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026"/>
  <workbookPr/>
  <mc:AlternateContent xmlns:mc="http://schemas.openxmlformats.org/markup-compatibility/2006">
    <mc:Choice Requires="x15">
      <x15ac:absPath xmlns:x15ac="http://schemas.microsoft.com/office/spreadsheetml/2010/11/ac" url="K:\Github\CM_Methane_Database\data\World\raw\家畜\粪便\"/>
    </mc:Choice>
  </mc:AlternateContent>
  <xr:revisionPtr revIDLastSave="0" documentId="13_ncr:1_{F8FEF70B-5466-4CEC-8180-ABE4DE985D43}" xr6:coauthVersionLast="47" xr6:coauthVersionMax="47" xr10:uidLastSave="{00000000-0000-0000-0000-000000000000}"/>
  <bookViews>
    <workbookView xWindow="4755" yWindow="1590" windowWidth="15195" windowHeight="16410" activeTab="2" xr2:uid="{00000000-000D-0000-FFFF-FFFF00000000}"/>
  </bookViews>
  <sheets>
    <sheet name="Sheet1" sheetId="32" r:id="rId1"/>
    <sheet name="USA" sheetId="33" r:id="rId2"/>
    <sheet name="Russia" sheetId="34" r:id="rId3"/>
    <sheet name="Iran" sheetId="29" r:id="rId4"/>
    <sheet name="India" sheetId="15" r:id="rId5"/>
    <sheet name="Indonesia" sheetId="30" r:id="rId6"/>
    <sheet name="Brazil" sheetId="28" r:id="rId7"/>
    <sheet name="Austria" sheetId="1" r:id="rId8"/>
    <sheet name="Belgium" sheetId="2" r:id="rId9"/>
    <sheet name="Bulgaria" sheetId="3" r:id="rId10"/>
    <sheet name="Cyprus" sheetId="4" r:id="rId11"/>
    <sheet name="Czech" sheetId="5" r:id="rId12"/>
    <sheet name="Germany" sheetId="6" r:id="rId13"/>
    <sheet name="Denmark" sheetId="7" r:id="rId14"/>
    <sheet name="Spain" sheetId="8" r:id="rId15"/>
    <sheet name="Estonia" sheetId="9" r:id="rId16"/>
    <sheet name="Finland" sheetId="11" r:id="rId17"/>
    <sheet name="France" sheetId="10" r:id="rId18"/>
    <sheet name="Greece" sheetId="12" r:id="rId19"/>
    <sheet name="Croatia" sheetId="13" r:id="rId20"/>
    <sheet name="Hungary" sheetId="14" r:id="rId21"/>
    <sheet name="Ireland" sheetId="16" r:id="rId22"/>
    <sheet name="Italy" sheetId="17" r:id="rId23"/>
    <sheet name="Lithuania" sheetId="18" r:id="rId24"/>
    <sheet name="Luxembourg" sheetId="19" r:id="rId25"/>
    <sheet name="Latvia" sheetId="31" r:id="rId26"/>
    <sheet name="Malta" sheetId="20" r:id="rId27"/>
    <sheet name="Netherlands" sheetId="21" r:id="rId28"/>
    <sheet name="Poland" sheetId="22" r:id="rId29"/>
    <sheet name="Portugal" sheetId="23" r:id="rId30"/>
    <sheet name="Romania" sheetId="24" r:id="rId31"/>
    <sheet name="Slovakia" sheetId="25" r:id="rId32"/>
    <sheet name="Slovenia" sheetId="26" r:id="rId33"/>
    <sheet name="Sweden" sheetId="27" r:id="rId3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6" i="34" l="1"/>
  <c r="K28" i="34" s="1"/>
  <c r="L28" i="34" s="1"/>
  <c r="H26" i="34"/>
  <c r="I26" i="34"/>
  <c r="J26" i="34" s="1"/>
  <c r="T26" i="34"/>
  <c r="AA26" i="34"/>
  <c r="AP26" i="34"/>
  <c r="AR26" i="34"/>
  <c r="AS26" i="34"/>
  <c r="AT26" i="34"/>
  <c r="B27" i="34"/>
  <c r="E27" i="34"/>
  <c r="T27" i="34"/>
  <c r="AA27" i="34"/>
  <c r="AP27" i="34"/>
  <c r="AT27" i="34"/>
  <c r="B28" i="34"/>
  <c r="AS27" i="34" s="1"/>
  <c r="E28" i="34"/>
  <c r="H27" i="34" s="1"/>
  <c r="I27" i="34" s="1"/>
  <c r="J27" i="34" s="1"/>
  <c r="H28" i="34"/>
  <c r="I28" i="34" s="1"/>
  <c r="J28" i="34" s="1"/>
  <c r="T28" i="34"/>
  <c r="AA28" i="34"/>
  <c r="AP28" i="34"/>
  <c r="AS28" i="34"/>
  <c r="AT28" i="34"/>
  <c r="E29" i="34"/>
  <c r="K29" i="34"/>
  <c r="L29" i="34" s="1"/>
  <c r="T29" i="34"/>
  <c r="AA29" i="34"/>
  <c r="AP29" i="34"/>
  <c r="AS29" i="34"/>
  <c r="AT29" i="34"/>
  <c r="E30" i="34"/>
  <c r="H29" i="34" s="1"/>
  <c r="I29" i="34" s="1"/>
  <c r="J29" i="34" s="1"/>
  <c r="H30" i="34"/>
  <c r="I30" i="34" s="1"/>
  <c r="J30" i="34" s="1"/>
  <c r="T30" i="34"/>
  <c r="AA30" i="34"/>
  <c r="AP30" i="34"/>
  <c r="AS30" i="34"/>
  <c r="AT30" i="34"/>
  <c r="E31" i="34"/>
  <c r="K31" i="34"/>
  <c r="L31" i="34" s="1"/>
  <c r="R31" i="34" s="1"/>
  <c r="T31" i="34"/>
  <c r="AA31" i="34"/>
  <c r="AP31" i="34"/>
  <c r="AS31" i="34"/>
  <c r="AT31" i="34"/>
  <c r="E32" i="34"/>
  <c r="H31" i="34" s="1"/>
  <c r="I31" i="34" s="1"/>
  <c r="J31" i="34" s="1"/>
  <c r="K32" i="34"/>
  <c r="L32" i="34"/>
  <c r="T32" i="34"/>
  <c r="AA32" i="34"/>
  <c r="AP32" i="34"/>
  <c r="AR32" i="34"/>
  <c r="AS32" i="34"/>
  <c r="AT32" i="34"/>
  <c r="E33" i="34"/>
  <c r="H32" i="34" s="1"/>
  <c r="I32" i="34" s="1"/>
  <c r="J32" i="34" s="1"/>
  <c r="H33" i="34"/>
  <c r="I33" i="34" s="1"/>
  <c r="J33" i="34" s="1"/>
  <c r="T33" i="34"/>
  <c r="AA33" i="34"/>
  <c r="AP33" i="34"/>
  <c r="AR33" i="34"/>
  <c r="AS33" i="34"/>
  <c r="AT33" i="34"/>
  <c r="E34" i="34"/>
  <c r="T34" i="34"/>
  <c r="AA34" i="34"/>
  <c r="AP34" i="34"/>
  <c r="AS34" i="34"/>
  <c r="AT34" i="34"/>
  <c r="E35" i="34"/>
  <c r="H34" i="34" s="1"/>
  <c r="I34" i="34" s="1"/>
  <c r="J34" i="34" s="1"/>
  <c r="K35" i="34"/>
  <c r="L35" i="34" s="1"/>
  <c r="R35" i="34" s="1"/>
  <c r="T35" i="34"/>
  <c r="AA35" i="34"/>
  <c r="AP35" i="34"/>
  <c r="AS35" i="34"/>
  <c r="AT35" i="34"/>
  <c r="E36" i="34"/>
  <c r="H35" i="34" s="1"/>
  <c r="I35" i="34" s="1"/>
  <c r="J35" i="34" s="1"/>
  <c r="K36" i="34"/>
  <c r="L36" i="34"/>
  <c r="T36" i="34"/>
  <c r="AA36" i="34"/>
  <c r="AP36" i="34"/>
  <c r="AS36" i="34"/>
  <c r="AT36" i="34"/>
  <c r="E37" i="34"/>
  <c r="H36" i="34" s="1"/>
  <c r="I36" i="34" s="1"/>
  <c r="J36" i="34" s="1"/>
  <c r="H37" i="34"/>
  <c r="I37" i="34"/>
  <c r="J37" i="34" s="1"/>
  <c r="T37" i="34"/>
  <c r="AA37" i="34"/>
  <c r="AP37" i="34"/>
  <c r="AR37" i="34"/>
  <c r="AS37" i="34"/>
  <c r="AT37" i="34"/>
  <c r="E38" i="34"/>
  <c r="B42" i="34"/>
  <c r="D42" i="34"/>
  <c r="H42" i="34"/>
  <c r="I42" i="34" s="1"/>
  <c r="J42" i="34" s="1"/>
  <c r="K42" i="34"/>
  <c r="L42" i="34" s="1"/>
  <c r="R42" i="34" s="1"/>
  <c r="O42" i="34"/>
  <c r="P42" i="34" s="1"/>
  <c r="Q42" i="34" s="1"/>
  <c r="S42" i="34" s="1"/>
  <c r="U42" i="34" s="1"/>
  <c r="T42" i="34"/>
  <c r="AA42" i="34"/>
  <c r="AG42" i="34"/>
  <c r="AP42" i="34"/>
  <c r="AR42" i="34"/>
  <c r="AT42" i="34"/>
  <c r="B43" i="34"/>
  <c r="T43" i="34" s="1"/>
  <c r="D43" i="34"/>
  <c r="E44" i="34" s="1"/>
  <c r="H43" i="34" s="1"/>
  <c r="I43" i="34" s="1"/>
  <c r="J43" i="34" s="1"/>
  <c r="E43" i="34"/>
  <c r="K43" i="34"/>
  <c r="L43" i="34" s="1"/>
  <c r="AA43" i="34"/>
  <c r="AG43" i="34"/>
  <c r="AP43" i="34"/>
  <c r="AR43" i="34"/>
  <c r="AS43" i="34"/>
  <c r="AT43" i="34"/>
  <c r="B44" i="34"/>
  <c r="AS42" i="34" s="1"/>
  <c r="D44" i="34"/>
  <c r="K44" i="34"/>
  <c r="L44" i="34" s="1"/>
  <c r="R44" i="34" s="1"/>
  <c r="T44" i="34"/>
  <c r="AA44" i="34"/>
  <c r="AG44" i="34"/>
  <c r="AP44" i="34"/>
  <c r="AR44" i="34"/>
  <c r="AS44" i="34"/>
  <c r="AT44" i="34"/>
  <c r="D45" i="34"/>
  <c r="E45" i="34"/>
  <c r="H44" i="34" s="1"/>
  <c r="I44" i="34" s="1"/>
  <c r="J44" i="34" s="1"/>
  <c r="I45" i="34"/>
  <c r="J45" i="34" s="1"/>
  <c r="K45" i="34"/>
  <c r="L45" i="34"/>
  <c r="T45" i="34"/>
  <c r="AA45" i="34"/>
  <c r="AG45" i="34"/>
  <c r="AP45" i="34"/>
  <c r="AR45" i="34"/>
  <c r="AS45" i="34"/>
  <c r="AT45" i="34"/>
  <c r="D46" i="34"/>
  <c r="E47" i="34" s="1"/>
  <c r="H46" i="34" s="1"/>
  <c r="I46" i="34" s="1"/>
  <c r="J46" i="34" s="1"/>
  <c r="E46" i="34"/>
  <c r="H45" i="34" s="1"/>
  <c r="K46" i="34"/>
  <c r="L46" i="34" s="1"/>
  <c r="R46" i="34"/>
  <c r="T46" i="34"/>
  <c r="AA46" i="34"/>
  <c r="AG46" i="34"/>
  <c r="AP46" i="34"/>
  <c r="AR46" i="34"/>
  <c r="AS46" i="34"/>
  <c r="AT46" i="34"/>
  <c r="D47" i="34"/>
  <c r="J47" i="34"/>
  <c r="K47" i="34"/>
  <c r="L47" i="34"/>
  <c r="T47" i="34"/>
  <c r="AA47" i="34"/>
  <c r="AG47" i="34"/>
  <c r="AP47" i="34"/>
  <c r="AR47" i="34"/>
  <c r="AS47" i="34"/>
  <c r="AT47" i="34"/>
  <c r="D48" i="34"/>
  <c r="E49" i="34" s="1"/>
  <c r="H48" i="34" s="1"/>
  <c r="I48" i="34" s="1"/>
  <c r="J48" i="34" s="1"/>
  <c r="E48" i="34"/>
  <c r="H47" i="34" s="1"/>
  <c r="I47" i="34" s="1"/>
  <c r="K48" i="34"/>
  <c r="L48" i="34" s="1"/>
  <c r="T48" i="34"/>
  <c r="AA48" i="34"/>
  <c r="AG48" i="34"/>
  <c r="AP48" i="34"/>
  <c r="AR48" i="34"/>
  <c r="AS48" i="34"/>
  <c r="AT48" i="34"/>
  <c r="D49" i="34"/>
  <c r="K49" i="34"/>
  <c r="L49" i="34" s="1"/>
  <c r="R49" i="34"/>
  <c r="T49" i="34"/>
  <c r="AA49" i="34"/>
  <c r="AG49" i="34"/>
  <c r="AP49" i="34"/>
  <c r="AR49" i="34"/>
  <c r="AS49" i="34"/>
  <c r="AT49" i="34"/>
  <c r="D50" i="34"/>
  <c r="E50" i="34"/>
  <c r="H49" i="34" s="1"/>
  <c r="I49" i="34" s="1"/>
  <c r="J49" i="34" s="1"/>
  <c r="H50" i="34"/>
  <c r="I50" i="34" s="1"/>
  <c r="J50" i="34"/>
  <c r="K50" i="34"/>
  <c r="L50" i="34"/>
  <c r="R50" i="34" s="1"/>
  <c r="T50" i="34"/>
  <c r="AA50" i="34"/>
  <c r="AG50" i="34"/>
  <c r="AP50" i="34"/>
  <c r="AR50" i="34"/>
  <c r="AS50" i="34"/>
  <c r="AT50" i="34"/>
  <c r="D51" i="34"/>
  <c r="E52" i="34" s="1"/>
  <c r="H51" i="34" s="1"/>
  <c r="I51" i="34" s="1"/>
  <c r="J51" i="34" s="1"/>
  <c r="E51" i="34"/>
  <c r="K51" i="34"/>
  <c r="L51" i="34" s="1"/>
  <c r="T51" i="34"/>
  <c r="AA51" i="34"/>
  <c r="AG51" i="34"/>
  <c r="AP51" i="34"/>
  <c r="AR51" i="34"/>
  <c r="AS51" i="34"/>
  <c r="AT51" i="34"/>
  <c r="D52" i="34"/>
  <c r="K52" i="34"/>
  <c r="L52" i="34"/>
  <c r="T52" i="34"/>
  <c r="AA52" i="34"/>
  <c r="AG52" i="34"/>
  <c r="AP52" i="34"/>
  <c r="AR52" i="34"/>
  <c r="AS52" i="34"/>
  <c r="AT52" i="34"/>
  <c r="D53" i="34"/>
  <c r="E53" i="34"/>
  <c r="H52" i="34" s="1"/>
  <c r="I52" i="34" s="1"/>
  <c r="J52" i="34" s="1"/>
  <c r="H53" i="34"/>
  <c r="I53" i="34"/>
  <c r="J53" i="34" s="1"/>
  <c r="K53" i="34"/>
  <c r="L53" i="34"/>
  <c r="T53" i="34"/>
  <c r="AA53" i="34"/>
  <c r="AG53" i="34"/>
  <c r="AP53" i="34"/>
  <c r="AR53" i="34"/>
  <c r="AS53" i="34"/>
  <c r="AT53" i="34"/>
  <c r="D54" i="34"/>
  <c r="E54" i="34"/>
  <c r="B58" i="34"/>
  <c r="K58" i="34" s="1"/>
  <c r="L58" i="34" s="1"/>
  <c r="D58" i="34"/>
  <c r="I58" i="34"/>
  <c r="J58" i="34" s="1"/>
  <c r="T58" i="34"/>
  <c r="AA58" i="34"/>
  <c r="AP58" i="34"/>
  <c r="AR58" i="34"/>
  <c r="AT58" i="34"/>
  <c r="B59" i="34"/>
  <c r="D59" i="34"/>
  <c r="D74" i="34" s="1"/>
  <c r="E75" i="34" s="1"/>
  <c r="E59" i="34"/>
  <c r="H58" i="34" s="1"/>
  <c r="K59" i="34"/>
  <c r="L59" i="34"/>
  <c r="R59" i="34" s="1"/>
  <c r="T59" i="34"/>
  <c r="AA59" i="34"/>
  <c r="AP59" i="34"/>
  <c r="AR59" i="34"/>
  <c r="AT59" i="34"/>
  <c r="B60" i="34"/>
  <c r="D60" i="34"/>
  <c r="E60" i="34"/>
  <c r="H59" i="34" s="1"/>
  <c r="I59" i="34" s="1"/>
  <c r="J59" i="34" s="1"/>
  <c r="K60" i="34"/>
  <c r="L60" i="34"/>
  <c r="R60" i="34"/>
  <c r="T60" i="34"/>
  <c r="AA60" i="34"/>
  <c r="AP60" i="34"/>
  <c r="AR60" i="34"/>
  <c r="AT60" i="34"/>
  <c r="D61" i="34"/>
  <c r="H61" i="34"/>
  <c r="I61" i="34" s="1"/>
  <c r="J61" i="34" s="1"/>
  <c r="K61" i="34"/>
  <c r="L61" i="34" s="1"/>
  <c r="R61" i="34"/>
  <c r="T61" i="34"/>
  <c r="AA61" i="34"/>
  <c r="AP61" i="34"/>
  <c r="AR61" i="34"/>
  <c r="AS61" i="34"/>
  <c r="AT61" i="34"/>
  <c r="D62" i="34"/>
  <c r="D77" i="34" s="1"/>
  <c r="E62" i="34"/>
  <c r="K62" i="34"/>
  <c r="L62" i="34" s="1"/>
  <c r="T62" i="34"/>
  <c r="AA62" i="34"/>
  <c r="AP62" i="34"/>
  <c r="AR62" i="34"/>
  <c r="AT62" i="34"/>
  <c r="D63" i="34"/>
  <c r="K63" i="34"/>
  <c r="L63" i="34" s="1"/>
  <c r="R63" i="34" s="1"/>
  <c r="T63" i="34"/>
  <c r="AA63" i="34"/>
  <c r="AP63" i="34"/>
  <c r="AR63" i="34"/>
  <c r="AT63" i="34"/>
  <c r="D64" i="34"/>
  <c r="E65" i="34" s="1"/>
  <c r="H64" i="34" s="1"/>
  <c r="I64" i="34" s="1"/>
  <c r="J64" i="34" s="1"/>
  <c r="K64" i="34"/>
  <c r="L64" i="34" s="1"/>
  <c r="R64" i="34"/>
  <c r="T64" i="34"/>
  <c r="AA64" i="34"/>
  <c r="AP64" i="34"/>
  <c r="AR64" i="34"/>
  <c r="AS64" i="34"/>
  <c r="AT64" i="34"/>
  <c r="D65" i="34"/>
  <c r="D80" i="34" s="1"/>
  <c r="K65" i="34"/>
  <c r="L65" i="34" s="1"/>
  <c r="T65" i="34"/>
  <c r="AA65" i="34"/>
  <c r="AP65" i="34"/>
  <c r="AR65" i="34"/>
  <c r="AS65" i="34"/>
  <c r="AT65" i="34"/>
  <c r="D66" i="34"/>
  <c r="E66" i="34"/>
  <c r="H65" i="34" s="1"/>
  <c r="I65" i="34" s="1"/>
  <c r="J65" i="34" s="1"/>
  <c r="K66" i="34"/>
  <c r="L66" i="34" s="1"/>
  <c r="T66" i="34"/>
  <c r="AA66" i="34"/>
  <c r="AP66" i="34"/>
  <c r="AR66" i="34"/>
  <c r="AS66" i="34"/>
  <c r="AT66" i="34"/>
  <c r="D67" i="34"/>
  <c r="K67" i="34"/>
  <c r="L67" i="34"/>
  <c r="R67" i="34" s="1"/>
  <c r="T67" i="34"/>
  <c r="AA67" i="34"/>
  <c r="AP67" i="34"/>
  <c r="AR67" i="34"/>
  <c r="AT67" i="34"/>
  <c r="D68" i="34"/>
  <c r="E68" i="34"/>
  <c r="H67" i="34" s="1"/>
  <c r="I67" i="34" s="1"/>
  <c r="J67" i="34" s="1"/>
  <c r="K68" i="34"/>
  <c r="L68" i="34"/>
  <c r="R68" i="34" s="1"/>
  <c r="T68" i="34"/>
  <c r="AA68" i="34"/>
  <c r="AP68" i="34"/>
  <c r="AR68" i="34"/>
  <c r="AS68" i="34"/>
  <c r="AT68" i="34"/>
  <c r="D69" i="34"/>
  <c r="E69" i="34"/>
  <c r="H68" i="34" s="1"/>
  <c r="I68" i="34" s="1"/>
  <c r="J68" i="34" s="1"/>
  <c r="K69" i="34"/>
  <c r="L69" i="34" s="1"/>
  <c r="T69" i="34"/>
  <c r="AA69" i="34"/>
  <c r="AP69" i="34"/>
  <c r="AR69" i="34"/>
  <c r="AS69" i="34"/>
  <c r="AT69" i="34"/>
  <c r="D70" i="34"/>
  <c r="B73" i="34"/>
  <c r="D73" i="34"/>
  <c r="I73" i="34"/>
  <c r="J73" i="34" s="1"/>
  <c r="AA73" i="34"/>
  <c r="AP73" i="34"/>
  <c r="AT73" i="34"/>
  <c r="B74" i="34"/>
  <c r="E74" i="34"/>
  <c r="H73" i="34" s="1"/>
  <c r="H74" i="34"/>
  <c r="I74" i="34" s="1"/>
  <c r="J74" i="34" s="1"/>
  <c r="AA74" i="34"/>
  <c r="AP74" i="34"/>
  <c r="AS74" i="34"/>
  <c r="AT74" i="34"/>
  <c r="B75" i="34"/>
  <c r="AS73" i="34" s="1"/>
  <c r="T75" i="34"/>
  <c r="AA75" i="34"/>
  <c r="AP75" i="34"/>
  <c r="AS75" i="34"/>
  <c r="AT75" i="34"/>
  <c r="D76" i="34"/>
  <c r="AA76" i="34"/>
  <c r="AP76" i="34"/>
  <c r="AS76" i="34"/>
  <c r="AT76" i="34"/>
  <c r="E77" i="34"/>
  <c r="H76" i="34" s="1"/>
  <c r="I76" i="34" s="1"/>
  <c r="J76" i="34" s="1"/>
  <c r="T77" i="34"/>
  <c r="AA77" i="34"/>
  <c r="AP77" i="34"/>
  <c r="AR77" i="34"/>
  <c r="AS77" i="34"/>
  <c r="AT77" i="34"/>
  <c r="T78" i="34"/>
  <c r="AA78" i="34"/>
  <c r="AP78" i="34"/>
  <c r="AS78" i="34"/>
  <c r="AT78" i="34"/>
  <c r="D79" i="34"/>
  <c r="AA79" i="34"/>
  <c r="AP79" i="34"/>
  <c r="AS79" i="34"/>
  <c r="AT79" i="34"/>
  <c r="E80" i="34"/>
  <c r="H79" i="34" s="1"/>
  <c r="I79" i="34" s="1"/>
  <c r="J79" i="34" s="1"/>
  <c r="AA80" i="34"/>
  <c r="AP80" i="34"/>
  <c r="AS80" i="34"/>
  <c r="AT80" i="34"/>
  <c r="K81" i="34"/>
  <c r="L81" i="34" s="1"/>
  <c r="R81" i="34"/>
  <c r="T81" i="34"/>
  <c r="AA81" i="34"/>
  <c r="AP81" i="34"/>
  <c r="AS81" i="34"/>
  <c r="AT81" i="34"/>
  <c r="D82" i="34"/>
  <c r="AA82" i="34"/>
  <c r="AP82" i="34"/>
  <c r="AS82" i="34"/>
  <c r="AT82" i="34"/>
  <c r="D83" i="34"/>
  <c r="AA83" i="34"/>
  <c r="AP83" i="34"/>
  <c r="AS83" i="34"/>
  <c r="AT83" i="34"/>
  <c r="K84" i="34"/>
  <c r="L84" i="34" s="1"/>
  <c r="T84" i="34"/>
  <c r="AA84" i="34"/>
  <c r="AP84" i="34"/>
  <c r="AS84" i="34"/>
  <c r="AT84" i="34"/>
  <c r="D85" i="34"/>
  <c r="B89" i="34"/>
  <c r="D89" i="34"/>
  <c r="K89" i="34"/>
  <c r="L89" i="34"/>
  <c r="R89" i="34" s="1"/>
  <c r="AL89" i="34"/>
  <c r="AM89" i="34"/>
  <c r="B90" i="34"/>
  <c r="T98" i="34" s="1"/>
  <c r="D90" i="34"/>
  <c r="E90" i="34"/>
  <c r="H89" i="34" s="1"/>
  <c r="I89" i="34" s="1"/>
  <c r="J89" i="34" s="1"/>
  <c r="T90" i="34"/>
  <c r="AL90" i="34"/>
  <c r="AM90" i="34"/>
  <c r="B91" i="34"/>
  <c r="T91" i="34"/>
  <c r="AK91" i="34"/>
  <c r="AM91" i="34"/>
  <c r="D92" i="34"/>
  <c r="H92" i="34"/>
  <c r="I92" i="34" s="1"/>
  <c r="J92" i="34" s="1"/>
  <c r="K92" i="34"/>
  <c r="L92" i="34" s="1"/>
  <c r="R92" i="34"/>
  <c r="T92" i="34"/>
  <c r="AM92" i="34"/>
  <c r="E93" i="34"/>
  <c r="AM93" i="34"/>
  <c r="AL94" i="34"/>
  <c r="AM94" i="34"/>
  <c r="D95" i="34"/>
  <c r="AK95" i="34"/>
  <c r="AL95" i="34"/>
  <c r="AM95" i="34"/>
  <c r="T96" i="34"/>
  <c r="AM96" i="34"/>
  <c r="T97" i="34"/>
  <c r="AM97" i="34"/>
  <c r="AK98" i="34"/>
  <c r="AM98" i="34"/>
  <c r="K99" i="34"/>
  <c r="L99" i="34" s="1"/>
  <c r="AL99" i="34"/>
  <c r="AM99" i="34"/>
  <c r="AK100" i="34"/>
  <c r="AL100" i="34"/>
  <c r="AM100" i="34"/>
  <c r="D101" i="34"/>
  <c r="B105" i="34"/>
  <c r="D105" i="34"/>
  <c r="K105" i="34"/>
  <c r="T105" i="34"/>
  <c r="AG105" i="34"/>
  <c r="AS105" i="34"/>
  <c r="AU105" i="34"/>
  <c r="AV105" i="34"/>
  <c r="AW105" i="34"/>
  <c r="B106" i="34"/>
  <c r="E106" i="34"/>
  <c r="H105" i="34" s="1"/>
  <c r="I105" i="34" s="1"/>
  <c r="J105" i="34" s="1"/>
  <c r="K106" i="34"/>
  <c r="L106" i="34" s="1"/>
  <c r="AG106" i="34"/>
  <c r="AS106" i="34"/>
  <c r="AU106" i="34"/>
  <c r="AW106" i="34"/>
  <c r="B107" i="34"/>
  <c r="K107" i="34"/>
  <c r="AG107" i="34"/>
  <c r="AS107" i="34"/>
  <c r="AU107" i="34"/>
  <c r="AW107" i="34"/>
  <c r="D108" i="34"/>
  <c r="J108" i="34"/>
  <c r="K108" i="34"/>
  <c r="AG108" i="34"/>
  <c r="AS108" i="34"/>
  <c r="AU108" i="34"/>
  <c r="AW108" i="34"/>
  <c r="E109" i="34"/>
  <c r="H108" i="34" s="1"/>
  <c r="I108" i="34" s="1"/>
  <c r="K109" i="34"/>
  <c r="L109" i="34"/>
  <c r="AG109" i="34"/>
  <c r="AS109" i="34"/>
  <c r="AU109" i="34"/>
  <c r="AV109" i="34"/>
  <c r="AW109" i="34"/>
  <c r="K110" i="34"/>
  <c r="AG110" i="34"/>
  <c r="AS110" i="34"/>
  <c r="AU110" i="34"/>
  <c r="AW110" i="34"/>
  <c r="K111" i="34"/>
  <c r="L111" i="34"/>
  <c r="AG111" i="34"/>
  <c r="AS111" i="34"/>
  <c r="AU111" i="34"/>
  <c r="AW111" i="34"/>
  <c r="K112" i="34"/>
  <c r="L112" i="34" s="1"/>
  <c r="T112" i="34"/>
  <c r="AG112" i="34"/>
  <c r="AS112" i="34"/>
  <c r="AU112" i="34"/>
  <c r="AW112" i="34"/>
  <c r="K113" i="34"/>
  <c r="AG113" i="34"/>
  <c r="AS113" i="34"/>
  <c r="AU113" i="34"/>
  <c r="AW113" i="34"/>
  <c r="K114" i="34"/>
  <c r="L114" i="34" s="1"/>
  <c r="AG114" i="34"/>
  <c r="AS114" i="34"/>
  <c r="AU114" i="34"/>
  <c r="AV114" i="34"/>
  <c r="AW114" i="34"/>
  <c r="K115" i="34"/>
  <c r="L115" i="34"/>
  <c r="AG115" i="34"/>
  <c r="AS115" i="34"/>
  <c r="AU115" i="34"/>
  <c r="AV115" i="34"/>
  <c r="AW115" i="34"/>
  <c r="K116" i="34"/>
  <c r="T116" i="34"/>
  <c r="AG116" i="34"/>
  <c r="AS116" i="34"/>
  <c r="AU116" i="34"/>
  <c r="AW116" i="34"/>
  <c r="D117" i="34"/>
  <c r="B121" i="34"/>
  <c r="AU121" i="34" s="1"/>
  <c r="D121" i="34"/>
  <c r="K121" i="34"/>
  <c r="L121" i="34"/>
  <c r="R121" i="34" s="1"/>
  <c r="AG121" i="34"/>
  <c r="AS121" i="34"/>
  <c r="AW121" i="34"/>
  <c r="AZ121" i="34"/>
  <c r="B122" i="34"/>
  <c r="E122" i="34"/>
  <c r="H121" i="34" s="1"/>
  <c r="I121" i="34" s="1"/>
  <c r="J121" i="34" s="1"/>
  <c r="K122" i="34"/>
  <c r="T122" i="34"/>
  <c r="AG122" i="34"/>
  <c r="AS122" i="34"/>
  <c r="AU122" i="34"/>
  <c r="AW122" i="34"/>
  <c r="AZ122" i="34"/>
  <c r="B123" i="34"/>
  <c r="K123" i="34"/>
  <c r="L123" i="34" s="1"/>
  <c r="AG123" i="34"/>
  <c r="AS123" i="34"/>
  <c r="AU123" i="34"/>
  <c r="AV123" i="34"/>
  <c r="AW123" i="34"/>
  <c r="AZ123" i="34"/>
  <c r="D124" i="34"/>
  <c r="E125" i="34" s="1"/>
  <c r="H124" i="34" s="1"/>
  <c r="I124" i="34" s="1"/>
  <c r="J124" i="34" s="1"/>
  <c r="K124" i="34"/>
  <c r="L124" i="34" s="1"/>
  <c r="AG124" i="34"/>
  <c r="AS124" i="34"/>
  <c r="AU124" i="34"/>
  <c r="AV124" i="34"/>
  <c r="AW124" i="34"/>
  <c r="AZ124" i="34"/>
  <c r="K125" i="34"/>
  <c r="L125" i="34"/>
  <c r="R125" i="34"/>
  <c r="AG125" i="34"/>
  <c r="AS125" i="34"/>
  <c r="AU125" i="34"/>
  <c r="AW125" i="34"/>
  <c r="AZ125" i="34"/>
  <c r="K126" i="34"/>
  <c r="L126" i="34" s="1"/>
  <c r="T126" i="34"/>
  <c r="AG126" i="34"/>
  <c r="AS126" i="34"/>
  <c r="AU126" i="34"/>
  <c r="AV126" i="34"/>
  <c r="AW126" i="34"/>
  <c r="AZ126" i="34"/>
  <c r="K127" i="34"/>
  <c r="L127" i="34" s="1"/>
  <c r="T127" i="34"/>
  <c r="AG127" i="34"/>
  <c r="AS127" i="34"/>
  <c r="AU127" i="34"/>
  <c r="AV127" i="34"/>
  <c r="AW127" i="34"/>
  <c r="AZ127" i="34"/>
  <c r="K128" i="34"/>
  <c r="L128" i="34" s="1"/>
  <c r="AG128" i="34"/>
  <c r="AS128" i="34"/>
  <c r="AU128" i="34"/>
  <c r="AV128" i="34"/>
  <c r="AW128" i="34"/>
  <c r="AZ128" i="34"/>
  <c r="K129" i="34"/>
  <c r="L129" i="34" s="1"/>
  <c r="T129" i="34"/>
  <c r="AG129" i="34"/>
  <c r="AS129" i="34"/>
  <c r="AU129" i="34"/>
  <c r="AV129" i="34"/>
  <c r="AW129" i="34"/>
  <c r="AZ129" i="34"/>
  <c r="K130" i="34"/>
  <c r="L130" i="34" s="1"/>
  <c r="T130" i="34"/>
  <c r="AG130" i="34"/>
  <c r="AS130" i="34"/>
  <c r="AU130" i="34"/>
  <c r="AV130" i="34"/>
  <c r="AW130" i="34"/>
  <c r="AZ130" i="34"/>
  <c r="K131" i="34"/>
  <c r="L131" i="34"/>
  <c r="T131" i="34"/>
  <c r="AG131" i="34"/>
  <c r="AS131" i="34"/>
  <c r="AU131" i="34"/>
  <c r="AV131" i="34"/>
  <c r="AW131" i="34"/>
  <c r="AZ131" i="34"/>
  <c r="K132" i="34"/>
  <c r="L132" i="34"/>
  <c r="R132" i="34"/>
  <c r="T132" i="34"/>
  <c r="AG132" i="34"/>
  <c r="AS132" i="34"/>
  <c r="AU132" i="34"/>
  <c r="AV132" i="34"/>
  <c r="AW132" i="34"/>
  <c r="AZ132" i="34"/>
  <c r="D133" i="34"/>
  <c r="D148" i="34" s="1"/>
  <c r="B136" i="34"/>
  <c r="K139" i="34" s="1"/>
  <c r="L139" i="34" s="1"/>
  <c r="D136" i="34"/>
  <c r="K136" i="34"/>
  <c r="L136" i="34" s="1"/>
  <c r="T136" i="34"/>
  <c r="AG136" i="34"/>
  <c r="AS136" i="34"/>
  <c r="AU136" i="34"/>
  <c r="AW136" i="34"/>
  <c r="B137" i="34"/>
  <c r="T137" i="34" s="1"/>
  <c r="E137" i="34"/>
  <c r="H136" i="34" s="1"/>
  <c r="I136" i="34" s="1"/>
  <c r="J136" i="34" s="1"/>
  <c r="K137" i="34"/>
  <c r="L137" i="34" s="1"/>
  <c r="AG137" i="34"/>
  <c r="AS137" i="34"/>
  <c r="AU137" i="34"/>
  <c r="AW137" i="34"/>
  <c r="B138" i="34"/>
  <c r="AV136" i="34" s="1"/>
  <c r="K138" i="34"/>
  <c r="L138" i="34" s="1"/>
  <c r="AG138" i="34"/>
  <c r="AS138" i="34"/>
  <c r="AU138" i="34"/>
  <c r="AV138" i="34"/>
  <c r="AW138" i="34"/>
  <c r="D139" i="34"/>
  <c r="T139" i="34"/>
  <c r="AG139" i="34"/>
  <c r="AS139" i="34"/>
  <c r="AU139" i="34"/>
  <c r="AW139" i="34"/>
  <c r="E140" i="34"/>
  <c r="H139" i="34" s="1"/>
  <c r="I139" i="34" s="1"/>
  <c r="J139" i="34" s="1"/>
  <c r="K140" i="34"/>
  <c r="L140" i="34" s="1"/>
  <c r="T140" i="34"/>
  <c r="AG140" i="34"/>
  <c r="AS140" i="34"/>
  <c r="AW140" i="34"/>
  <c r="K141" i="34"/>
  <c r="L141" i="34" s="1"/>
  <c r="AG141" i="34"/>
  <c r="AS141" i="34"/>
  <c r="AU141" i="34"/>
  <c r="AV141" i="34"/>
  <c r="AW141" i="34"/>
  <c r="T142" i="34"/>
  <c r="AG142" i="34"/>
  <c r="AS142" i="34"/>
  <c r="AU142" i="34"/>
  <c r="AV142" i="34"/>
  <c r="AW142" i="34"/>
  <c r="K143" i="34"/>
  <c r="L143" i="34" s="1"/>
  <c r="T143" i="34"/>
  <c r="AG143" i="34"/>
  <c r="AS143" i="34"/>
  <c r="AU143" i="34"/>
  <c r="AW143" i="34"/>
  <c r="K144" i="34"/>
  <c r="L144" i="34" s="1"/>
  <c r="T144" i="34"/>
  <c r="AG144" i="34"/>
  <c r="AS144" i="34"/>
  <c r="AU144" i="34"/>
  <c r="AV144" i="34"/>
  <c r="AW144" i="34"/>
  <c r="K145" i="34"/>
  <c r="L145" i="34" s="1"/>
  <c r="T145" i="34"/>
  <c r="AG145" i="34"/>
  <c r="AS145" i="34"/>
  <c r="AU145" i="34"/>
  <c r="AV145" i="34"/>
  <c r="AW145" i="34"/>
  <c r="K146" i="34"/>
  <c r="L146" i="34"/>
  <c r="R146" i="34" s="1"/>
  <c r="T146" i="34"/>
  <c r="AG146" i="34"/>
  <c r="AS146" i="34"/>
  <c r="AU146" i="34"/>
  <c r="AW146" i="34"/>
  <c r="K147" i="34"/>
  <c r="L147" i="34" s="1"/>
  <c r="T147" i="34"/>
  <c r="AG147" i="34"/>
  <c r="AS147" i="34"/>
  <c r="AU147" i="34"/>
  <c r="AV147" i="34"/>
  <c r="AW147" i="34"/>
  <c r="AW147" i="27"/>
  <c r="AS147" i="27"/>
  <c r="AG147" i="27"/>
  <c r="AW146" i="27"/>
  <c r="AU146" i="27"/>
  <c r="AS146" i="27"/>
  <c r="AG146" i="27"/>
  <c r="AW145" i="27"/>
  <c r="AS145" i="27"/>
  <c r="AG145" i="27"/>
  <c r="K145" i="27"/>
  <c r="AW144" i="27"/>
  <c r="AS144" i="27"/>
  <c r="AG144" i="27"/>
  <c r="AW143" i="27"/>
  <c r="AU143" i="27"/>
  <c r="AS143" i="27"/>
  <c r="AG143" i="27"/>
  <c r="AW142" i="27"/>
  <c r="AV142" i="27"/>
  <c r="AS142" i="27"/>
  <c r="AG142" i="27"/>
  <c r="K142" i="27"/>
  <c r="AW141" i="27"/>
  <c r="AS141" i="27"/>
  <c r="AG141" i="27"/>
  <c r="AW140" i="27"/>
  <c r="AV140" i="27"/>
  <c r="AS140" i="27"/>
  <c r="AG140" i="27"/>
  <c r="AW139" i="27"/>
  <c r="AV139" i="27"/>
  <c r="AS139" i="27"/>
  <c r="AG139" i="27"/>
  <c r="K139" i="27"/>
  <c r="AW138" i="27"/>
  <c r="AS138" i="27"/>
  <c r="AG138" i="27"/>
  <c r="B138" i="27"/>
  <c r="AV145" i="27" s="1"/>
  <c r="AW137" i="27"/>
  <c r="AV137" i="27"/>
  <c r="AU137" i="27"/>
  <c r="AS137" i="27"/>
  <c r="AG137" i="27"/>
  <c r="B137" i="27"/>
  <c r="AW136" i="27"/>
  <c r="AS136" i="27"/>
  <c r="AG136" i="27"/>
  <c r="K136" i="27"/>
  <c r="B136" i="27"/>
  <c r="AU142" i="27" s="1"/>
  <c r="AZ132" i="27"/>
  <c r="AW132" i="27"/>
  <c r="AS132" i="27"/>
  <c r="AG132" i="27"/>
  <c r="AZ131" i="27"/>
  <c r="AW131" i="27"/>
  <c r="AS131" i="27"/>
  <c r="AG131" i="27"/>
  <c r="L131" i="27"/>
  <c r="AZ130" i="27"/>
  <c r="AW130" i="27"/>
  <c r="AS130" i="27"/>
  <c r="AG130" i="27"/>
  <c r="AZ129" i="27"/>
  <c r="AW129" i="27"/>
  <c r="AS129" i="27"/>
  <c r="AG129" i="27"/>
  <c r="AZ128" i="27"/>
  <c r="AW128" i="27"/>
  <c r="AU128" i="27"/>
  <c r="AS128" i="27"/>
  <c r="AG128" i="27"/>
  <c r="AZ127" i="27"/>
  <c r="AW127" i="27"/>
  <c r="AS127" i="27"/>
  <c r="AG127" i="27"/>
  <c r="AZ126" i="27"/>
  <c r="AW126" i="27"/>
  <c r="AS126" i="27"/>
  <c r="AG126" i="27"/>
  <c r="AZ125" i="27"/>
  <c r="AW125" i="27"/>
  <c r="AV125" i="27"/>
  <c r="AS125" i="27"/>
  <c r="AG125" i="27"/>
  <c r="AZ124" i="27"/>
  <c r="AW124" i="27"/>
  <c r="AS124" i="27"/>
  <c r="AG124" i="27"/>
  <c r="T124" i="27"/>
  <c r="AZ123" i="27"/>
  <c r="AW123" i="27"/>
  <c r="AU123" i="27"/>
  <c r="AS123" i="27"/>
  <c r="AG123" i="27"/>
  <c r="K123" i="27"/>
  <c r="L123" i="27" s="1"/>
  <c r="B123" i="27"/>
  <c r="AZ122" i="27"/>
  <c r="AW122" i="27"/>
  <c r="AS122" i="27"/>
  <c r="AG122" i="27"/>
  <c r="B122" i="27"/>
  <c r="T130" i="27" s="1"/>
  <c r="AZ121" i="27"/>
  <c r="AW121" i="27"/>
  <c r="AU121" i="27"/>
  <c r="AS121" i="27"/>
  <c r="AG121" i="27"/>
  <c r="K121" i="27"/>
  <c r="L121" i="27" s="1"/>
  <c r="B121" i="27"/>
  <c r="K131" i="27" s="1"/>
  <c r="AW116" i="27"/>
  <c r="AS116" i="27"/>
  <c r="AG116" i="27"/>
  <c r="AW115" i="27"/>
  <c r="AV115" i="27"/>
  <c r="AS115" i="27"/>
  <c r="AG115" i="27"/>
  <c r="T115" i="27"/>
  <c r="AW114" i="27"/>
  <c r="AV114" i="27"/>
  <c r="AS114" i="27"/>
  <c r="AG114" i="27"/>
  <c r="AW113" i="27"/>
  <c r="AS113" i="27"/>
  <c r="AG113" i="27"/>
  <c r="AW112" i="27"/>
  <c r="AV112" i="27"/>
  <c r="AS112" i="27"/>
  <c r="AG112" i="27"/>
  <c r="T112" i="27"/>
  <c r="AW111" i="27"/>
  <c r="AU111" i="27"/>
  <c r="AS111" i="27"/>
  <c r="AG111" i="27"/>
  <c r="AW110" i="27"/>
  <c r="AS110" i="27"/>
  <c r="AG110" i="27"/>
  <c r="T110" i="27"/>
  <c r="AW109" i="27"/>
  <c r="AU109" i="27"/>
  <c r="AS109" i="27"/>
  <c r="AG109" i="27"/>
  <c r="AW108" i="27"/>
  <c r="AU108" i="27"/>
  <c r="AS108" i="27"/>
  <c r="AG108" i="27"/>
  <c r="K108" i="27"/>
  <c r="L108" i="27" s="1"/>
  <c r="AW107" i="27"/>
  <c r="AS107" i="27"/>
  <c r="AG107" i="27"/>
  <c r="T107" i="27"/>
  <c r="B107" i="27"/>
  <c r="AV110" i="27" s="1"/>
  <c r="AW106" i="27"/>
  <c r="AV106" i="27"/>
  <c r="AS106" i="27"/>
  <c r="AG106" i="27"/>
  <c r="T106" i="27"/>
  <c r="B106" i="27"/>
  <c r="T111" i="27" s="1"/>
  <c r="AW105" i="27"/>
  <c r="AV105" i="27"/>
  <c r="AS105" i="27"/>
  <c r="AG105" i="27"/>
  <c r="T105" i="27"/>
  <c r="B105" i="27"/>
  <c r="AU114" i="27" s="1"/>
  <c r="AM100" i="27"/>
  <c r="AM99" i="27"/>
  <c r="AM98" i="27"/>
  <c r="AK98" i="27"/>
  <c r="K98" i="27"/>
  <c r="L98" i="27" s="1"/>
  <c r="AM97" i="27"/>
  <c r="AM96" i="27"/>
  <c r="K96" i="27"/>
  <c r="L96" i="27" s="1"/>
  <c r="R96" i="27" s="1"/>
  <c r="AM95" i="27"/>
  <c r="AM94" i="27"/>
  <c r="AM93" i="27"/>
  <c r="AL93" i="27"/>
  <c r="K93" i="27"/>
  <c r="AM92" i="27"/>
  <c r="AM91" i="27"/>
  <c r="K91" i="27"/>
  <c r="L91" i="27" s="1"/>
  <c r="R91" i="27" s="1"/>
  <c r="B91" i="27"/>
  <c r="AL97" i="27" s="1"/>
  <c r="AM90" i="27"/>
  <c r="AL90" i="27"/>
  <c r="AK90" i="27"/>
  <c r="B90" i="27"/>
  <c r="AM89" i="27"/>
  <c r="AL89" i="27"/>
  <c r="AK89" i="27"/>
  <c r="K89" i="27"/>
  <c r="L89" i="27" s="1"/>
  <c r="B89" i="27"/>
  <c r="K100" i="27" s="1"/>
  <c r="L100" i="27" s="1"/>
  <c r="AT84" i="27"/>
  <c r="AP84" i="27"/>
  <c r="AA84" i="27"/>
  <c r="AT83" i="27"/>
  <c r="AP83" i="27"/>
  <c r="AA83" i="27"/>
  <c r="T83" i="27"/>
  <c r="AT82" i="27"/>
  <c r="AS82" i="27"/>
  <c r="AP82" i="27"/>
  <c r="AA82" i="27"/>
  <c r="AT81" i="27"/>
  <c r="AP81" i="27"/>
  <c r="AA81" i="27"/>
  <c r="K81" i="27"/>
  <c r="L81" i="27" s="1"/>
  <c r="AT80" i="27"/>
  <c r="AP80" i="27"/>
  <c r="AA80" i="27"/>
  <c r="T80" i="27"/>
  <c r="AT79" i="27"/>
  <c r="AP79" i="27"/>
  <c r="AA79" i="27"/>
  <c r="AT78" i="27"/>
  <c r="AP78" i="27"/>
  <c r="AA78" i="27"/>
  <c r="AT77" i="27"/>
  <c r="AP77" i="27"/>
  <c r="AA77" i="27"/>
  <c r="AT76" i="27"/>
  <c r="AP76" i="27"/>
  <c r="AA76" i="27"/>
  <c r="K76" i="27"/>
  <c r="L76" i="27" s="1"/>
  <c r="AT75" i="27"/>
  <c r="AP75" i="27"/>
  <c r="AA75" i="27"/>
  <c r="B75" i="27"/>
  <c r="AS78" i="27" s="1"/>
  <c r="AT74" i="27"/>
  <c r="AP74" i="27"/>
  <c r="AA74" i="27"/>
  <c r="T74" i="27"/>
  <c r="B74" i="27"/>
  <c r="T79" i="27" s="1"/>
  <c r="AT73" i="27"/>
  <c r="AS73" i="27"/>
  <c r="AP73" i="27"/>
  <c r="AA73" i="27"/>
  <c r="B73" i="27"/>
  <c r="AR79" i="27" s="1"/>
  <c r="AT69" i="27"/>
  <c r="AP69" i="27"/>
  <c r="AA69" i="27"/>
  <c r="AT68" i="27"/>
  <c r="AP68" i="27"/>
  <c r="AA68" i="27"/>
  <c r="AT67" i="27"/>
  <c r="AP67" i="27"/>
  <c r="AA67" i="27"/>
  <c r="K67" i="27"/>
  <c r="L67" i="27" s="1"/>
  <c r="AT66" i="27"/>
  <c r="AP66" i="27"/>
  <c r="AA66" i="27"/>
  <c r="AT65" i="27"/>
  <c r="AP65" i="27"/>
  <c r="AA65" i="27"/>
  <c r="AT64" i="27"/>
  <c r="AS64" i="27"/>
  <c r="AP64" i="27"/>
  <c r="AA64" i="27"/>
  <c r="AT63" i="27"/>
  <c r="AP63" i="27"/>
  <c r="AA63" i="27"/>
  <c r="AT62" i="27"/>
  <c r="AS62" i="27"/>
  <c r="AP62" i="27"/>
  <c r="AA62" i="27"/>
  <c r="T62" i="27"/>
  <c r="AT61" i="27"/>
  <c r="AS61" i="27"/>
  <c r="AR61" i="27"/>
  <c r="AP61" i="27"/>
  <c r="AA61" i="27"/>
  <c r="AT60" i="27"/>
  <c r="AR60" i="27"/>
  <c r="AP60" i="27"/>
  <c r="AA60" i="27"/>
  <c r="L60" i="27"/>
  <c r="R60" i="27" s="1"/>
  <c r="K60" i="27"/>
  <c r="B60" i="27"/>
  <c r="AS67" i="27" s="1"/>
  <c r="AT59" i="27"/>
  <c r="AS59" i="27"/>
  <c r="AP59" i="27"/>
  <c r="AA59" i="27"/>
  <c r="T59" i="27"/>
  <c r="L59" i="27"/>
  <c r="R59" i="27" s="1"/>
  <c r="K59" i="27"/>
  <c r="B59" i="27"/>
  <c r="AT58" i="27"/>
  <c r="AS58" i="27"/>
  <c r="AR58" i="27"/>
  <c r="AP58" i="27"/>
  <c r="AA58" i="27"/>
  <c r="T58" i="27"/>
  <c r="K58" i="27"/>
  <c r="L58" i="27" s="1"/>
  <c r="B58" i="27"/>
  <c r="AR64" i="27" s="1"/>
  <c r="D54" i="27"/>
  <c r="D70" i="27" s="1"/>
  <c r="D85" i="27" s="1"/>
  <c r="D101" i="27" s="1"/>
  <c r="D117" i="27" s="1"/>
  <c r="D133" i="27" s="1"/>
  <c r="D148" i="27" s="1"/>
  <c r="AT53" i="27"/>
  <c r="AS53" i="27"/>
  <c r="AP53" i="27"/>
  <c r="AG53" i="27"/>
  <c r="AA53" i="27"/>
  <c r="T53" i="27"/>
  <c r="D53" i="27"/>
  <c r="AT52" i="27"/>
  <c r="AP52" i="27"/>
  <c r="AG52" i="27"/>
  <c r="AA52" i="27"/>
  <c r="T52" i="27"/>
  <c r="E52" i="27"/>
  <c r="H51" i="27" s="1"/>
  <c r="I51" i="27" s="1"/>
  <c r="J51" i="27" s="1"/>
  <c r="D52" i="27"/>
  <c r="E53" i="27" s="1"/>
  <c r="H52" i="27" s="1"/>
  <c r="I52" i="27" s="1"/>
  <c r="J52" i="27" s="1"/>
  <c r="AT51" i="27"/>
  <c r="AS51" i="27"/>
  <c r="AP51" i="27"/>
  <c r="AG51" i="27"/>
  <c r="AA51" i="27"/>
  <c r="T51" i="27"/>
  <c r="D51" i="27"/>
  <c r="D67" i="27" s="1"/>
  <c r="E68" i="27" s="1"/>
  <c r="H67" i="27" s="1"/>
  <c r="I67" i="27" s="1"/>
  <c r="J67" i="27" s="1"/>
  <c r="AT50" i="27"/>
  <c r="AP50" i="27"/>
  <c r="AG50" i="27"/>
  <c r="AA50" i="27"/>
  <c r="T50" i="27"/>
  <c r="E50" i="27"/>
  <c r="H49" i="27" s="1"/>
  <c r="I49" i="27" s="1"/>
  <c r="J49" i="27" s="1"/>
  <c r="D50" i="27"/>
  <c r="D66" i="27" s="1"/>
  <c r="AT49" i="27"/>
  <c r="AS49" i="27"/>
  <c r="AP49" i="27"/>
  <c r="AG49" i="27"/>
  <c r="AA49" i="27"/>
  <c r="E49" i="27"/>
  <c r="H48" i="27" s="1"/>
  <c r="I48" i="27" s="1"/>
  <c r="J48" i="27" s="1"/>
  <c r="D49" i="27"/>
  <c r="D65" i="27" s="1"/>
  <c r="E66" i="27" s="1"/>
  <c r="H65" i="27" s="1"/>
  <c r="I65" i="27" s="1"/>
  <c r="J65" i="27" s="1"/>
  <c r="AT48" i="27"/>
  <c r="AP48" i="27"/>
  <c r="AG48" i="27"/>
  <c r="AA48" i="27"/>
  <c r="D48" i="27"/>
  <c r="D64" i="27" s="1"/>
  <c r="AT47" i="27"/>
  <c r="AS47" i="27"/>
  <c r="AP47" i="27"/>
  <c r="AG47" i="27"/>
  <c r="AA47" i="27"/>
  <c r="E47" i="27"/>
  <c r="D47" i="27"/>
  <c r="D63" i="27" s="1"/>
  <c r="AT46" i="27"/>
  <c r="AS46" i="27"/>
  <c r="AP46" i="27"/>
  <c r="AG46" i="27"/>
  <c r="AA46" i="27"/>
  <c r="T46" i="27"/>
  <c r="H46" i="27"/>
  <c r="I46" i="27" s="1"/>
  <c r="J46" i="27" s="1"/>
  <c r="D46" i="27"/>
  <c r="D62" i="27" s="1"/>
  <c r="E63" i="27" s="1"/>
  <c r="H62" i="27" s="1"/>
  <c r="I62" i="27" s="1"/>
  <c r="J62" i="27" s="1"/>
  <c r="AT45" i="27"/>
  <c r="AS45" i="27"/>
  <c r="AP45" i="27"/>
  <c r="AG45" i="27"/>
  <c r="AA45" i="27"/>
  <c r="T45" i="27"/>
  <c r="D45" i="27"/>
  <c r="AT44" i="27"/>
  <c r="AS44" i="27"/>
  <c r="AP44" i="27"/>
  <c r="AG44" i="27"/>
  <c r="AA44" i="27"/>
  <c r="E44" i="27"/>
  <c r="H43" i="27" s="1"/>
  <c r="I43" i="27" s="1"/>
  <c r="J43" i="27" s="1"/>
  <c r="D44" i="27"/>
  <c r="B44" i="27"/>
  <c r="AS52" i="27" s="1"/>
  <c r="AT43" i="27"/>
  <c r="AP43" i="27"/>
  <c r="AG43" i="27"/>
  <c r="AA43" i="27"/>
  <c r="T43" i="27"/>
  <c r="D43" i="27"/>
  <c r="D59" i="27" s="1"/>
  <c r="E60" i="27" s="1"/>
  <c r="H59" i="27" s="1"/>
  <c r="I59" i="27" s="1"/>
  <c r="J59" i="27" s="1"/>
  <c r="B43" i="27"/>
  <c r="T47" i="27" s="1"/>
  <c r="AT42" i="27"/>
  <c r="AS42" i="27"/>
  <c r="AP42" i="27"/>
  <c r="AG42" i="27"/>
  <c r="AA42" i="27"/>
  <c r="T42" i="27"/>
  <c r="D42" i="27"/>
  <c r="D58" i="27" s="1"/>
  <c r="B42" i="27"/>
  <c r="E38" i="27"/>
  <c r="H37" i="27" s="1"/>
  <c r="I37" i="27" s="1"/>
  <c r="J37" i="27" s="1"/>
  <c r="AT37" i="27"/>
  <c r="AP37" i="27"/>
  <c r="AA37" i="27"/>
  <c r="K37" i="27"/>
  <c r="E37" i="27"/>
  <c r="AT36" i="27"/>
  <c r="AP36" i="27"/>
  <c r="AA36" i="27"/>
  <c r="I36" i="27"/>
  <c r="J36" i="27" s="1"/>
  <c r="H36" i="27"/>
  <c r="E36" i="27"/>
  <c r="H35" i="27" s="1"/>
  <c r="I35" i="27" s="1"/>
  <c r="J35" i="27" s="1"/>
  <c r="AT35" i="27"/>
  <c r="AP35" i="27"/>
  <c r="AA35" i="27"/>
  <c r="K35" i="27"/>
  <c r="E35" i="27"/>
  <c r="AT34" i="27"/>
  <c r="AS34" i="27"/>
  <c r="AP34" i="27"/>
  <c r="AA34" i="27"/>
  <c r="J34" i="27"/>
  <c r="H34" i="27"/>
  <c r="I34" i="27" s="1"/>
  <c r="E34" i="27"/>
  <c r="AT33" i="27"/>
  <c r="AP33" i="27"/>
  <c r="AA33" i="27"/>
  <c r="H33" i="27"/>
  <c r="I33" i="27" s="1"/>
  <c r="J33" i="27" s="1"/>
  <c r="E33" i="27"/>
  <c r="AT32" i="27"/>
  <c r="AR32" i="27"/>
  <c r="AP32" i="27"/>
  <c r="AA32" i="27"/>
  <c r="T32" i="27"/>
  <c r="I32" i="27"/>
  <c r="J32" i="27" s="1"/>
  <c r="H32" i="27"/>
  <c r="E32" i="27"/>
  <c r="H31" i="27" s="1"/>
  <c r="I31" i="27" s="1"/>
  <c r="AT31" i="27"/>
  <c r="AP31" i="27"/>
  <c r="AA31" i="27"/>
  <c r="K31" i="27"/>
  <c r="J31" i="27"/>
  <c r="E31" i="27"/>
  <c r="AT30" i="27"/>
  <c r="AS30" i="27"/>
  <c r="AP30" i="27"/>
  <c r="AA30" i="27"/>
  <c r="K30" i="27"/>
  <c r="I30" i="27"/>
  <c r="J30" i="27" s="1"/>
  <c r="H30" i="27"/>
  <c r="E30" i="27"/>
  <c r="H29" i="27" s="1"/>
  <c r="I29" i="27" s="1"/>
  <c r="J29" i="27" s="1"/>
  <c r="AT29" i="27"/>
  <c r="AP29" i="27"/>
  <c r="AA29" i="27"/>
  <c r="K29" i="27"/>
  <c r="L29" i="27" s="1"/>
  <c r="R29" i="27" s="1"/>
  <c r="E29" i="27"/>
  <c r="AT28" i="27"/>
  <c r="AS28" i="27"/>
  <c r="AR28" i="27"/>
  <c r="AP28" i="27"/>
  <c r="AA28" i="27"/>
  <c r="H28" i="27"/>
  <c r="I28" i="27" s="1"/>
  <c r="J28" i="27" s="1"/>
  <c r="E28" i="27"/>
  <c r="B28" i="27"/>
  <c r="AS37" i="27" s="1"/>
  <c r="AT27" i="27"/>
  <c r="AS27" i="27"/>
  <c r="AR27" i="27"/>
  <c r="AP27" i="27"/>
  <c r="AA27" i="27"/>
  <c r="H27" i="27"/>
  <c r="I27" i="27" s="1"/>
  <c r="J27" i="27" s="1"/>
  <c r="E27" i="27"/>
  <c r="H26" i="27" s="1"/>
  <c r="I26" i="27" s="1"/>
  <c r="J26" i="27" s="1"/>
  <c r="B27" i="27"/>
  <c r="AT26" i="27"/>
  <c r="AS26" i="27"/>
  <c r="AP26" i="27"/>
  <c r="AA26" i="27"/>
  <c r="K26" i="27"/>
  <c r="B26" i="27"/>
  <c r="AR34" i="27" s="1"/>
  <c r="AW147" i="26"/>
  <c r="AS147" i="26"/>
  <c r="AG147" i="26"/>
  <c r="AW146" i="26"/>
  <c r="AS146" i="26"/>
  <c r="AG146" i="26"/>
  <c r="AW145" i="26"/>
  <c r="AS145" i="26"/>
  <c r="AG145" i="26"/>
  <c r="AW144" i="26"/>
  <c r="AS144" i="26"/>
  <c r="AG144" i="26"/>
  <c r="AW143" i="26"/>
  <c r="AS143" i="26"/>
  <c r="AG143" i="26"/>
  <c r="K143" i="26"/>
  <c r="L143" i="26" s="1"/>
  <c r="AW142" i="26"/>
  <c r="AS142" i="26"/>
  <c r="AG142" i="26"/>
  <c r="AW141" i="26"/>
  <c r="AS141" i="26"/>
  <c r="AG141" i="26"/>
  <c r="AW140" i="26"/>
  <c r="AS140" i="26"/>
  <c r="AG140" i="26"/>
  <c r="K140" i="26"/>
  <c r="L140" i="26" s="1"/>
  <c r="AW139" i="26"/>
  <c r="AS139" i="26"/>
  <c r="AG139" i="26"/>
  <c r="AW138" i="26"/>
  <c r="AS138" i="26"/>
  <c r="AG138" i="26"/>
  <c r="B138" i="26"/>
  <c r="AW137" i="26"/>
  <c r="AS137" i="26"/>
  <c r="AG137" i="26"/>
  <c r="K137" i="26"/>
  <c r="L137" i="26" s="1"/>
  <c r="B137" i="26"/>
  <c r="T141" i="26" s="1"/>
  <c r="AW136" i="26"/>
  <c r="AS136" i="26"/>
  <c r="AG136" i="26"/>
  <c r="B136" i="26"/>
  <c r="AU140" i="26" s="1"/>
  <c r="AZ132" i="26"/>
  <c r="AW132" i="26"/>
  <c r="AS132" i="26"/>
  <c r="AG132" i="26"/>
  <c r="AZ131" i="26"/>
  <c r="AW131" i="26"/>
  <c r="AU131" i="26"/>
  <c r="AS131" i="26"/>
  <c r="AG131" i="26"/>
  <c r="AZ130" i="26"/>
  <c r="AW130" i="26"/>
  <c r="AS130" i="26"/>
  <c r="AG130" i="26"/>
  <c r="K130" i="26"/>
  <c r="AZ129" i="26"/>
  <c r="AW129" i="26"/>
  <c r="AS129" i="26"/>
  <c r="AG129" i="26"/>
  <c r="T129" i="26"/>
  <c r="AZ128" i="26"/>
  <c r="AW128" i="26"/>
  <c r="AU128" i="26"/>
  <c r="AS128" i="26"/>
  <c r="AG128" i="26"/>
  <c r="AZ127" i="26"/>
  <c r="AW127" i="26"/>
  <c r="AS127" i="26"/>
  <c r="AG127" i="26"/>
  <c r="AZ126" i="26"/>
  <c r="AW126" i="26"/>
  <c r="AU126" i="26"/>
  <c r="AS126" i="26"/>
  <c r="AG126" i="26"/>
  <c r="K126" i="26"/>
  <c r="AZ125" i="26"/>
  <c r="AW125" i="26"/>
  <c r="AS125" i="26"/>
  <c r="AG125" i="26"/>
  <c r="T125" i="26"/>
  <c r="AZ124" i="26"/>
  <c r="AW124" i="26"/>
  <c r="AS124" i="26"/>
  <c r="AG124" i="26"/>
  <c r="AZ123" i="26"/>
  <c r="AW123" i="26"/>
  <c r="AV123" i="26"/>
  <c r="AS123" i="26"/>
  <c r="AG123" i="26"/>
  <c r="K123" i="26"/>
  <c r="L123" i="26" s="1"/>
  <c r="B123" i="26"/>
  <c r="AV130" i="26" s="1"/>
  <c r="AZ122" i="26"/>
  <c r="AW122" i="26"/>
  <c r="AV122" i="26"/>
  <c r="AS122" i="26"/>
  <c r="AG122" i="26"/>
  <c r="B122" i="26"/>
  <c r="AZ121" i="26"/>
  <c r="AW121" i="26"/>
  <c r="AV121" i="26"/>
  <c r="AS121" i="26"/>
  <c r="AG121" i="26"/>
  <c r="O121" i="26"/>
  <c r="K121" i="26"/>
  <c r="L121" i="26" s="1"/>
  <c r="R121" i="26" s="1"/>
  <c r="B121" i="26"/>
  <c r="AU130" i="26" s="1"/>
  <c r="AW116" i="26"/>
  <c r="AS116" i="26"/>
  <c r="AG116" i="26"/>
  <c r="AW115" i="26"/>
  <c r="AS115" i="26"/>
  <c r="AG115" i="26"/>
  <c r="K115" i="26"/>
  <c r="L115" i="26" s="1"/>
  <c r="AW114" i="26"/>
  <c r="AS114" i="26"/>
  <c r="AG114" i="26"/>
  <c r="K114" i="26"/>
  <c r="L114" i="26" s="1"/>
  <c r="AW113" i="26"/>
  <c r="AS113" i="26"/>
  <c r="AG113" i="26"/>
  <c r="AW112" i="26"/>
  <c r="AS112" i="26"/>
  <c r="AG112" i="26"/>
  <c r="AW111" i="26"/>
  <c r="AS111" i="26"/>
  <c r="AG111" i="26"/>
  <c r="L111" i="26"/>
  <c r="R111" i="26" s="1"/>
  <c r="K111" i="26"/>
  <c r="AW110" i="26"/>
  <c r="AU110" i="26"/>
  <c r="AS110" i="26"/>
  <c r="AG110" i="26"/>
  <c r="T110" i="26"/>
  <c r="K110" i="26"/>
  <c r="L110" i="26" s="1"/>
  <c r="AW109" i="26"/>
  <c r="AU109" i="26"/>
  <c r="AS109" i="26"/>
  <c r="AG109" i="26"/>
  <c r="K109" i="26"/>
  <c r="L109" i="26" s="1"/>
  <c r="AW108" i="26"/>
  <c r="AU108" i="26"/>
  <c r="AS108" i="26"/>
  <c r="AG108" i="26"/>
  <c r="T108" i="26"/>
  <c r="L108" i="26"/>
  <c r="R108" i="26" s="1"/>
  <c r="K108" i="26"/>
  <c r="AW107" i="26"/>
  <c r="AU107" i="26"/>
  <c r="AS107" i="26"/>
  <c r="AG107" i="26"/>
  <c r="T107" i="26"/>
  <c r="K107" i="26"/>
  <c r="L107" i="26" s="1"/>
  <c r="B107" i="26"/>
  <c r="AV109" i="26" s="1"/>
  <c r="AW106" i="26"/>
  <c r="AV106" i="26"/>
  <c r="AU106" i="26"/>
  <c r="AS106" i="26"/>
  <c r="AG106" i="26"/>
  <c r="T106" i="26"/>
  <c r="K106" i="26"/>
  <c r="L106" i="26" s="1"/>
  <c r="B106" i="26"/>
  <c r="T109" i="26" s="1"/>
  <c r="AW105" i="26"/>
  <c r="AU105" i="26"/>
  <c r="AS105" i="26"/>
  <c r="AG105" i="26"/>
  <c r="T105" i="26"/>
  <c r="B105" i="26"/>
  <c r="AU112" i="26" s="1"/>
  <c r="AM100" i="26"/>
  <c r="AL100" i="26"/>
  <c r="AM99" i="26"/>
  <c r="AL99" i="26"/>
  <c r="AK99" i="26"/>
  <c r="K99" i="26"/>
  <c r="AM98" i="26"/>
  <c r="K98" i="26"/>
  <c r="AM97" i="26"/>
  <c r="AM96" i="26"/>
  <c r="AL96" i="26"/>
  <c r="AM95" i="26"/>
  <c r="AL95" i="26"/>
  <c r="AM94" i="26"/>
  <c r="AL94" i="26"/>
  <c r="AK94" i="26"/>
  <c r="AM93" i="26"/>
  <c r="K93" i="26"/>
  <c r="AM92" i="26"/>
  <c r="AL92" i="26"/>
  <c r="AM91" i="26"/>
  <c r="AL91" i="26"/>
  <c r="B91" i="26"/>
  <c r="AL93" i="26" s="1"/>
  <c r="AM90" i="26"/>
  <c r="AL90" i="26"/>
  <c r="AK90" i="26"/>
  <c r="K90" i="26"/>
  <c r="B90" i="26"/>
  <c r="AM89" i="26"/>
  <c r="AL89" i="26"/>
  <c r="K89" i="26"/>
  <c r="B89" i="26"/>
  <c r="K97" i="26" s="1"/>
  <c r="AT84" i="26"/>
  <c r="AP84" i="26"/>
  <c r="AA84" i="26"/>
  <c r="AT83" i="26"/>
  <c r="AS83" i="26"/>
  <c r="AP83" i="26"/>
  <c r="AA83" i="26"/>
  <c r="AT82" i="26"/>
  <c r="AP82" i="26"/>
  <c r="AA82" i="26"/>
  <c r="L82" i="26"/>
  <c r="K82" i="26"/>
  <c r="AT81" i="26"/>
  <c r="AP81" i="26"/>
  <c r="AA81" i="26"/>
  <c r="AT80" i="26"/>
  <c r="AS80" i="26"/>
  <c r="AP80" i="26"/>
  <c r="AA80" i="26"/>
  <c r="K80" i="26"/>
  <c r="L80" i="26" s="1"/>
  <c r="AT79" i="26"/>
  <c r="AP79" i="26"/>
  <c r="AA79" i="26"/>
  <c r="K79" i="26"/>
  <c r="L79" i="26" s="1"/>
  <c r="R79" i="26" s="1"/>
  <c r="AT78" i="26"/>
  <c r="AP78" i="26"/>
  <c r="AA78" i="26"/>
  <c r="T78" i="26"/>
  <c r="AT77" i="26"/>
  <c r="AR77" i="26"/>
  <c r="AP77" i="26"/>
  <c r="AA77" i="26"/>
  <c r="K77" i="26"/>
  <c r="L77" i="26" s="1"/>
  <c r="AT76" i="26"/>
  <c r="AP76" i="26"/>
  <c r="AA76" i="26"/>
  <c r="K76" i="26"/>
  <c r="L76" i="26" s="1"/>
  <c r="R76" i="26" s="1"/>
  <c r="AT75" i="26"/>
  <c r="AP75" i="26"/>
  <c r="AA75" i="26"/>
  <c r="T75" i="26"/>
  <c r="B75" i="26"/>
  <c r="AS79" i="26" s="1"/>
  <c r="AT74" i="26"/>
  <c r="AS74" i="26"/>
  <c r="AP74" i="26"/>
  <c r="AA74" i="26"/>
  <c r="K74" i="26"/>
  <c r="L74" i="26" s="1"/>
  <c r="B74" i="26"/>
  <c r="T77" i="26" s="1"/>
  <c r="AT73" i="26"/>
  <c r="AP73" i="26"/>
  <c r="AA73" i="26"/>
  <c r="L73" i="26"/>
  <c r="K73" i="26"/>
  <c r="B73" i="26"/>
  <c r="AR79" i="26" s="1"/>
  <c r="AT69" i="26"/>
  <c r="AP69" i="26"/>
  <c r="AA69" i="26"/>
  <c r="D69" i="26"/>
  <c r="AT68" i="26"/>
  <c r="AP68" i="26"/>
  <c r="AA68" i="26"/>
  <c r="AT67" i="26"/>
  <c r="AP67" i="26"/>
  <c r="AA67" i="26"/>
  <c r="T67" i="26"/>
  <c r="AT66" i="26"/>
  <c r="AR66" i="26"/>
  <c r="AP66" i="26"/>
  <c r="AA66" i="26"/>
  <c r="D66" i="26"/>
  <c r="AT65" i="26"/>
  <c r="AP65" i="26"/>
  <c r="AA65" i="26"/>
  <c r="K65" i="26"/>
  <c r="L65" i="26" s="1"/>
  <c r="AT64" i="26"/>
  <c r="AP64" i="26"/>
  <c r="AA64" i="26"/>
  <c r="AT63" i="26"/>
  <c r="AP63" i="26"/>
  <c r="AA63" i="26"/>
  <c r="T63" i="26"/>
  <c r="AT62" i="26"/>
  <c r="AR62" i="26"/>
  <c r="AP62" i="26"/>
  <c r="AA62" i="26"/>
  <c r="K62" i="26"/>
  <c r="L62" i="26" s="1"/>
  <c r="AT61" i="26"/>
  <c r="AP61" i="26"/>
  <c r="AA61" i="26"/>
  <c r="AT60" i="26"/>
  <c r="AP60" i="26"/>
  <c r="AA60" i="26"/>
  <c r="T60" i="26"/>
  <c r="B60" i="26"/>
  <c r="R64" i="26" s="1"/>
  <c r="AT59" i="26"/>
  <c r="AP59" i="26"/>
  <c r="AA59" i="26"/>
  <c r="K59" i="26"/>
  <c r="L59" i="26" s="1"/>
  <c r="B59" i="26"/>
  <c r="T62" i="26" s="1"/>
  <c r="AT58" i="26"/>
  <c r="AP58" i="26"/>
  <c r="AA58" i="26"/>
  <c r="T58" i="26"/>
  <c r="K58" i="26"/>
  <c r="L58" i="26" s="1"/>
  <c r="B58" i="26"/>
  <c r="K64" i="26" s="1"/>
  <c r="L64" i="26" s="1"/>
  <c r="D54" i="26"/>
  <c r="D70" i="26" s="1"/>
  <c r="D85" i="26" s="1"/>
  <c r="D101" i="26" s="1"/>
  <c r="D117" i="26" s="1"/>
  <c r="D133" i="26" s="1"/>
  <c r="D148" i="26" s="1"/>
  <c r="AT53" i="26"/>
  <c r="AR53" i="26"/>
  <c r="AP53" i="26"/>
  <c r="AG53" i="26"/>
  <c r="AA53" i="26"/>
  <c r="E53" i="26"/>
  <c r="H52" i="26" s="1"/>
  <c r="I52" i="26" s="1"/>
  <c r="J52" i="26" s="1"/>
  <c r="D53" i="26"/>
  <c r="E54" i="26" s="1"/>
  <c r="H53" i="26" s="1"/>
  <c r="I53" i="26" s="1"/>
  <c r="J53" i="26" s="1"/>
  <c r="AT52" i="26"/>
  <c r="AP52" i="26"/>
  <c r="AG52" i="26"/>
  <c r="AA52" i="26"/>
  <c r="D52" i="26"/>
  <c r="D68" i="26" s="1"/>
  <c r="AT51" i="26"/>
  <c r="AP51" i="26"/>
  <c r="AG51" i="26"/>
  <c r="AA51" i="26"/>
  <c r="E51" i="26"/>
  <c r="H50" i="26" s="1"/>
  <c r="I50" i="26" s="1"/>
  <c r="J50" i="26" s="1"/>
  <c r="D51" i="26"/>
  <c r="E52" i="26" s="1"/>
  <c r="H51" i="26" s="1"/>
  <c r="I51" i="26" s="1"/>
  <c r="J51" i="26" s="1"/>
  <c r="AT50" i="26"/>
  <c r="AP50" i="26"/>
  <c r="AG50" i="26"/>
  <c r="AA50" i="26"/>
  <c r="K50" i="26"/>
  <c r="L50" i="26" s="1"/>
  <c r="D50" i="26"/>
  <c r="AT49" i="26"/>
  <c r="AP49" i="26"/>
  <c r="AG49" i="26"/>
  <c r="AA49" i="26"/>
  <c r="D49" i="26"/>
  <c r="AT48" i="26"/>
  <c r="AP48" i="26"/>
  <c r="AG48" i="26"/>
  <c r="AA48" i="26"/>
  <c r="E48" i="26"/>
  <c r="H47" i="26" s="1"/>
  <c r="I47" i="26" s="1"/>
  <c r="J47" i="26" s="1"/>
  <c r="D48" i="26"/>
  <c r="D64" i="26" s="1"/>
  <c r="AT47" i="26"/>
  <c r="AP47" i="26"/>
  <c r="AG47" i="26"/>
  <c r="AA47" i="26"/>
  <c r="T47" i="26"/>
  <c r="D47" i="26"/>
  <c r="D63" i="26" s="1"/>
  <c r="AT46" i="26"/>
  <c r="AR46" i="26"/>
  <c r="AP46" i="26"/>
  <c r="AG46" i="26"/>
  <c r="AA46" i="26"/>
  <c r="T46" i="26"/>
  <c r="E46" i="26"/>
  <c r="H45" i="26" s="1"/>
  <c r="D46" i="26"/>
  <c r="AT45" i="26"/>
  <c r="AS45" i="26"/>
  <c r="AP45" i="26"/>
  <c r="AG45" i="26"/>
  <c r="AA45" i="26"/>
  <c r="I45" i="26"/>
  <c r="J45" i="26" s="1"/>
  <c r="E45" i="26"/>
  <c r="H44" i="26" s="1"/>
  <c r="I44" i="26" s="1"/>
  <c r="J44" i="26" s="1"/>
  <c r="D45" i="26"/>
  <c r="D61" i="26" s="1"/>
  <c r="AT44" i="26"/>
  <c r="AP44" i="26"/>
  <c r="AG44" i="26"/>
  <c r="AA44" i="26"/>
  <c r="T44" i="26"/>
  <c r="D44" i="26"/>
  <c r="D60" i="26" s="1"/>
  <c r="B44" i="26"/>
  <c r="AS48" i="26" s="1"/>
  <c r="AT43" i="26"/>
  <c r="AS43" i="26"/>
  <c r="AP43" i="26"/>
  <c r="AG43" i="26"/>
  <c r="AA43" i="26"/>
  <c r="E43" i="26"/>
  <c r="D43" i="26"/>
  <c r="B43" i="26"/>
  <c r="T51" i="26" s="1"/>
  <c r="AT42" i="26"/>
  <c r="AR42" i="26"/>
  <c r="AP42" i="26"/>
  <c r="AG42" i="26"/>
  <c r="AA42" i="26"/>
  <c r="T42" i="26"/>
  <c r="R42" i="26"/>
  <c r="O42" i="26"/>
  <c r="K42" i="26"/>
  <c r="L42" i="26" s="1"/>
  <c r="H42" i="26"/>
  <c r="I42" i="26" s="1"/>
  <c r="J42" i="26" s="1"/>
  <c r="D42" i="26"/>
  <c r="D58" i="26" s="1"/>
  <c r="B42" i="26"/>
  <c r="AR50" i="26" s="1"/>
  <c r="E38" i="26"/>
  <c r="AT37" i="26"/>
  <c r="AP37" i="26"/>
  <c r="AA37" i="26"/>
  <c r="H37" i="26"/>
  <c r="I37" i="26" s="1"/>
  <c r="J37" i="26" s="1"/>
  <c r="E37" i="26"/>
  <c r="AT36" i="26"/>
  <c r="AS36" i="26"/>
  <c r="AP36" i="26"/>
  <c r="AA36" i="26"/>
  <c r="H36" i="26"/>
  <c r="I36" i="26" s="1"/>
  <c r="J36" i="26" s="1"/>
  <c r="E36" i="26"/>
  <c r="H35" i="26" s="1"/>
  <c r="I35" i="26" s="1"/>
  <c r="J35" i="26" s="1"/>
  <c r="AT35" i="26"/>
  <c r="AR35" i="26"/>
  <c r="AP35" i="26"/>
  <c r="AA35" i="26"/>
  <c r="K35" i="26"/>
  <c r="L35" i="26" s="1"/>
  <c r="E35" i="26"/>
  <c r="AT34" i="26"/>
  <c r="AS34" i="26"/>
  <c r="AP34" i="26"/>
  <c r="AA34" i="26"/>
  <c r="K34" i="26"/>
  <c r="H34" i="26"/>
  <c r="I34" i="26" s="1"/>
  <c r="J34" i="26" s="1"/>
  <c r="E34" i="26"/>
  <c r="AT33" i="26"/>
  <c r="AP33" i="26"/>
  <c r="AA33" i="26"/>
  <c r="H33" i="26"/>
  <c r="I33" i="26" s="1"/>
  <c r="J33" i="26" s="1"/>
  <c r="E33" i="26"/>
  <c r="AT32" i="26"/>
  <c r="AR32" i="26"/>
  <c r="AP32" i="26"/>
  <c r="AA32" i="26"/>
  <c r="H32" i="26"/>
  <c r="I32" i="26" s="1"/>
  <c r="J32" i="26" s="1"/>
  <c r="E32" i="26"/>
  <c r="H31" i="26" s="1"/>
  <c r="I31" i="26" s="1"/>
  <c r="J31" i="26" s="1"/>
  <c r="AT31" i="26"/>
  <c r="AR31" i="26"/>
  <c r="AP31" i="26"/>
  <c r="AA31" i="26"/>
  <c r="K31" i="26"/>
  <c r="L31" i="26" s="1"/>
  <c r="E31" i="26"/>
  <c r="H30" i="26" s="1"/>
  <c r="I30" i="26" s="1"/>
  <c r="J30" i="26" s="1"/>
  <c r="AT30" i="26"/>
  <c r="AS30" i="26"/>
  <c r="AP30" i="26"/>
  <c r="AA30" i="26"/>
  <c r="E30" i="26"/>
  <c r="AT29" i="26"/>
  <c r="AR29" i="26"/>
  <c r="AP29" i="26"/>
  <c r="AA29" i="26"/>
  <c r="H29" i="26"/>
  <c r="I29" i="26" s="1"/>
  <c r="J29" i="26" s="1"/>
  <c r="E29" i="26"/>
  <c r="AT28" i="26"/>
  <c r="AS28" i="26"/>
  <c r="AP28" i="26"/>
  <c r="AA28" i="26"/>
  <c r="K28" i="26"/>
  <c r="H28" i="26"/>
  <c r="I28" i="26" s="1"/>
  <c r="J28" i="26" s="1"/>
  <c r="E28" i="26"/>
  <c r="B28" i="26"/>
  <c r="AS26" i="26" s="1"/>
  <c r="AT27" i="26"/>
  <c r="AR27" i="26"/>
  <c r="AP27" i="26"/>
  <c r="AA27" i="26"/>
  <c r="K27" i="26"/>
  <c r="L27" i="26" s="1"/>
  <c r="R27" i="26" s="1"/>
  <c r="I27" i="26"/>
  <c r="J27" i="26" s="1"/>
  <c r="H27" i="26"/>
  <c r="E27" i="26"/>
  <c r="H26" i="26" s="1"/>
  <c r="I26" i="26" s="1"/>
  <c r="J26" i="26" s="1"/>
  <c r="B27" i="26"/>
  <c r="AT26" i="26"/>
  <c r="AP26" i="26"/>
  <c r="AA26" i="26"/>
  <c r="T26" i="26"/>
  <c r="K26" i="26"/>
  <c r="L26" i="26" s="1"/>
  <c r="B26" i="26"/>
  <c r="AR36" i="26" s="1"/>
  <c r="E148" i="25"/>
  <c r="AW147" i="25"/>
  <c r="AS147" i="25"/>
  <c r="AG147" i="25"/>
  <c r="H147" i="25"/>
  <c r="I147" i="25" s="1"/>
  <c r="J147" i="25" s="1"/>
  <c r="E147" i="25"/>
  <c r="AW146" i="25"/>
  <c r="AU146" i="25"/>
  <c r="AS146" i="25"/>
  <c r="AG146" i="25"/>
  <c r="K146" i="25"/>
  <c r="L146" i="25" s="1"/>
  <c r="H146" i="25"/>
  <c r="I146" i="25" s="1"/>
  <c r="J146" i="25" s="1"/>
  <c r="E146" i="25"/>
  <c r="AW145" i="25"/>
  <c r="AS145" i="25"/>
  <c r="AG145" i="25"/>
  <c r="H145" i="25"/>
  <c r="I145" i="25" s="1"/>
  <c r="J145" i="25" s="1"/>
  <c r="E145" i="25"/>
  <c r="AW144" i="25"/>
  <c r="AV144" i="25"/>
  <c r="AU144" i="25"/>
  <c r="AS144" i="25"/>
  <c r="AG144" i="25"/>
  <c r="H144" i="25"/>
  <c r="I144" i="25" s="1"/>
  <c r="J144" i="25" s="1"/>
  <c r="E144" i="25"/>
  <c r="H143" i="25" s="1"/>
  <c r="I143" i="25" s="1"/>
  <c r="J143" i="25" s="1"/>
  <c r="AW143" i="25"/>
  <c r="AU143" i="25"/>
  <c r="AS143" i="25"/>
  <c r="AG143" i="25"/>
  <c r="K143" i="25"/>
  <c r="L143" i="25" s="1"/>
  <c r="E143" i="25"/>
  <c r="AW142" i="25"/>
  <c r="AV142" i="25"/>
  <c r="AS142" i="25"/>
  <c r="AG142" i="25"/>
  <c r="K142" i="25"/>
  <c r="L142" i="25" s="1"/>
  <c r="H142" i="25"/>
  <c r="I142" i="25" s="1"/>
  <c r="J142" i="25" s="1"/>
  <c r="E142" i="25"/>
  <c r="AW141" i="25"/>
  <c r="AS141" i="25"/>
  <c r="AG141" i="25"/>
  <c r="H141" i="25"/>
  <c r="I141" i="25" s="1"/>
  <c r="J141" i="25" s="1"/>
  <c r="E141" i="25"/>
  <c r="AW140" i="25"/>
  <c r="AV140" i="25"/>
  <c r="AU140" i="25"/>
  <c r="AS140" i="25"/>
  <c r="AG140" i="25"/>
  <c r="H140" i="25"/>
  <c r="I140" i="25" s="1"/>
  <c r="J140" i="25" s="1"/>
  <c r="E140" i="25"/>
  <c r="AW139" i="25"/>
  <c r="AV139" i="25"/>
  <c r="AS139" i="25"/>
  <c r="AG139" i="25"/>
  <c r="H139" i="25"/>
  <c r="I139" i="25" s="1"/>
  <c r="J139" i="25" s="1"/>
  <c r="E139" i="25"/>
  <c r="H138" i="25" s="1"/>
  <c r="AW138" i="25"/>
  <c r="AS138" i="25"/>
  <c r="AG138" i="25"/>
  <c r="I138" i="25"/>
  <c r="J138" i="25" s="1"/>
  <c r="E138" i="25"/>
  <c r="B138" i="25"/>
  <c r="AV138" i="25" s="1"/>
  <c r="AW137" i="25"/>
  <c r="AV137" i="25"/>
  <c r="AS137" i="25"/>
  <c r="AG137" i="25"/>
  <c r="K137" i="25"/>
  <c r="L137" i="25" s="1"/>
  <c r="H137" i="25"/>
  <c r="I137" i="25" s="1"/>
  <c r="J137" i="25" s="1"/>
  <c r="E137" i="25"/>
  <c r="B137" i="25"/>
  <c r="T147" i="25" s="1"/>
  <c r="AW136" i="25"/>
  <c r="AV136" i="25"/>
  <c r="AS136" i="25"/>
  <c r="AG136" i="25"/>
  <c r="K136" i="25"/>
  <c r="L136" i="25" s="1"/>
  <c r="J136" i="25"/>
  <c r="H136" i="25"/>
  <c r="I136" i="25" s="1"/>
  <c r="B136" i="25"/>
  <c r="K145" i="25" s="1"/>
  <c r="L145" i="25" s="1"/>
  <c r="E133" i="25"/>
  <c r="H132" i="25" s="1"/>
  <c r="I132" i="25" s="1"/>
  <c r="J132" i="25" s="1"/>
  <c r="AZ132" i="25"/>
  <c r="AW132" i="25"/>
  <c r="AS132" i="25"/>
  <c r="AG132" i="25"/>
  <c r="E132" i="25"/>
  <c r="AZ131" i="25"/>
  <c r="AW131" i="25"/>
  <c r="AS131" i="25"/>
  <c r="AG131" i="25"/>
  <c r="T131" i="25"/>
  <c r="J131" i="25"/>
  <c r="H131" i="25"/>
  <c r="I131" i="25" s="1"/>
  <c r="E131" i="25"/>
  <c r="AZ130" i="25"/>
  <c r="AW130" i="25"/>
  <c r="AS130" i="25"/>
  <c r="AG130" i="25"/>
  <c r="I130" i="25"/>
  <c r="J130" i="25" s="1"/>
  <c r="H130" i="25"/>
  <c r="E130" i="25"/>
  <c r="H129" i="25" s="1"/>
  <c r="I129" i="25" s="1"/>
  <c r="J129" i="25" s="1"/>
  <c r="AZ129" i="25"/>
  <c r="AW129" i="25"/>
  <c r="AS129" i="25"/>
  <c r="AG129" i="25"/>
  <c r="T129" i="25"/>
  <c r="E129" i="25"/>
  <c r="AZ128" i="25"/>
  <c r="AW128" i="25"/>
  <c r="AV128" i="25"/>
  <c r="AS128" i="25"/>
  <c r="AG128" i="25"/>
  <c r="H128" i="25"/>
  <c r="I128" i="25" s="1"/>
  <c r="J128" i="25" s="1"/>
  <c r="E128" i="25"/>
  <c r="AZ127" i="25"/>
  <c r="AW127" i="25"/>
  <c r="AS127" i="25"/>
  <c r="AG127" i="25"/>
  <c r="T127" i="25"/>
  <c r="K127" i="25"/>
  <c r="L127" i="25" s="1"/>
  <c r="H127" i="25"/>
  <c r="I127" i="25" s="1"/>
  <c r="J127" i="25" s="1"/>
  <c r="E127" i="25"/>
  <c r="AZ126" i="25"/>
  <c r="AW126" i="25"/>
  <c r="AV126" i="25"/>
  <c r="AS126" i="25"/>
  <c r="AG126" i="25"/>
  <c r="H126" i="25"/>
  <c r="I126" i="25" s="1"/>
  <c r="J126" i="25" s="1"/>
  <c r="E126" i="25"/>
  <c r="AZ125" i="25"/>
  <c r="AW125" i="25"/>
  <c r="AU125" i="25"/>
  <c r="AS125" i="25"/>
  <c r="AG125" i="25"/>
  <c r="K125" i="25"/>
  <c r="L125" i="25" s="1"/>
  <c r="H125" i="25"/>
  <c r="I125" i="25" s="1"/>
  <c r="J125" i="25" s="1"/>
  <c r="E125" i="25"/>
  <c r="AZ124" i="25"/>
  <c r="AW124" i="25"/>
  <c r="AS124" i="25"/>
  <c r="AG124" i="25"/>
  <c r="H124" i="25"/>
  <c r="I124" i="25" s="1"/>
  <c r="J124" i="25" s="1"/>
  <c r="E124" i="25"/>
  <c r="AZ123" i="25"/>
  <c r="AW123" i="25"/>
  <c r="AU123" i="25"/>
  <c r="AS123" i="25"/>
  <c r="AG123" i="25"/>
  <c r="K123" i="25"/>
  <c r="L123" i="25" s="1"/>
  <c r="I123" i="25"/>
  <c r="J123" i="25" s="1"/>
  <c r="H123" i="25"/>
  <c r="E123" i="25"/>
  <c r="H122" i="25" s="1"/>
  <c r="I122" i="25" s="1"/>
  <c r="J122" i="25" s="1"/>
  <c r="B123" i="25"/>
  <c r="AV130" i="25" s="1"/>
  <c r="AZ122" i="25"/>
  <c r="AW122" i="25"/>
  <c r="AV122" i="25"/>
  <c r="AS122" i="25"/>
  <c r="AG122" i="25"/>
  <c r="T122" i="25"/>
  <c r="K122" i="25"/>
  <c r="L122" i="25" s="1"/>
  <c r="E122" i="25"/>
  <c r="B122" i="25"/>
  <c r="T123" i="25" s="1"/>
  <c r="AZ121" i="25"/>
  <c r="AW121" i="25"/>
  <c r="AV121" i="25"/>
  <c r="AS121" i="25"/>
  <c r="AG121" i="25"/>
  <c r="T121" i="25"/>
  <c r="I121" i="25"/>
  <c r="J121" i="25" s="1"/>
  <c r="H121" i="25"/>
  <c r="B121" i="25"/>
  <c r="K132" i="25" s="1"/>
  <c r="L132" i="25" s="1"/>
  <c r="E117" i="25"/>
  <c r="AW116" i="25"/>
  <c r="AV116" i="25"/>
  <c r="AS116" i="25"/>
  <c r="AG116" i="25"/>
  <c r="K116" i="25"/>
  <c r="H116" i="25"/>
  <c r="I116" i="25" s="1"/>
  <c r="J116" i="25" s="1"/>
  <c r="E116" i="25"/>
  <c r="AW115" i="25"/>
  <c r="AS115" i="25"/>
  <c r="AG115" i="25"/>
  <c r="H115" i="25"/>
  <c r="I115" i="25" s="1"/>
  <c r="J115" i="25" s="1"/>
  <c r="E115" i="25"/>
  <c r="AW114" i="25"/>
  <c r="AV114" i="25"/>
  <c r="AS114" i="25"/>
  <c r="AG114" i="25"/>
  <c r="H114" i="25"/>
  <c r="I114" i="25" s="1"/>
  <c r="J114" i="25" s="1"/>
  <c r="E114" i="25"/>
  <c r="AW113" i="25"/>
  <c r="AV113" i="25"/>
  <c r="AS113" i="25"/>
  <c r="AG113" i="25"/>
  <c r="H113" i="25"/>
  <c r="I113" i="25" s="1"/>
  <c r="J113" i="25" s="1"/>
  <c r="E113" i="25"/>
  <c r="AW112" i="25"/>
  <c r="AS112" i="25"/>
  <c r="AG112" i="25"/>
  <c r="I112" i="25"/>
  <c r="J112" i="25" s="1"/>
  <c r="H112" i="25"/>
  <c r="E112" i="25"/>
  <c r="AW111" i="25"/>
  <c r="AS111" i="25"/>
  <c r="AG111" i="25"/>
  <c r="H111" i="25"/>
  <c r="I111" i="25" s="1"/>
  <c r="J111" i="25" s="1"/>
  <c r="E111" i="25"/>
  <c r="AW110" i="25"/>
  <c r="AV110" i="25"/>
  <c r="AS110" i="25"/>
  <c r="AG110" i="25"/>
  <c r="H110" i="25"/>
  <c r="I110" i="25" s="1"/>
  <c r="J110" i="25" s="1"/>
  <c r="E110" i="25"/>
  <c r="AW109" i="25"/>
  <c r="AV109" i="25"/>
  <c r="AS109" i="25"/>
  <c r="AG109" i="25"/>
  <c r="I109" i="25"/>
  <c r="J109" i="25" s="1"/>
  <c r="H109" i="25"/>
  <c r="E109" i="25"/>
  <c r="AW108" i="25"/>
  <c r="AS108" i="25"/>
  <c r="AG108" i="25"/>
  <c r="J108" i="25"/>
  <c r="I108" i="25"/>
  <c r="H108" i="25"/>
  <c r="E108" i="25"/>
  <c r="AW107" i="25"/>
  <c r="AS107" i="25"/>
  <c r="AG107" i="25"/>
  <c r="H107" i="25"/>
  <c r="I107" i="25" s="1"/>
  <c r="J107" i="25" s="1"/>
  <c r="E107" i="25"/>
  <c r="B107" i="25"/>
  <c r="AV112" i="25" s="1"/>
  <c r="AW106" i="25"/>
  <c r="AS106" i="25"/>
  <c r="AG106" i="25"/>
  <c r="K106" i="25"/>
  <c r="H106" i="25"/>
  <c r="I106" i="25" s="1"/>
  <c r="J106" i="25" s="1"/>
  <c r="E106" i="25"/>
  <c r="B106" i="25"/>
  <c r="AW105" i="25"/>
  <c r="AV105" i="25"/>
  <c r="AS105" i="25"/>
  <c r="AG105" i="25"/>
  <c r="K105" i="25"/>
  <c r="L105" i="25" s="1"/>
  <c r="H105" i="25"/>
  <c r="I105" i="25" s="1"/>
  <c r="J105" i="25" s="1"/>
  <c r="B105" i="25"/>
  <c r="AU116" i="25" s="1"/>
  <c r="AM100" i="25"/>
  <c r="AM99" i="25"/>
  <c r="AM98" i="25"/>
  <c r="K98" i="25"/>
  <c r="AM97" i="25"/>
  <c r="AM96" i="25"/>
  <c r="AM95" i="25"/>
  <c r="AM94" i="25"/>
  <c r="AM93" i="25"/>
  <c r="AL93" i="25"/>
  <c r="K93" i="25"/>
  <c r="AM92" i="25"/>
  <c r="AM91" i="25"/>
  <c r="B91" i="25"/>
  <c r="AL97" i="25" s="1"/>
  <c r="AM90" i="25"/>
  <c r="AL90" i="25"/>
  <c r="AK90" i="25"/>
  <c r="B90" i="25"/>
  <c r="AM89" i="25"/>
  <c r="AK89" i="25"/>
  <c r="K89" i="25"/>
  <c r="B89" i="25"/>
  <c r="K100" i="25" s="1"/>
  <c r="L100" i="25" s="1"/>
  <c r="R100" i="25" s="1"/>
  <c r="AT84" i="25"/>
  <c r="AP84" i="25"/>
  <c r="AA84" i="25"/>
  <c r="AT83" i="25"/>
  <c r="AP83" i="25"/>
  <c r="AA83" i="25"/>
  <c r="AT82" i="25"/>
  <c r="AS82" i="25"/>
  <c r="AP82" i="25"/>
  <c r="AA82" i="25"/>
  <c r="AT81" i="25"/>
  <c r="AP81" i="25"/>
  <c r="AA81" i="25"/>
  <c r="AT80" i="25"/>
  <c r="AR80" i="25"/>
  <c r="AP80" i="25"/>
  <c r="AA80" i="25"/>
  <c r="AT79" i="25"/>
  <c r="AP79" i="25"/>
  <c r="AA79" i="25"/>
  <c r="K79" i="25"/>
  <c r="L79" i="25" s="1"/>
  <c r="AT78" i="25"/>
  <c r="AS78" i="25"/>
  <c r="AP78" i="25"/>
  <c r="AA78" i="25"/>
  <c r="K78" i="25"/>
  <c r="L78" i="25" s="1"/>
  <c r="R78" i="25" s="1"/>
  <c r="AT77" i="25"/>
  <c r="AP77" i="25"/>
  <c r="AA77" i="25"/>
  <c r="T77" i="25"/>
  <c r="AT76" i="25"/>
  <c r="AS76" i="25"/>
  <c r="AP76" i="25"/>
  <c r="AA76" i="25"/>
  <c r="AT75" i="25"/>
  <c r="AS75" i="25"/>
  <c r="AR75" i="25"/>
  <c r="AP75" i="25"/>
  <c r="AA75" i="25"/>
  <c r="K75" i="25"/>
  <c r="L75" i="25" s="1"/>
  <c r="R75" i="25" s="1"/>
  <c r="B75" i="25"/>
  <c r="AS77" i="25" s="1"/>
  <c r="AT74" i="25"/>
  <c r="AS74" i="25"/>
  <c r="AR74" i="25"/>
  <c r="AP74" i="25"/>
  <c r="AA74" i="25"/>
  <c r="B74" i="25"/>
  <c r="T74" i="25" s="1"/>
  <c r="AT73" i="25"/>
  <c r="AS73" i="25"/>
  <c r="AR73" i="25"/>
  <c r="AP73" i="25"/>
  <c r="AA73" i="25"/>
  <c r="K73" i="25"/>
  <c r="L73" i="25" s="1"/>
  <c r="B73" i="25"/>
  <c r="AR83" i="25" s="1"/>
  <c r="D70" i="25"/>
  <c r="D85" i="25" s="1"/>
  <c r="D101" i="25" s="1"/>
  <c r="AT69" i="25"/>
  <c r="AP69" i="25"/>
  <c r="AA69" i="25"/>
  <c r="AT68" i="25"/>
  <c r="AS68" i="25"/>
  <c r="AP68" i="25"/>
  <c r="AA68" i="25"/>
  <c r="T68" i="25"/>
  <c r="E68" i="25"/>
  <c r="H67" i="25" s="1"/>
  <c r="I67" i="25" s="1"/>
  <c r="J67" i="25" s="1"/>
  <c r="AT67" i="25"/>
  <c r="AS67" i="25"/>
  <c r="AR67" i="25"/>
  <c r="AP67" i="25"/>
  <c r="AA67" i="25"/>
  <c r="AT66" i="25"/>
  <c r="AP66" i="25"/>
  <c r="AA66" i="25"/>
  <c r="AT65" i="25"/>
  <c r="AS65" i="25"/>
  <c r="AP65" i="25"/>
  <c r="AA65" i="25"/>
  <c r="T65" i="25"/>
  <c r="D65" i="25"/>
  <c r="AT64" i="25"/>
  <c r="AR64" i="25"/>
  <c r="AP64" i="25"/>
  <c r="AA64" i="25"/>
  <c r="K64" i="25"/>
  <c r="L64" i="25" s="1"/>
  <c r="AT63" i="25"/>
  <c r="AP63" i="25"/>
  <c r="AA63" i="25"/>
  <c r="T63" i="25"/>
  <c r="L63" i="25"/>
  <c r="K63" i="25"/>
  <c r="AT62" i="25"/>
  <c r="AP62" i="25"/>
  <c r="AA62" i="25"/>
  <c r="D62" i="25"/>
  <c r="AT61" i="25"/>
  <c r="AR61" i="25"/>
  <c r="AP61" i="25"/>
  <c r="AA61" i="25"/>
  <c r="K61" i="25"/>
  <c r="L61" i="25" s="1"/>
  <c r="D61" i="25"/>
  <c r="E62" i="25" s="1"/>
  <c r="H61" i="25" s="1"/>
  <c r="I61" i="25" s="1"/>
  <c r="J61" i="25" s="1"/>
  <c r="AT60" i="25"/>
  <c r="AP60" i="25"/>
  <c r="AA60" i="25"/>
  <c r="T60" i="25"/>
  <c r="L60" i="25"/>
  <c r="K60" i="25"/>
  <c r="B60" i="25"/>
  <c r="AS63" i="25" s="1"/>
  <c r="AT59" i="25"/>
  <c r="AS59" i="25"/>
  <c r="AP59" i="25"/>
  <c r="AA59" i="25"/>
  <c r="T59" i="25"/>
  <c r="D59" i="25"/>
  <c r="B59" i="25"/>
  <c r="T64" i="25" s="1"/>
  <c r="AT58" i="25"/>
  <c r="AS58" i="25"/>
  <c r="AR58" i="25"/>
  <c r="AP58" i="25"/>
  <c r="AA58" i="25"/>
  <c r="T58" i="25"/>
  <c r="B58" i="25"/>
  <c r="AR63" i="25" s="1"/>
  <c r="D54" i="25"/>
  <c r="AT53" i="25"/>
  <c r="AP53" i="25"/>
  <c r="AG53" i="25"/>
  <c r="AA53" i="25"/>
  <c r="E53" i="25"/>
  <c r="D53" i="25"/>
  <c r="E54" i="25" s="1"/>
  <c r="H53" i="25" s="1"/>
  <c r="I53" i="25" s="1"/>
  <c r="J53" i="25" s="1"/>
  <c r="AT52" i="25"/>
  <c r="AP52" i="25"/>
  <c r="AG52" i="25"/>
  <c r="AA52" i="25"/>
  <c r="H52" i="25"/>
  <c r="I52" i="25" s="1"/>
  <c r="J52" i="25" s="1"/>
  <c r="E52" i="25"/>
  <c r="H51" i="25" s="1"/>
  <c r="I51" i="25" s="1"/>
  <c r="J51" i="25" s="1"/>
  <c r="D52" i="25"/>
  <c r="D68" i="25" s="1"/>
  <c r="AT51" i="25"/>
  <c r="AP51" i="25"/>
  <c r="AG51" i="25"/>
  <c r="AA51" i="25"/>
  <c r="T51" i="25"/>
  <c r="D51" i="25"/>
  <c r="D67" i="25" s="1"/>
  <c r="D82" i="25" s="1"/>
  <c r="AT50" i="25"/>
  <c r="AR50" i="25"/>
  <c r="AP50" i="25"/>
  <c r="AG50" i="25"/>
  <c r="AA50" i="25"/>
  <c r="D50" i="25"/>
  <c r="D66" i="25" s="1"/>
  <c r="AT49" i="25"/>
  <c r="AS49" i="25"/>
  <c r="AP49" i="25"/>
  <c r="AG49" i="25"/>
  <c r="AA49" i="25"/>
  <c r="J49" i="25"/>
  <c r="D49" i="25"/>
  <c r="E50" i="25" s="1"/>
  <c r="H49" i="25" s="1"/>
  <c r="I49" i="25" s="1"/>
  <c r="AT48" i="25"/>
  <c r="AP48" i="25"/>
  <c r="AG48" i="25"/>
  <c r="AA48" i="25"/>
  <c r="D48" i="25"/>
  <c r="E49" i="25" s="1"/>
  <c r="H48" i="25" s="1"/>
  <c r="I48" i="25" s="1"/>
  <c r="J48" i="25" s="1"/>
  <c r="AT47" i="25"/>
  <c r="AP47" i="25"/>
  <c r="AG47" i="25"/>
  <c r="AA47" i="25"/>
  <c r="D47" i="25"/>
  <c r="AT46" i="25"/>
  <c r="AP46" i="25"/>
  <c r="AG46" i="25"/>
  <c r="AA46" i="25"/>
  <c r="T46" i="25"/>
  <c r="D46" i="25"/>
  <c r="E47" i="25" s="1"/>
  <c r="H46" i="25" s="1"/>
  <c r="I46" i="25" s="1"/>
  <c r="J46" i="25" s="1"/>
  <c r="AT45" i="25"/>
  <c r="AS45" i="25"/>
  <c r="AP45" i="25"/>
  <c r="AG45" i="25"/>
  <c r="AA45" i="25"/>
  <c r="T45" i="25"/>
  <c r="E45" i="25"/>
  <c r="H44" i="25" s="1"/>
  <c r="I44" i="25" s="1"/>
  <c r="J44" i="25" s="1"/>
  <c r="D45" i="25"/>
  <c r="E46" i="25" s="1"/>
  <c r="H45" i="25" s="1"/>
  <c r="I45" i="25" s="1"/>
  <c r="J45" i="25" s="1"/>
  <c r="AT44" i="25"/>
  <c r="AS44" i="25"/>
  <c r="AP44" i="25"/>
  <c r="AG44" i="25"/>
  <c r="AA44" i="25"/>
  <c r="D44" i="25"/>
  <c r="D60" i="25" s="1"/>
  <c r="D75" i="25" s="1"/>
  <c r="B44" i="25"/>
  <c r="AS46" i="25" s="1"/>
  <c r="AT43" i="25"/>
  <c r="AS43" i="25"/>
  <c r="AP43" i="25"/>
  <c r="AG43" i="25"/>
  <c r="AA43" i="25"/>
  <c r="D43" i="25"/>
  <c r="E44" i="25" s="1"/>
  <c r="H43" i="25" s="1"/>
  <c r="I43" i="25" s="1"/>
  <c r="J43" i="25" s="1"/>
  <c r="B43" i="25"/>
  <c r="T47" i="25" s="1"/>
  <c r="AT42" i="25"/>
  <c r="AS42" i="25"/>
  <c r="AP42" i="25"/>
  <c r="AG42" i="25"/>
  <c r="AA42" i="25"/>
  <c r="T42" i="25"/>
  <c r="K42" i="25"/>
  <c r="L42" i="25" s="1"/>
  <c r="D42" i="25"/>
  <c r="B42" i="25"/>
  <c r="K51" i="25" s="1"/>
  <c r="L51" i="25" s="1"/>
  <c r="E38" i="25"/>
  <c r="H37" i="25" s="1"/>
  <c r="I37" i="25" s="1"/>
  <c r="J37" i="25" s="1"/>
  <c r="AT37" i="25"/>
  <c r="AP37" i="25"/>
  <c r="AA37" i="25"/>
  <c r="T37" i="25"/>
  <c r="E37" i="25"/>
  <c r="AT36" i="25"/>
  <c r="AP36" i="25"/>
  <c r="AA36" i="25"/>
  <c r="T36" i="25"/>
  <c r="I36" i="25"/>
  <c r="J36" i="25" s="1"/>
  <c r="H36" i="25"/>
  <c r="E36" i="25"/>
  <c r="H35" i="25" s="1"/>
  <c r="I35" i="25" s="1"/>
  <c r="J35" i="25" s="1"/>
  <c r="AT35" i="25"/>
  <c r="AR35" i="25"/>
  <c r="AP35" i="25"/>
  <c r="AA35" i="25"/>
  <c r="K35" i="25"/>
  <c r="L35" i="25" s="1"/>
  <c r="E35" i="25"/>
  <c r="H34" i="25" s="1"/>
  <c r="I34" i="25" s="1"/>
  <c r="J34" i="25" s="1"/>
  <c r="AT34" i="25"/>
  <c r="AP34" i="25"/>
  <c r="AA34" i="25"/>
  <c r="K34" i="25"/>
  <c r="L34" i="25" s="1"/>
  <c r="E34" i="25"/>
  <c r="H33" i="25" s="1"/>
  <c r="I33" i="25" s="1"/>
  <c r="J33" i="25" s="1"/>
  <c r="AT33" i="25"/>
  <c r="AP33" i="25"/>
  <c r="AA33" i="25"/>
  <c r="E33" i="25"/>
  <c r="AT32" i="25"/>
  <c r="AR32" i="25"/>
  <c r="AP32" i="25"/>
  <c r="AA32" i="25"/>
  <c r="T32" i="25"/>
  <c r="I32" i="25"/>
  <c r="J32" i="25" s="1"/>
  <c r="H32" i="25"/>
  <c r="E32" i="25"/>
  <c r="H31" i="25" s="1"/>
  <c r="I31" i="25" s="1"/>
  <c r="J31" i="25" s="1"/>
  <c r="AT31" i="25"/>
  <c r="AR31" i="25"/>
  <c r="AP31" i="25"/>
  <c r="AA31" i="25"/>
  <c r="K31" i="25"/>
  <c r="L31" i="25" s="1"/>
  <c r="E31" i="25"/>
  <c r="H30" i="25" s="1"/>
  <c r="I30" i="25" s="1"/>
  <c r="J30" i="25" s="1"/>
  <c r="AT30" i="25"/>
  <c r="AP30" i="25"/>
  <c r="AA30" i="25"/>
  <c r="L30" i="25"/>
  <c r="K30" i="25"/>
  <c r="E30" i="25"/>
  <c r="AT29" i="25"/>
  <c r="AP29" i="25"/>
  <c r="AA29" i="25"/>
  <c r="H29" i="25"/>
  <c r="I29" i="25" s="1"/>
  <c r="J29" i="25" s="1"/>
  <c r="E29" i="25"/>
  <c r="AT28" i="25"/>
  <c r="AS28" i="25"/>
  <c r="AP28" i="25"/>
  <c r="AA28" i="25"/>
  <c r="H28" i="25"/>
  <c r="I28" i="25" s="1"/>
  <c r="J28" i="25" s="1"/>
  <c r="E28" i="25"/>
  <c r="B28" i="25"/>
  <c r="AS34" i="25" s="1"/>
  <c r="AT27" i="25"/>
  <c r="AS27" i="25"/>
  <c r="AP27" i="25"/>
  <c r="AA27" i="25"/>
  <c r="I27" i="25"/>
  <c r="J27" i="25" s="1"/>
  <c r="H27" i="25"/>
  <c r="E27" i="25"/>
  <c r="B27" i="25"/>
  <c r="T35" i="25" s="1"/>
  <c r="AT26" i="25"/>
  <c r="AS26" i="25"/>
  <c r="AP26" i="25"/>
  <c r="AA26" i="25"/>
  <c r="T26" i="25"/>
  <c r="K26" i="25"/>
  <c r="L26" i="25" s="1"/>
  <c r="H26" i="25"/>
  <c r="I26" i="25" s="1"/>
  <c r="J26" i="25" s="1"/>
  <c r="B26" i="25"/>
  <c r="K37" i="25" s="1"/>
  <c r="L37" i="25" s="1"/>
  <c r="AW147" i="24"/>
  <c r="AS147" i="24"/>
  <c r="AG147" i="24"/>
  <c r="AW146" i="24"/>
  <c r="AS146" i="24"/>
  <c r="AG146" i="24"/>
  <c r="AW145" i="24"/>
  <c r="AS145" i="24"/>
  <c r="AG145" i="24"/>
  <c r="T145" i="24"/>
  <c r="AW144" i="24"/>
  <c r="AS144" i="24"/>
  <c r="AG144" i="24"/>
  <c r="AW143" i="24"/>
  <c r="AS143" i="24"/>
  <c r="AG143" i="24"/>
  <c r="AW142" i="24"/>
  <c r="AS142" i="24"/>
  <c r="AG142" i="24"/>
  <c r="AW141" i="24"/>
  <c r="AS141" i="24"/>
  <c r="AG141" i="24"/>
  <c r="AW140" i="24"/>
  <c r="AS140" i="24"/>
  <c r="AG140" i="24"/>
  <c r="AW139" i="24"/>
  <c r="AS139" i="24"/>
  <c r="AG139" i="24"/>
  <c r="AW138" i="24"/>
  <c r="AS138" i="24"/>
  <c r="AG138" i="24"/>
  <c r="B138" i="24"/>
  <c r="AV140" i="24" s="1"/>
  <c r="AW137" i="24"/>
  <c r="AS137" i="24"/>
  <c r="AG137" i="24"/>
  <c r="T137" i="24"/>
  <c r="B137" i="24"/>
  <c r="T141" i="24" s="1"/>
  <c r="AW136" i="24"/>
  <c r="AS136" i="24"/>
  <c r="AG136" i="24"/>
  <c r="T136" i="24"/>
  <c r="B136" i="24"/>
  <c r="K144" i="24" s="1"/>
  <c r="L144" i="24" s="1"/>
  <c r="AZ132" i="24"/>
  <c r="AW132" i="24"/>
  <c r="AS132" i="24"/>
  <c r="AG132" i="24"/>
  <c r="AZ131" i="24"/>
  <c r="AW131" i="24"/>
  <c r="AS131" i="24"/>
  <c r="AG131" i="24"/>
  <c r="AZ130" i="24"/>
  <c r="AW130" i="24"/>
  <c r="AS130" i="24"/>
  <c r="AG130" i="24"/>
  <c r="AZ129" i="24"/>
  <c r="AW129" i="24"/>
  <c r="AS129" i="24"/>
  <c r="AG129" i="24"/>
  <c r="K129" i="24"/>
  <c r="L129" i="24" s="1"/>
  <c r="AZ128" i="24"/>
  <c r="AW128" i="24"/>
  <c r="AS128" i="24"/>
  <c r="AG128" i="24"/>
  <c r="L128" i="24"/>
  <c r="K128" i="24"/>
  <c r="AZ127" i="24"/>
  <c r="AW127" i="24"/>
  <c r="AU127" i="24"/>
  <c r="AS127" i="24"/>
  <c r="AG127" i="24"/>
  <c r="T127" i="24"/>
  <c r="AZ126" i="24"/>
  <c r="AW126" i="24"/>
  <c r="AS126" i="24"/>
  <c r="AG126" i="24"/>
  <c r="AZ125" i="24"/>
  <c r="AW125" i="24"/>
  <c r="AS125" i="24"/>
  <c r="AG125" i="24"/>
  <c r="AZ124" i="24"/>
  <c r="AW124" i="24"/>
  <c r="AU124" i="24"/>
  <c r="AS124" i="24"/>
  <c r="AG124" i="24"/>
  <c r="AZ123" i="24"/>
  <c r="AW123" i="24"/>
  <c r="AU123" i="24"/>
  <c r="AS123" i="24"/>
  <c r="AG123" i="24"/>
  <c r="B123" i="24"/>
  <c r="AV124" i="24" s="1"/>
  <c r="AZ122" i="24"/>
  <c r="AW122" i="24"/>
  <c r="AV122" i="24"/>
  <c r="AU122" i="24"/>
  <c r="AS122" i="24"/>
  <c r="AG122" i="24"/>
  <c r="L122" i="24"/>
  <c r="B122" i="24"/>
  <c r="T122" i="24" s="1"/>
  <c r="AZ121" i="24"/>
  <c r="AW121" i="24"/>
  <c r="AU121" i="24"/>
  <c r="AS121" i="24"/>
  <c r="AG121" i="24"/>
  <c r="B121" i="24"/>
  <c r="K122" i="24" s="1"/>
  <c r="AW116" i="24"/>
  <c r="AV116" i="24"/>
  <c r="AS116" i="24"/>
  <c r="AG116" i="24"/>
  <c r="AW115" i="24"/>
  <c r="AS115" i="24"/>
  <c r="AG115" i="24"/>
  <c r="T115" i="24"/>
  <c r="AW114" i="24"/>
  <c r="AV114" i="24"/>
  <c r="AU114" i="24"/>
  <c r="AS114" i="24"/>
  <c r="AG114" i="24"/>
  <c r="T114" i="24"/>
  <c r="AW113" i="24"/>
  <c r="AV113" i="24"/>
  <c r="AU113" i="24"/>
  <c r="AS113" i="24"/>
  <c r="AG113" i="24"/>
  <c r="AW112" i="24"/>
  <c r="AS112" i="24"/>
  <c r="AG112" i="24"/>
  <c r="T112" i="24"/>
  <c r="K112" i="24"/>
  <c r="L112" i="24" s="1"/>
  <c r="R112" i="24" s="1"/>
  <c r="AW111" i="24"/>
  <c r="AU111" i="24"/>
  <c r="AS111" i="24"/>
  <c r="AG111" i="24"/>
  <c r="T111" i="24"/>
  <c r="AW110" i="24"/>
  <c r="AU110" i="24"/>
  <c r="AS110" i="24"/>
  <c r="AG110" i="24"/>
  <c r="K110" i="24"/>
  <c r="L110" i="24" s="1"/>
  <c r="AW109" i="24"/>
  <c r="AS109" i="24"/>
  <c r="AG109" i="24"/>
  <c r="K109" i="24"/>
  <c r="L109" i="24" s="1"/>
  <c r="AW108" i="24"/>
  <c r="AU108" i="24"/>
  <c r="AS108" i="24"/>
  <c r="AG108" i="24"/>
  <c r="T108" i="24"/>
  <c r="AW107" i="24"/>
  <c r="AU107" i="24"/>
  <c r="AS107" i="24"/>
  <c r="AG107" i="24"/>
  <c r="K107" i="24"/>
  <c r="L107" i="24" s="1"/>
  <c r="B107" i="24"/>
  <c r="AV109" i="24" s="1"/>
  <c r="AW106" i="24"/>
  <c r="AS106" i="24"/>
  <c r="AG106" i="24"/>
  <c r="T106" i="24"/>
  <c r="K106" i="24"/>
  <c r="L106" i="24" s="1"/>
  <c r="R106" i="24" s="1"/>
  <c r="B106" i="24"/>
  <c r="T110" i="24" s="1"/>
  <c r="AW105" i="24"/>
  <c r="AV105" i="24"/>
  <c r="AU105" i="24"/>
  <c r="AS105" i="24"/>
  <c r="AG105" i="24"/>
  <c r="T105" i="24"/>
  <c r="B105" i="24"/>
  <c r="K115" i="24" s="1"/>
  <c r="L115" i="24" s="1"/>
  <c r="R115" i="24" s="1"/>
  <c r="AM100" i="24"/>
  <c r="AM99" i="24"/>
  <c r="AM98" i="24"/>
  <c r="AK98" i="24"/>
  <c r="AM97" i="24"/>
  <c r="AM96" i="24"/>
  <c r="AL96" i="24"/>
  <c r="K96" i="24"/>
  <c r="L96" i="24" s="1"/>
  <c r="AM95" i="24"/>
  <c r="AM94" i="24"/>
  <c r="L94" i="24"/>
  <c r="K94" i="24"/>
  <c r="AM93" i="24"/>
  <c r="AL93" i="24"/>
  <c r="T93" i="24"/>
  <c r="AM92" i="24"/>
  <c r="AL92" i="24"/>
  <c r="T92" i="24"/>
  <c r="AM91" i="24"/>
  <c r="AL91" i="24"/>
  <c r="AK91" i="24"/>
  <c r="T91" i="24"/>
  <c r="K91" i="24"/>
  <c r="L91" i="24" s="1"/>
  <c r="B91" i="24"/>
  <c r="AL100" i="24" s="1"/>
  <c r="AM90" i="24"/>
  <c r="AL90" i="24"/>
  <c r="B90" i="24"/>
  <c r="T96" i="24" s="1"/>
  <c r="AM89" i="24"/>
  <c r="AK89" i="24"/>
  <c r="T89" i="24"/>
  <c r="L89" i="24"/>
  <c r="R89" i="24" s="1"/>
  <c r="K89" i="24"/>
  <c r="B89" i="24"/>
  <c r="AK100" i="24" s="1"/>
  <c r="AT84" i="24"/>
  <c r="AP84" i="24"/>
  <c r="AA84" i="24"/>
  <c r="AT83" i="24"/>
  <c r="AP83" i="24"/>
  <c r="AA83" i="24"/>
  <c r="AT82" i="24"/>
  <c r="AP82" i="24"/>
  <c r="AA82" i="24"/>
  <c r="AT81" i="24"/>
  <c r="AP81" i="24"/>
  <c r="AA81" i="24"/>
  <c r="AT80" i="24"/>
  <c r="AP80" i="24"/>
  <c r="AA80" i="24"/>
  <c r="K80" i="24"/>
  <c r="L80" i="24" s="1"/>
  <c r="AT79" i="24"/>
  <c r="AP79" i="24"/>
  <c r="AA79" i="24"/>
  <c r="AT78" i="24"/>
  <c r="AP78" i="24"/>
  <c r="AA78" i="24"/>
  <c r="AT77" i="24"/>
  <c r="AP77" i="24"/>
  <c r="AA77" i="24"/>
  <c r="K77" i="24"/>
  <c r="L77" i="24" s="1"/>
  <c r="AT76" i="24"/>
  <c r="AP76" i="24"/>
  <c r="AA76" i="24"/>
  <c r="AT75" i="24"/>
  <c r="AP75" i="24"/>
  <c r="AA75" i="24"/>
  <c r="B75" i="24"/>
  <c r="AT74" i="24"/>
  <c r="AP74" i="24"/>
  <c r="AA74" i="24"/>
  <c r="T74" i="24"/>
  <c r="K74" i="24"/>
  <c r="L74" i="24" s="1"/>
  <c r="B74" i="24"/>
  <c r="T78" i="24" s="1"/>
  <c r="AT73" i="24"/>
  <c r="AP73" i="24"/>
  <c r="AA73" i="24"/>
  <c r="B73" i="24"/>
  <c r="AR77" i="24" s="1"/>
  <c r="AT69" i="24"/>
  <c r="AP69" i="24"/>
  <c r="AA69" i="24"/>
  <c r="AT68" i="24"/>
  <c r="AP68" i="24"/>
  <c r="AA68" i="24"/>
  <c r="T68" i="24"/>
  <c r="AT67" i="24"/>
  <c r="AS67" i="24"/>
  <c r="AR67" i="24"/>
  <c r="AP67" i="24"/>
  <c r="AA67" i="24"/>
  <c r="E67" i="24"/>
  <c r="H66" i="24" s="1"/>
  <c r="I66" i="24" s="1"/>
  <c r="J66" i="24" s="1"/>
  <c r="AT66" i="24"/>
  <c r="AP66" i="24"/>
  <c r="AA66" i="24"/>
  <c r="AT65" i="24"/>
  <c r="AP65" i="24"/>
  <c r="AA65" i="24"/>
  <c r="T65" i="24"/>
  <c r="AT64" i="24"/>
  <c r="AS64" i="24"/>
  <c r="AR64" i="24"/>
  <c r="AP64" i="24"/>
  <c r="AA64" i="24"/>
  <c r="E64" i="24"/>
  <c r="H63" i="24" s="1"/>
  <c r="I63" i="24" s="1"/>
  <c r="J63" i="24" s="1"/>
  <c r="D64" i="24"/>
  <c r="AT63" i="24"/>
  <c r="AS63" i="24"/>
  <c r="AP63" i="24"/>
  <c r="AA63" i="24"/>
  <c r="K63" i="24"/>
  <c r="L63" i="24" s="1"/>
  <c r="AT62" i="24"/>
  <c r="AP62" i="24"/>
  <c r="AA62" i="24"/>
  <c r="AT61" i="24"/>
  <c r="AS61" i="24"/>
  <c r="AR61" i="24"/>
  <c r="AP61" i="24"/>
  <c r="AA61" i="24"/>
  <c r="AT60" i="24"/>
  <c r="AS60" i="24"/>
  <c r="AP60" i="24"/>
  <c r="AA60" i="24"/>
  <c r="K60" i="24"/>
  <c r="L60" i="24" s="1"/>
  <c r="B60" i="24"/>
  <c r="AS62" i="24" s="1"/>
  <c r="AT59" i="24"/>
  <c r="AS59" i="24"/>
  <c r="AP59" i="24"/>
  <c r="AA59" i="24"/>
  <c r="T59" i="24"/>
  <c r="B59" i="24"/>
  <c r="T63" i="24" s="1"/>
  <c r="AT58" i="24"/>
  <c r="AS58" i="24"/>
  <c r="AR58" i="24"/>
  <c r="AP58" i="24"/>
  <c r="AA58" i="24"/>
  <c r="K58" i="24"/>
  <c r="L58" i="24" s="1"/>
  <c r="D58" i="24"/>
  <c r="B58" i="24"/>
  <c r="K65" i="24" s="1"/>
  <c r="L65" i="24" s="1"/>
  <c r="D54" i="24"/>
  <c r="D70" i="24" s="1"/>
  <c r="D85" i="24" s="1"/>
  <c r="D101" i="24" s="1"/>
  <c r="D117" i="24" s="1"/>
  <c r="D133" i="24" s="1"/>
  <c r="D148" i="24" s="1"/>
  <c r="AT53" i="24"/>
  <c r="AP53" i="24"/>
  <c r="AG53" i="24"/>
  <c r="AA53" i="24"/>
  <c r="D53" i="24"/>
  <c r="D69" i="24" s="1"/>
  <c r="D84" i="24" s="1"/>
  <c r="AT52" i="24"/>
  <c r="AP52" i="24"/>
  <c r="AG52" i="24"/>
  <c r="AA52" i="24"/>
  <c r="H52" i="24"/>
  <c r="I52" i="24" s="1"/>
  <c r="J52" i="24" s="1"/>
  <c r="E52" i="24"/>
  <c r="H51" i="24" s="1"/>
  <c r="I51" i="24" s="1"/>
  <c r="J51" i="24" s="1"/>
  <c r="D52" i="24"/>
  <c r="E53" i="24" s="1"/>
  <c r="AT51" i="24"/>
  <c r="AP51" i="24"/>
  <c r="AG51" i="24"/>
  <c r="AA51" i="24"/>
  <c r="D51" i="24"/>
  <c r="D67" i="24" s="1"/>
  <c r="AT50" i="24"/>
  <c r="AP50" i="24"/>
  <c r="AG50" i="24"/>
  <c r="AA50" i="24"/>
  <c r="E50" i="24"/>
  <c r="D50" i="24"/>
  <c r="D66" i="24" s="1"/>
  <c r="D81" i="24" s="1"/>
  <c r="AT49" i="24"/>
  <c r="AP49" i="24"/>
  <c r="AG49" i="24"/>
  <c r="AA49" i="24"/>
  <c r="I49" i="24"/>
  <c r="J49" i="24" s="1"/>
  <c r="H49" i="24"/>
  <c r="E49" i="24"/>
  <c r="H48" i="24" s="1"/>
  <c r="I48" i="24" s="1"/>
  <c r="J48" i="24" s="1"/>
  <c r="D49" i="24"/>
  <c r="D65" i="24" s="1"/>
  <c r="AT48" i="24"/>
  <c r="AP48" i="24"/>
  <c r="AG48" i="24"/>
  <c r="AA48" i="24"/>
  <c r="D48" i="24"/>
  <c r="AT47" i="24"/>
  <c r="AP47" i="24"/>
  <c r="AG47" i="24"/>
  <c r="AA47" i="24"/>
  <c r="T47" i="24"/>
  <c r="E47" i="24"/>
  <c r="D47" i="24"/>
  <c r="D63" i="24" s="1"/>
  <c r="D78" i="24" s="1"/>
  <c r="AT46" i="24"/>
  <c r="AS46" i="24"/>
  <c r="AP46" i="24"/>
  <c r="AG46" i="24"/>
  <c r="AA46" i="24"/>
  <c r="J46" i="24"/>
  <c r="I46" i="24"/>
  <c r="H46" i="24"/>
  <c r="D46" i="24"/>
  <c r="D62" i="24" s="1"/>
  <c r="AT45" i="24"/>
  <c r="AP45" i="24"/>
  <c r="AG45" i="24"/>
  <c r="AA45" i="24"/>
  <c r="T45" i="24"/>
  <c r="D45" i="24"/>
  <c r="E46" i="24" s="1"/>
  <c r="H45" i="24" s="1"/>
  <c r="I45" i="24" s="1"/>
  <c r="J45" i="24" s="1"/>
  <c r="AT44" i="24"/>
  <c r="AP44" i="24"/>
  <c r="AG44" i="24"/>
  <c r="AA44" i="24"/>
  <c r="E44" i="24"/>
  <c r="D44" i="24"/>
  <c r="B44" i="24"/>
  <c r="AT43" i="24"/>
  <c r="AP43" i="24"/>
  <c r="AG43" i="24"/>
  <c r="AA43" i="24"/>
  <c r="T43" i="24"/>
  <c r="H43" i="24"/>
  <c r="I43" i="24" s="1"/>
  <c r="J43" i="24" s="1"/>
  <c r="D43" i="24"/>
  <c r="D59" i="24" s="1"/>
  <c r="B43" i="24"/>
  <c r="T49" i="24" s="1"/>
  <c r="AT42" i="24"/>
  <c r="AP42" i="24"/>
  <c r="AG42" i="24"/>
  <c r="AA42" i="24"/>
  <c r="T42" i="24"/>
  <c r="D42" i="24"/>
  <c r="E43" i="24" s="1"/>
  <c r="H42" i="24" s="1"/>
  <c r="I42" i="24" s="1"/>
  <c r="J42" i="24" s="1"/>
  <c r="B42" i="24"/>
  <c r="K49" i="24" s="1"/>
  <c r="L49" i="24" s="1"/>
  <c r="E38" i="24"/>
  <c r="H37" i="24" s="1"/>
  <c r="I37" i="24" s="1"/>
  <c r="J37" i="24" s="1"/>
  <c r="AT37" i="24"/>
  <c r="AP37" i="24"/>
  <c r="AA37" i="24"/>
  <c r="K37" i="24"/>
  <c r="L37" i="24" s="1"/>
  <c r="R37" i="24" s="1"/>
  <c r="E37" i="24"/>
  <c r="AT36" i="24"/>
  <c r="AP36" i="24"/>
  <c r="AA36" i="24"/>
  <c r="H36" i="24"/>
  <c r="I36" i="24" s="1"/>
  <c r="J36" i="24" s="1"/>
  <c r="E36" i="24"/>
  <c r="H35" i="24" s="1"/>
  <c r="I35" i="24" s="1"/>
  <c r="J35" i="24" s="1"/>
  <c r="AT35" i="24"/>
  <c r="AP35" i="24"/>
  <c r="AA35" i="24"/>
  <c r="E35" i="24"/>
  <c r="AT34" i="24"/>
  <c r="AS34" i="24"/>
  <c r="AR34" i="24"/>
  <c r="AP34" i="24"/>
  <c r="AA34" i="24"/>
  <c r="H34" i="24"/>
  <c r="I34" i="24" s="1"/>
  <c r="J34" i="24" s="1"/>
  <c r="E34" i="24"/>
  <c r="H33" i="24" s="1"/>
  <c r="I33" i="24" s="1"/>
  <c r="J33" i="24" s="1"/>
  <c r="AT33" i="24"/>
  <c r="AP33" i="24"/>
  <c r="AA33" i="24"/>
  <c r="L33" i="24"/>
  <c r="K33" i="24"/>
  <c r="E33" i="24"/>
  <c r="H32" i="24" s="1"/>
  <c r="I32" i="24" s="1"/>
  <c r="J32" i="24" s="1"/>
  <c r="AT32" i="24"/>
  <c r="AP32" i="24"/>
  <c r="AA32" i="24"/>
  <c r="T32" i="24"/>
  <c r="E32" i="24"/>
  <c r="H31" i="24" s="1"/>
  <c r="I31" i="24" s="1"/>
  <c r="J31" i="24" s="1"/>
  <c r="AT31" i="24"/>
  <c r="AP31" i="24"/>
  <c r="AA31" i="24"/>
  <c r="E31" i="24"/>
  <c r="AT30" i="24"/>
  <c r="AS30" i="24"/>
  <c r="AR30" i="24"/>
  <c r="AP30" i="24"/>
  <c r="AA30" i="24"/>
  <c r="K30" i="24"/>
  <c r="L30" i="24" s="1"/>
  <c r="I30" i="24"/>
  <c r="J30" i="24" s="1"/>
  <c r="H30" i="24"/>
  <c r="E30" i="24"/>
  <c r="AT29" i="24"/>
  <c r="AP29" i="24"/>
  <c r="AA29" i="24"/>
  <c r="K29" i="24"/>
  <c r="H29" i="24"/>
  <c r="I29" i="24" s="1"/>
  <c r="J29" i="24" s="1"/>
  <c r="E29" i="24"/>
  <c r="AT28" i="24"/>
  <c r="AR28" i="24"/>
  <c r="AP28" i="24"/>
  <c r="AA28" i="24"/>
  <c r="H28" i="24"/>
  <c r="I28" i="24" s="1"/>
  <c r="J28" i="24" s="1"/>
  <c r="E28" i="24"/>
  <c r="B28" i="24"/>
  <c r="AS37" i="24" s="1"/>
  <c r="AT27" i="24"/>
  <c r="AS27" i="24"/>
  <c r="AR27" i="24"/>
  <c r="AP27" i="24"/>
  <c r="AA27" i="24"/>
  <c r="K27" i="24"/>
  <c r="H27" i="24"/>
  <c r="I27" i="24" s="1"/>
  <c r="J27" i="24" s="1"/>
  <c r="E27" i="24"/>
  <c r="H26" i="24" s="1"/>
  <c r="I26" i="24" s="1"/>
  <c r="J26" i="24" s="1"/>
  <c r="B27" i="24"/>
  <c r="AT26" i="24"/>
  <c r="AP26" i="24"/>
  <c r="AA26" i="24"/>
  <c r="K26" i="24"/>
  <c r="L26" i="24" s="1"/>
  <c r="B26" i="24"/>
  <c r="AR37" i="24" s="1"/>
  <c r="AW147" i="23"/>
  <c r="AS147" i="23"/>
  <c r="AG147" i="23"/>
  <c r="AW146" i="23"/>
  <c r="AS146" i="23"/>
  <c r="AG146" i="23"/>
  <c r="AW145" i="23"/>
  <c r="AS145" i="23"/>
  <c r="AG145" i="23"/>
  <c r="AW144" i="23"/>
  <c r="AS144" i="23"/>
  <c r="AG144" i="23"/>
  <c r="AW143" i="23"/>
  <c r="AS143" i="23"/>
  <c r="AG143" i="23"/>
  <c r="K143" i="23"/>
  <c r="L143" i="23" s="1"/>
  <c r="AW142" i="23"/>
  <c r="AS142" i="23"/>
  <c r="AG142" i="23"/>
  <c r="R142" i="23"/>
  <c r="AW141" i="23"/>
  <c r="AS141" i="23"/>
  <c r="AG141" i="23"/>
  <c r="T141" i="23"/>
  <c r="AW140" i="23"/>
  <c r="AU140" i="23"/>
  <c r="AS140" i="23"/>
  <c r="AG140" i="23"/>
  <c r="K140" i="23"/>
  <c r="L140" i="23" s="1"/>
  <c r="AW139" i="23"/>
  <c r="AS139" i="23"/>
  <c r="AG139" i="23"/>
  <c r="AW138" i="23"/>
  <c r="AS138" i="23"/>
  <c r="AG138" i="23"/>
  <c r="T138" i="23"/>
  <c r="B138" i="23"/>
  <c r="AW137" i="23"/>
  <c r="AS137" i="23"/>
  <c r="AG137" i="23"/>
  <c r="K137" i="23"/>
  <c r="L137" i="23" s="1"/>
  <c r="B137" i="23"/>
  <c r="T140" i="23" s="1"/>
  <c r="AW136" i="23"/>
  <c r="AS136" i="23"/>
  <c r="AG136" i="23"/>
  <c r="L136" i="23"/>
  <c r="K136" i="23"/>
  <c r="B136" i="23"/>
  <c r="K142" i="23" s="1"/>
  <c r="L142" i="23" s="1"/>
  <c r="AZ132" i="23"/>
  <c r="AW132" i="23"/>
  <c r="AS132" i="23"/>
  <c r="AG132" i="23"/>
  <c r="AZ131" i="23"/>
  <c r="AW131" i="23"/>
  <c r="AS131" i="23"/>
  <c r="AG131" i="23"/>
  <c r="AZ130" i="23"/>
  <c r="AW130" i="23"/>
  <c r="AV130" i="23"/>
  <c r="AS130" i="23"/>
  <c r="AG130" i="23"/>
  <c r="K130" i="23"/>
  <c r="AZ129" i="23"/>
  <c r="AW129" i="23"/>
  <c r="AS129" i="23"/>
  <c r="AG129" i="23"/>
  <c r="AZ128" i="23"/>
  <c r="AW128" i="23"/>
  <c r="AU128" i="23"/>
  <c r="AS128" i="23"/>
  <c r="AG128" i="23"/>
  <c r="AZ127" i="23"/>
  <c r="AW127" i="23"/>
  <c r="AS127" i="23"/>
  <c r="AG127" i="23"/>
  <c r="AZ126" i="23"/>
  <c r="AW126" i="23"/>
  <c r="AU126" i="23"/>
  <c r="AS126" i="23"/>
  <c r="AG126" i="23"/>
  <c r="AZ125" i="23"/>
  <c r="AW125" i="23"/>
  <c r="AS125" i="23"/>
  <c r="AG125" i="23"/>
  <c r="AZ124" i="23"/>
  <c r="AW124" i="23"/>
  <c r="AS124" i="23"/>
  <c r="AG124" i="23"/>
  <c r="AZ123" i="23"/>
  <c r="AW123" i="23"/>
  <c r="AV123" i="23"/>
  <c r="AS123" i="23"/>
  <c r="AG123" i="23"/>
  <c r="K123" i="23"/>
  <c r="B123" i="23"/>
  <c r="AV125" i="23" s="1"/>
  <c r="AZ122" i="23"/>
  <c r="AW122" i="23"/>
  <c r="AV122" i="23"/>
  <c r="AS122" i="23"/>
  <c r="AG122" i="23"/>
  <c r="B122" i="23"/>
  <c r="AZ121" i="23"/>
  <c r="AW121" i="23"/>
  <c r="AV121" i="23"/>
  <c r="AS121" i="23"/>
  <c r="AG121" i="23"/>
  <c r="K121" i="23"/>
  <c r="B121" i="23"/>
  <c r="AU132" i="23" s="1"/>
  <c r="AW116" i="23"/>
  <c r="AS116" i="23"/>
  <c r="AG116" i="23"/>
  <c r="AW115" i="23"/>
  <c r="AV115" i="23"/>
  <c r="AS115" i="23"/>
  <c r="AG115" i="23"/>
  <c r="AW114" i="23"/>
  <c r="AS114" i="23"/>
  <c r="AG114" i="23"/>
  <c r="AW113" i="23"/>
  <c r="AS113" i="23"/>
  <c r="AG113" i="23"/>
  <c r="T113" i="23"/>
  <c r="AW112" i="23"/>
  <c r="AV112" i="23"/>
  <c r="AS112" i="23"/>
  <c r="AG112" i="23"/>
  <c r="AW111" i="23"/>
  <c r="AS111" i="23"/>
  <c r="AG111" i="23"/>
  <c r="AW110" i="23"/>
  <c r="AS110" i="23"/>
  <c r="AG110" i="23"/>
  <c r="T110" i="23"/>
  <c r="AW109" i="23"/>
  <c r="AS109" i="23"/>
  <c r="AG109" i="23"/>
  <c r="AW108" i="23"/>
  <c r="AS108" i="23"/>
  <c r="AG108" i="23"/>
  <c r="AW107" i="23"/>
  <c r="AS107" i="23"/>
  <c r="AG107" i="23"/>
  <c r="T107" i="23"/>
  <c r="B107" i="23"/>
  <c r="AV111" i="23" s="1"/>
  <c r="AW106" i="23"/>
  <c r="AV106" i="23"/>
  <c r="AS106" i="23"/>
  <c r="AG106" i="23"/>
  <c r="B106" i="23"/>
  <c r="AW105" i="23"/>
  <c r="AV105" i="23"/>
  <c r="AS105" i="23"/>
  <c r="AG105" i="23"/>
  <c r="T105" i="23"/>
  <c r="B105" i="23"/>
  <c r="AM100" i="23"/>
  <c r="AM99" i="23"/>
  <c r="AM98" i="23"/>
  <c r="AM97" i="23"/>
  <c r="AM96" i="23"/>
  <c r="T96" i="23"/>
  <c r="AM95" i="23"/>
  <c r="AM94" i="23"/>
  <c r="AM93" i="23"/>
  <c r="AM92" i="23"/>
  <c r="AM91" i="23"/>
  <c r="T91" i="23"/>
  <c r="B91" i="23"/>
  <c r="AL93" i="23" s="1"/>
  <c r="AM90" i="23"/>
  <c r="AL90" i="23"/>
  <c r="T90" i="23"/>
  <c r="B90" i="23"/>
  <c r="T100" i="23" s="1"/>
  <c r="AM89" i="23"/>
  <c r="AL89" i="23"/>
  <c r="B89" i="23"/>
  <c r="K97" i="23" s="1"/>
  <c r="L97" i="23" s="1"/>
  <c r="AT84" i="23"/>
  <c r="AP84" i="23"/>
  <c r="AA84" i="23"/>
  <c r="T84" i="23"/>
  <c r="AT83" i="23"/>
  <c r="AR83" i="23"/>
  <c r="AP83" i="23"/>
  <c r="AA83" i="23"/>
  <c r="AT82" i="23"/>
  <c r="AP82" i="23"/>
  <c r="AA82" i="23"/>
  <c r="AT81" i="23"/>
  <c r="AP81" i="23"/>
  <c r="AA81" i="23"/>
  <c r="T81" i="23"/>
  <c r="AT80" i="23"/>
  <c r="AR80" i="23"/>
  <c r="AP80" i="23"/>
  <c r="AA80" i="23"/>
  <c r="AT79" i="23"/>
  <c r="AS79" i="23"/>
  <c r="AP79" i="23"/>
  <c r="AA79" i="23"/>
  <c r="L79" i="23"/>
  <c r="K79" i="23"/>
  <c r="AT78" i="23"/>
  <c r="AS78" i="23"/>
  <c r="AP78" i="23"/>
  <c r="AA78" i="23"/>
  <c r="AT77" i="23"/>
  <c r="AP77" i="23"/>
  <c r="AA77" i="23"/>
  <c r="T77" i="23"/>
  <c r="AT76" i="23"/>
  <c r="AS76" i="23"/>
  <c r="AP76" i="23"/>
  <c r="AA76" i="23"/>
  <c r="L76" i="23"/>
  <c r="K76" i="23"/>
  <c r="AT75" i="23"/>
  <c r="AS75" i="23"/>
  <c r="AP75" i="23"/>
  <c r="AA75" i="23"/>
  <c r="B75" i="23"/>
  <c r="AS82" i="23" s="1"/>
  <c r="AT74" i="23"/>
  <c r="AR74" i="23"/>
  <c r="AP74" i="23"/>
  <c r="AA74" i="23"/>
  <c r="B74" i="23"/>
  <c r="T83" i="23" s="1"/>
  <c r="AT73" i="23"/>
  <c r="AS73" i="23"/>
  <c r="AP73" i="23"/>
  <c r="AA73" i="23"/>
  <c r="O73" i="23"/>
  <c r="L73" i="23"/>
  <c r="R73" i="23" s="1"/>
  <c r="K73" i="23"/>
  <c r="B73" i="23"/>
  <c r="AR79" i="23" s="1"/>
  <c r="AT69" i="23"/>
  <c r="AP69" i="23"/>
  <c r="AA69" i="23"/>
  <c r="AT68" i="23"/>
  <c r="AP68" i="23"/>
  <c r="AA68" i="23"/>
  <c r="K68" i="23"/>
  <c r="L68" i="23" s="1"/>
  <c r="AT67" i="23"/>
  <c r="AP67" i="23"/>
  <c r="AA67" i="23"/>
  <c r="AT66" i="23"/>
  <c r="AP66" i="23"/>
  <c r="AA66" i="23"/>
  <c r="AT65" i="23"/>
  <c r="AP65" i="23"/>
  <c r="AA65" i="23"/>
  <c r="D65" i="23"/>
  <c r="AT64" i="23"/>
  <c r="AP64" i="23"/>
  <c r="AA64" i="23"/>
  <c r="K64" i="23"/>
  <c r="L64" i="23" s="1"/>
  <c r="AT63" i="23"/>
  <c r="AR63" i="23"/>
  <c r="AP63" i="23"/>
  <c r="AA63" i="23"/>
  <c r="K63" i="23"/>
  <c r="L63" i="23" s="1"/>
  <c r="AT62" i="23"/>
  <c r="AS62" i="23"/>
  <c r="AR62" i="23"/>
  <c r="AP62" i="23"/>
  <c r="AA62" i="23"/>
  <c r="D62" i="23"/>
  <c r="AT61" i="23"/>
  <c r="AP61" i="23"/>
  <c r="AA61" i="23"/>
  <c r="T61" i="23"/>
  <c r="K61" i="23"/>
  <c r="L61" i="23" s="1"/>
  <c r="AT60" i="23"/>
  <c r="AR60" i="23"/>
  <c r="AP60" i="23"/>
  <c r="AA60" i="23"/>
  <c r="T60" i="23"/>
  <c r="K60" i="23"/>
  <c r="L60" i="23" s="1"/>
  <c r="B60" i="23"/>
  <c r="AS64" i="23" s="1"/>
  <c r="AT59" i="23"/>
  <c r="AS59" i="23"/>
  <c r="AP59" i="23"/>
  <c r="AA59" i="23"/>
  <c r="D59" i="23"/>
  <c r="B59" i="23"/>
  <c r="T62" i="23" s="1"/>
  <c r="AT58" i="23"/>
  <c r="AR58" i="23"/>
  <c r="AP58" i="23"/>
  <c r="AA58" i="23"/>
  <c r="T58" i="23"/>
  <c r="L58" i="23"/>
  <c r="K58" i="23"/>
  <c r="B58" i="23"/>
  <c r="K67" i="23" s="1"/>
  <c r="L67" i="23" s="1"/>
  <c r="D54" i="23"/>
  <c r="D70" i="23" s="1"/>
  <c r="D85" i="23" s="1"/>
  <c r="D101" i="23" s="1"/>
  <c r="D117" i="23" s="1"/>
  <c r="D133" i="23" s="1"/>
  <c r="D148" i="23" s="1"/>
  <c r="AT53" i="23"/>
  <c r="AS53" i="23"/>
  <c r="AP53" i="23"/>
  <c r="AG53" i="23"/>
  <c r="AA53" i="23"/>
  <c r="E53" i="23"/>
  <c r="H52" i="23" s="1"/>
  <c r="I52" i="23" s="1"/>
  <c r="J52" i="23" s="1"/>
  <c r="D53" i="23"/>
  <c r="E54" i="23" s="1"/>
  <c r="H53" i="23" s="1"/>
  <c r="I53" i="23" s="1"/>
  <c r="J53" i="23" s="1"/>
  <c r="AT52" i="23"/>
  <c r="AP52" i="23"/>
  <c r="AG52" i="23"/>
  <c r="AA52" i="23"/>
  <c r="T52" i="23"/>
  <c r="D52" i="23"/>
  <c r="D68" i="23" s="1"/>
  <c r="AT51" i="23"/>
  <c r="AS51" i="23"/>
  <c r="AP51" i="23"/>
  <c r="AG51" i="23"/>
  <c r="AA51" i="23"/>
  <c r="T51" i="23"/>
  <c r="D51" i="23"/>
  <c r="AT50" i="23"/>
  <c r="AR50" i="23"/>
  <c r="AP50" i="23"/>
  <c r="AG50" i="23"/>
  <c r="AA50" i="23"/>
  <c r="D50" i="23"/>
  <c r="D66" i="23" s="1"/>
  <c r="AT49" i="23"/>
  <c r="AP49" i="23"/>
  <c r="AG49" i="23"/>
  <c r="AA49" i="23"/>
  <c r="T49" i="23"/>
  <c r="D49" i="23"/>
  <c r="E50" i="23" s="1"/>
  <c r="H49" i="23" s="1"/>
  <c r="I49" i="23" s="1"/>
  <c r="J49" i="23" s="1"/>
  <c r="AT48" i="23"/>
  <c r="AR48" i="23"/>
  <c r="AP48" i="23"/>
  <c r="AG48" i="23"/>
  <c r="AA48" i="23"/>
  <c r="K48" i="23"/>
  <c r="L48" i="23" s="1"/>
  <c r="E48" i="23"/>
  <c r="H47" i="23" s="1"/>
  <c r="I47" i="23" s="1"/>
  <c r="J47" i="23" s="1"/>
  <c r="D48" i="23"/>
  <c r="D64" i="23" s="1"/>
  <c r="AT47" i="23"/>
  <c r="AP47" i="23"/>
  <c r="AG47" i="23"/>
  <c r="AA47" i="23"/>
  <c r="D47" i="23"/>
  <c r="D63" i="23" s="1"/>
  <c r="AT46" i="23"/>
  <c r="AP46" i="23"/>
  <c r="AG46" i="23"/>
  <c r="AA46" i="23"/>
  <c r="T46" i="23"/>
  <c r="D46" i="23"/>
  <c r="E47" i="23" s="1"/>
  <c r="H46" i="23" s="1"/>
  <c r="I46" i="23" s="1"/>
  <c r="J46" i="23" s="1"/>
  <c r="AT45" i="23"/>
  <c r="AS45" i="23"/>
  <c r="AP45" i="23"/>
  <c r="AG45" i="23"/>
  <c r="AA45" i="23"/>
  <c r="T45" i="23"/>
  <c r="K45" i="23"/>
  <c r="L45" i="23" s="1"/>
  <c r="E45" i="23"/>
  <c r="H44" i="23" s="1"/>
  <c r="I44" i="23" s="1"/>
  <c r="J44" i="23" s="1"/>
  <c r="D45" i="23"/>
  <c r="D61" i="23" s="1"/>
  <c r="AT44" i="23"/>
  <c r="AP44" i="23"/>
  <c r="AG44" i="23"/>
  <c r="AA44" i="23"/>
  <c r="D44" i="23"/>
  <c r="D60" i="23" s="1"/>
  <c r="B44" i="23"/>
  <c r="AS47" i="23" s="1"/>
  <c r="AT43" i="23"/>
  <c r="AS43" i="23"/>
  <c r="AR43" i="23"/>
  <c r="AP43" i="23"/>
  <c r="AG43" i="23"/>
  <c r="AA43" i="23"/>
  <c r="K43" i="23"/>
  <c r="L43" i="23" s="1"/>
  <c r="H43" i="23"/>
  <c r="I43" i="23" s="1"/>
  <c r="J43" i="23" s="1"/>
  <c r="E43" i="23"/>
  <c r="H42" i="23" s="1"/>
  <c r="I42" i="23" s="1"/>
  <c r="J42" i="23" s="1"/>
  <c r="D43" i="23"/>
  <c r="E44" i="23" s="1"/>
  <c r="B43" i="23"/>
  <c r="T48" i="23" s="1"/>
  <c r="AT42" i="23"/>
  <c r="AS42" i="23"/>
  <c r="AP42" i="23"/>
  <c r="AG42" i="23"/>
  <c r="AA42" i="23"/>
  <c r="T42" i="23"/>
  <c r="K42" i="23"/>
  <c r="L42" i="23" s="1"/>
  <c r="D42" i="23"/>
  <c r="D58" i="23" s="1"/>
  <c r="B42" i="23"/>
  <c r="K52" i="23" s="1"/>
  <c r="L52" i="23" s="1"/>
  <c r="E38" i="23"/>
  <c r="AT37" i="23"/>
  <c r="AP37" i="23"/>
  <c r="AA37" i="23"/>
  <c r="T37" i="23"/>
  <c r="I37" i="23"/>
  <c r="J37" i="23" s="1"/>
  <c r="H37" i="23"/>
  <c r="E37" i="23"/>
  <c r="AT36" i="23"/>
  <c r="AP36" i="23"/>
  <c r="AA36" i="23"/>
  <c r="K36" i="23"/>
  <c r="L36" i="23" s="1"/>
  <c r="I36" i="23"/>
  <c r="J36" i="23" s="1"/>
  <c r="H36" i="23"/>
  <c r="E36" i="23"/>
  <c r="H35" i="23" s="1"/>
  <c r="I35" i="23" s="1"/>
  <c r="J35" i="23" s="1"/>
  <c r="AT35" i="23"/>
  <c r="AP35" i="23"/>
  <c r="AA35" i="23"/>
  <c r="T35" i="23"/>
  <c r="K35" i="23"/>
  <c r="L35" i="23" s="1"/>
  <c r="E35" i="23"/>
  <c r="AT34" i="23"/>
  <c r="AP34" i="23"/>
  <c r="AA34" i="23"/>
  <c r="H34" i="23"/>
  <c r="I34" i="23" s="1"/>
  <c r="J34" i="23" s="1"/>
  <c r="E34" i="23"/>
  <c r="AT33" i="23"/>
  <c r="AR33" i="23"/>
  <c r="AP33" i="23"/>
  <c r="AA33" i="23"/>
  <c r="J33" i="23"/>
  <c r="I33" i="23"/>
  <c r="H33" i="23"/>
  <c r="E33" i="23"/>
  <c r="H32" i="23" s="1"/>
  <c r="I32" i="23" s="1"/>
  <c r="J32" i="23" s="1"/>
  <c r="AT32" i="23"/>
  <c r="AR32" i="23"/>
  <c r="AP32" i="23"/>
  <c r="AA32" i="23"/>
  <c r="K32" i="23"/>
  <c r="L32" i="23" s="1"/>
  <c r="E32" i="23"/>
  <c r="H31" i="23" s="1"/>
  <c r="I31" i="23" s="1"/>
  <c r="J31" i="23" s="1"/>
  <c r="AT31" i="23"/>
  <c r="AP31" i="23"/>
  <c r="AA31" i="23"/>
  <c r="T31" i="23"/>
  <c r="K31" i="23"/>
  <c r="L31" i="23" s="1"/>
  <c r="E31" i="23"/>
  <c r="AT30" i="23"/>
  <c r="AP30" i="23"/>
  <c r="AA30" i="23"/>
  <c r="H30" i="23"/>
  <c r="I30" i="23" s="1"/>
  <c r="J30" i="23" s="1"/>
  <c r="E30" i="23"/>
  <c r="AT29" i="23"/>
  <c r="AS29" i="23"/>
  <c r="AP29" i="23"/>
  <c r="AA29" i="23"/>
  <c r="K29" i="23"/>
  <c r="L29" i="23" s="1"/>
  <c r="H29" i="23"/>
  <c r="I29" i="23" s="1"/>
  <c r="J29" i="23" s="1"/>
  <c r="E29" i="23"/>
  <c r="AT28" i="23"/>
  <c r="AS28" i="23"/>
  <c r="AP28" i="23"/>
  <c r="AA28" i="23"/>
  <c r="H28" i="23"/>
  <c r="I28" i="23" s="1"/>
  <c r="J28" i="23" s="1"/>
  <c r="E28" i="23"/>
  <c r="B28" i="23"/>
  <c r="AS35" i="23" s="1"/>
  <c r="AT27" i="23"/>
  <c r="AS27" i="23"/>
  <c r="AP27" i="23"/>
  <c r="AA27" i="23"/>
  <c r="K27" i="23"/>
  <c r="L27" i="23" s="1"/>
  <c r="R27" i="23" s="1"/>
  <c r="H27" i="23"/>
  <c r="I27" i="23" s="1"/>
  <c r="J27" i="23" s="1"/>
  <c r="E27" i="23"/>
  <c r="B27" i="23"/>
  <c r="T33" i="23" s="1"/>
  <c r="AT26" i="23"/>
  <c r="AS26" i="23"/>
  <c r="AP26" i="23"/>
  <c r="AA26" i="23"/>
  <c r="T26" i="23"/>
  <c r="I26" i="23"/>
  <c r="J26" i="23" s="1"/>
  <c r="H26" i="23"/>
  <c r="B26" i="23"/>
  <c r="AR28" i="23" s="1"/>
  <c r="AW147" i="22"/>
  <c r="AS147" i="22"/>
  <c r="AG147" i="22"/>
  <c r="T147" i="22"/>
  <c r="AW146" i="22"/>
  <c r="AS146" i="22"/>
  <c r="AG146" i="22"/>
  <c r="AW145" i="22"/>
  <c r="AS145" i="22"/>
  <c r="AG145" i="22"/>
  <c r="AW144" i="22"/>
  <c r="AS144" i="22"/>
  <c r="AG144" i="22"/>
  <c r="AW143" i="22"/>
  <c r="AS143" i="22"/>
  <c r="AG143" i="22"/>
  <c r="T143" i="22"/>
  <c r="AW142" i="22"/>
  <c r="AS142" i="22"/>
  <c r="AG142" i="22"/>
  <c r="AW141" i="22"/>
  <c r="AS141" i="22"/>
  <c r="AG141" i="22"/>
  <c r="AW140" i="22"/>
  <c r="AS140" i="22"/>
  <c r="AG140" i="22"/>
  <c r="K140" i="22"/>
  <c r="L140" i="22" s="1"/>
  <c r="AW139" i="22"/>
  <c r="AS139" i="22"/>
  <c r="AG139" i="22"/>
  <c r="AW138" i="22"/>
  <c r="AS138" i="22"/>
  <c r="AG138" i="22"/>
  <c r="B138" i="22"/>
  <c r="AW137" i="22"/>
  <c r="AS137" i="22"/>
  <c r="AG137" i="22"/>
  <c r="T137" i="22"/>
  <c r="K137" i="22"/>
  <c r="L137" i="22" s="1"/>
  <c r="B137" i="22"/>
  <c r="T140" i="22" s="1"/>
  <c r="AW136" i="22"/>
  <c r="AS136" i="22"/>
  <c r="AG136" i="22"/>
  <c r="T136" i="22"/>
  <c r="B136" i="22"/>
  <c r="AU141" i="22" s="1"/>
  <c r="AZ132" i="22"/>
  <c r="AW132" i="22"/>
  <c r="AS132" i="22"/>
  <c r="AG132" i="22"/>
  <c r="L132" i="22"/>
  <c r="K132" i="22"/>
  <c r="AZ131" i="22"/>
  <c r="AW131" i="22"/>
  <c r="AV131" i="22"/>
  <c r="AS131" i="22"/>
  <c r="AG131" i="22"/>
  <c r="K131" i="22"/>
  <c r="L131" i="22" s="1"/>
  <c r="AZ130" i="22"/>
  <c r="AW130" i="22"/>
  <c r="AS130" i="22"/>
  <c r="AG130" i="22"/>
  <c r="K130" i="22"/>
  <c r="AZ129" i="22"/>
  <c r="AW129" i="22"/>
  <c r="AV129" i="22"/>
  <c r="AU129" i="22"/>
  <c r="AS129" i="22"/>
  <c r="AG129" i="22"/>
  <c r="AZ128" i="22"/>
  <c r="AW128" i="22"/>
  <c r="AV128" i="22"/>
  <c r="AU128" i="22"/>
  <c r="AS128" i="22"/>
  <c r="AG128" i="22"/>
  <c r="AZ127" i="22"/>
  <c r="AW127" i="22"/>
  <c r="AU127" i="22"/>
  <c r="AS127" i="22"/>
  <c r="AG127" i="22"/>
  <c r="AZ126" i="22"/>
  <c r="AW126" i="22"/>
  <c r="AV126" i="22"/>
  <c r="AU126" i="22"/>
  <c r="AS126" i="22"/>
  <c r="AG126" i="22"/>
  <c r="AZ125" i="22"/>
  <c r="AW125" i="22"/>
  <c r="AS125" i="22"/>
  <c r="AG125" i="22"/>
  <c r="AZ124" i="22"/>
  <c r="AW124" i="22"/>
  <c r="AU124" i="22"/>
  <c r="AS124" i="22"/>
  <c r="AG124" i="22"/>
  <c r="K124" i="22"/>
  <c r="AZ123" i="22"/>
  <c r="AW123" i="22"/>
  <c r="AS123" i="22"/>
  <c r="AG123" i="22"/>
  <c r="K123" i="22"/>
  <c r="B123" i="22"/>
  <c r="AV130" i="22" s="1"/>
  <c r="AZ122" i="22"/>
  <c r="AW122" i="22"/>
  <c r="AV122" i="22"/>
  <c r="AS122" i="22"/>
  <c r="AG122" i="22"/>
  <c r="K122" i="22"/>
  <c r="B122" i="22"/>
  <c r="T129" i="22" s="1"/>
  <c r="AZ121" i="22"/>
  <c r="AW121" i="22"/>
  <c r="AV121" i="22"/>
  <c r="AS121" i="22"/>
  <c r="AG121" i="22"/>
  <c r="K121" i="22"/>
  <c r="B121" i="22"/>
  <c r="AU130" i="22" s="1"/>
  <c r="AW116" i="22"/>
  <c r="AV116" i="22"/>
  <c r="AS116" i="22"/>
  <c r="AG116" i="22"/>
  <c r="AW115" i="22"/>
  <c r="AV115" i="22"/>
  <c r="AS115" i="22"/>
  <c r="AG115" i="22"/>
  <c r="K115" i="22"/>
  <c r="L115" i="22" s="1"/>
  <c r="AW114" i="22"/>
  <c r="AU114" i="22"/>
  <c r="AS114" i="22"/>
  <c r="AG114" i="22"/>
  <c r="AW113" i="22"/>
  <c r="AV113" i="22"/>
  <c r="AS113" i="22"/>
  <c r="AG113" i="22"/>
  <c r="AW112" i="22"/>
  <c r="AV112" i="22"/>
  <c r="AS112" i="22"/>
  <c r="AG112" i="22"/>
  <c r="AW111" i="22"/>
  <c r="AS111" i="22"/>
  <c r="AG111" i="22"/>
  <c r="T111" i="22"/>
  <c r="AW110" i="22"/>
  <c r="AU110" i="22"/>
  <c r="AS110" i="22"/>
  <c r="AG110" i="22"/>
  <c r="T110" i="22"/>
  <c r="K110" i="22"/>
  <c r="L110" i="22" s="1"/>
  <c r="AW109" i="22"/>
  <c r="AV109" i="22"/>
  <c r="AU109" i="22"/>
  <c r="AS109" i="22"/>
  <c r="AG109" i="22"/>
  <c r="AW108" i="22"/>
  <c r="AS108" i="22"/>
  <c r="AG108" i="22"/>
  <c r="T108" i="22"/>
  <c r="AW107" i="22"/>
  <c r="AU107" i="22"/>
  <c r="AS107" i="22"/>
  <c r="AG107" i="22"/>
  <c r="T107" i="22"/>
  <c r="K107" i="22"/>
  <c r="L107" i="22" s="1"/>
  <c r="B107" i="22"/>
  <c r="AV111" i="22" s="1"/>
  <c r="AW106" i="22"/>
  <c r="AV106" i="22"/>
  <c r="AS106" i="22"/>
  <c r="AG106" i="22"/>
  <c r="B106" i="22"/>
  <c r="T116" i="22" s="1"/>
  <c r="AW105" i="22"/>
  <c r="AU105" i="22"/>
  <c r="AS105" i="22"/>
  <c r="AG105" i="22"/>
  <c r="B105" i="22"/>
  <c r="AU115" i="22" s="1"/>
  <c r="AM100" i="22"/>
  <c r="AL100" i="22"/>
  <c r="AK100" i="22"/>
  <c r="K100" i="22"/>
  <c r="L100" i="22" s="1"/>
  <c r="AM99" i="22"/>
  <c r="AM98" i="22"/>
  <c r="T98" i="22"/>
  <c r="AM97" i="22"/>
  <c r="AK97" i="22"/>
  <c r="AM96" i="22"/>
  <c r="AL96" i="22"/>
  <c r="T96" i="22"/>
  <c r="AM95" i="22"/>
  <c r="AL95" i="22"/>
  <c r="AK95" i="22"/>
  <c r="K95" i="22"/>
  <c r="L95" i="22" s="1"/>
  <c r="AM94" i="22"/>
  <c r="AM93" i="22"/>
  <c r="L93" i="22"/>
  <c r="R93" i="22" s="1"/>
  <c r="K93" i="22"/>
  <c r="AM92" i="22"/>
  <c r="AK92" i="22"/>
  <c r="AM91" i="22"/>
  <c r="AL91" i="22"/>
  <c r="T91" i="22"/>
  <c r="B91" i="22"/>
  <c r="AL99" i="22" s="1"/>
  <c r="AM90" i="22"/>
  <c r="AL90" i="22"/>
  <c r="AK90" i="22"/>
  <c r="B90" i="22"/>
  <c r="T100" i="22" s="1"/>
  <c r="AM89" i="22"/>
  <c r="AL89" i="22"/>
  <c r="T89" i="22"/>
  <c r="R89" i="22"/>
  <c r="K89" i="22"/>
  <c r="L89" i="22" s="1"/>
  <c r="O89" i="22" s="1"/>
  <c r="B89" i="22"/>
  <c r="AK99" i="22" s="1"/>
  <c r="AT84" i="22"/>
  <c r="AS84" i="22"/>
  <c r="AP84" i="22"/>
  <c r="AA84" i="22"/>
  <c r="T84" i="22"/>
  <c r="AT83" i="22"/>
  <c r="AS83" i="22"/>
  <c r="AR83" i="22"/>
  <c r="AP83" i="22"/>
  <c r="AA83" i="22"/>
  <c r="AT82" i="22"/>
  <c r="AP82" i="22"/>
  <c r="AA82" i="22"/>
  <c r="AT81" i="22"/>
  <c r="AS81" i="22"/>
  <c r="AP81" i="22"/>
  <c r="AA81" i="22"/>
  <c r="T81" i="22"/>
  <c r="AT80" i="22"/>
  <c r="AS80" i="22"/>
  <c r="AR80" i="22"/>
  <c r="AP80" i="22"/>
  <c r="AA80" i="22"/>
  <c r="AT79" i="22"/>
  <c r="AP79" i="22"/>
  <c r="AA79" i="22"/>
  <c r="T79" i="22"/>
  <c r="AT78" i="22"/>
  <c r="AR78" i="22"/>
  <c r="AP78" i="22"/>
  <c r="AA78" i="22"/>
  <c r="T78" i="22"/>
  <c r="AT77" i="22"/>
  <c r="AR77" i="22"/>
  <c r="AP77" i="22"/>
  <c r="AA77" i="22"/>
  <c r="K77" i="22"/>
  <c r="L77" i="22" s="1"/>
  <c r="AT76" i="22"/>
  <c r="AP76" i="22"/>
  <c r="AA76" i="22"/>
  <c r="T76" i="22"/>
  <c r="AT75" i="22"/>
  <c r="AR75" i="22"/>
  <c r="AP75" i="22"/>
  <c r="AA75" i="22"/>
  <c r="T75" i="22"/>
  <c r="B75" i="22"/>
  <c r="AS79" i="22" s="1"/>
  <c r="AT74" i="22"/>
  <c r="AS74" i="22"/>
  <c r="AR74" i="22"/>
  <c r="AP74" i="22"/>
  <c r="AA74" i="22"/>
  <c r="K74" i="22"/>
  <c r="L74" i="22" s="1"/>
  <c r="B74" i="22"/>
  <c r="T77" i="22" s="1"/>
  <c r="AT73" i="22"/>
  <c r="AP73" i="22"/>
  <c r="AA73" i="22"/>
  <c r="O73" i="22"/>
  <c r="L73" i="22"/>
  <c r="R73" i="22" s="1"/>
  <c r="K73" i="22"/>
  <c r="B73" i="22"/>
  <c r="K82" i="22" s="1"/>
  <c r="L82" i="22" s="1"/>
  <c r="AT69" i="22"/>
  <c r="AP69" i="22"/>
  <c r="AA69" i="22"/>
  <c r="K69" i="22"/>
  <c r="L69" i="22" s="1"/>
  <c r="AT68" i="22"/>
  <c r="AP68" i="22"/>
  <c r="AA68" i="22"/>
  <c r="AT67" i="22"/>
  <c r="AP67" i="22"/>
  <c r="AA67" i="22"/>
  <c r="D67" i="22"/>
  <c r="AT66" i="22"/>
  <c r="AP66" i="22"/>
  <c r="AA66" i="22"/>
  <c r="AT65" i="22"/>
  <c r="AP65" i="22"/>
  <c r="AA65" i="22"/>
  <c r="AT64" i="22"/>
  <c r="AR64" i="22"/>
  <c r="AP64" i="22"/>
  <c r="AA64" i="22"/>
  <c r="D64" i="22"/>
  <c r="AT63" i="22"/>
  <c r="AP63" i="22"/>
  <c r="AA63" i="22"/>
  <c r="T63" i="22"/>
  <c r="K63" i="22"/>
  <c r="L63" i="22" s="1"/>
  <c r="D63" i="22"/>
  <c r="D78" i="22" s="1"/>
  <c r="AT62" i="22"/>
  <c r="AS62" i="22"/>
  <c r="AR62" i="22"/>
  <c r="AP62" i="22"/>
  <c r="AA62" i="22"/>
  <c r="E62" i="22"/>
  <c r="H61" i="22" s="1"/>
  <c r="I61" i="22" s="1"/>
  <c r="J61" i="22" s="1"/>
  <c r="AT61" i="22"/>
  <c r="AP61" i="22"/>
  <c r="AA61" i="22"/>
  <c r="D61" i="22"/>
  <c r="D76" i="22" s="1"/>
  <c r="AT60" i="22"/>
  <c r="AP60" i="22"/>
  <c r="AA60" i="22"/>
  <c r="T60" i="22"/>
  <c r="K60" i="22"/>
  <c r="L60" i="22" s="1"/>
  <c r="B60" i="22"/>
  <c r="AT59" i="22"/>
  <c r="AS59" i="22"/>
  <c r="AR59" i="22"/>
  <c r="AP59" i="22"/>
  <c r="AA59" i="22"/>
  <c r="E59" i="22"/>
  <c r="H58" i="22" s="1"/>
  <c r="I58" i="22" s="1"/>
  <c r="J58" i="22" s="1"/>
  <c r="B59" i="22"/>
  <c r="T62" i="22" s="1"/>
  <c r="AT58" i="22"/>
  <c r="AS58" i="22"/>
  <c r="AR58" i="22"/>
  <c r="AP58" i="22"/>
  <c r="AA58" i="22"/>
  <c r="T58" i="22"/>
  <c r="O58" i="22"/>
  <c r="K58" i="22"/>
  <c r="L58" i="22" s="1"/>
  <c r="R58" i="22" s="1"/>
  <c r="D58" i="22"/>
  <c r="D73" i="22" s="1"/>
  <c r="D89" i="22" s="1"/>
  <c r="B58" i="22"/>
  <c r="AR63" i="22" s="1"/>
  <c r="D54" i="22"/>
  <c r="D70" i="22" s="1"/>
  <c r="D85" i="22" s="1"/>
  <c r="D101" i="22" s="1"/>
  <c r="D117" i="22" s="1"/>
  <c r="D133" i="22" s="1"/>
  <c r="D148" i="22" s="1"/>
  <c r="AT53" i="22"/>
  <c r="AR53" i="22"/>
  <c r="AP53" i="22"/>
  <c r="AG53" i="22"/>
  <c r="AA53" i="22"/>
  <c r="E53" i="22"/>
  <c r="H52" i="22" s="1"/>
  <c r="I52" i="22" s="1"/>
  <c r="J52" i="22" s="1"/>
  <c r="D53" i="22"/>
  <c r="AT52" i="22"/>
  <c r="AP52" i="22"/>
  <c r="AG52" i="22"/>
  <c r="AA52" i="22"/>
  <c r="E52" i="22"/>
  <c r="H51" i="22" s="1"/>
  <c r="I51" i="22" s="1"/>
  <c r="J51" i="22" s="1"/>
  <c r="D52" i="22"/>
  <c r="D68" i="22" s="1"/>
  <c r="AT51" i="22"/>
  <c r="AP51" i="22"/>
  <c r="AG51" i="22"/>
  <c r="AA51" i="22"/>
  <c r="K51" i="22"/>
  <c r="L51" i="22" s="1"/>
  <c r="R51" i="22" s="1"/>
  <c r="D51" i="22"/>
  <c r="AT50" i="22"/>
  <c r="AS50" i="22"/>
  <c r="AP50" i="22"/>
  <c r="AG50" i="22"/>
  <c r="AA50" i="22"/>
  <c r="E50" i="22"/>
  <c r="H49" i="22" s="1"/>
  <c r="I49" i="22" s="1"/>
  <c r="J49" i="22" s="1"/>
  <c r="D50" i="22"/>
  <c r="D66" i="22" s="1"/>
  <c r="AT49" i="22"/>
  <c r="AS49" i="22"/>
  <c r="AP49" i="22"/>
  <c r="AG49" i="22"/>
  <c r="AA49" i="22"/>
  <c r="E49" i="22"/>
  <c r="H48" i="22" s="1"/>
  <c r="I48" i="22" s="1"/>
  <c r="J48" i="22" s="1"/>
  <c r="D49" i="22"/>
  <c r="D65" i="22" s="1"/>
  <c r="AT48" i="22"/>
  <c r="AP48" i="22"/>
  <c r="AG48" i="22"/>
  <c r="AA48" i="22"/>
  <c r="E48" i="22"/>
  <c r="H47" i="22" s="1"/>
  <c r="I47" i="22" s="1"/>
  <c r="J47" i="22" s="1"/>
  <c r="D48" i="22"/>
  <c r="AT47" i="22"/>
  <c r="AP47" i="22"/>
  <c r="AG47" i="22"/>
  <c r="AA47" i="22"/>
  <c r="E47" i="22"/>
  <c r="H46" i="22" s="1"/>
  <c r="I46" i="22" s="1"/>
  <c r="D47" i="22"/>
  <c r="AT46" i="22"/>
  <c r="AS46" i="22"/>
  <c r="AP46" i="22"/>
  <c r="AG46" i="22"/>
  <c r="AA46" i="22"/>
  <c r="J46" i="22"/>
  <c r="E46" i="22"/>
  <c r="D46" i="22"/>
  <c r="D62" i="22" s="1"/>
  <c r="AT45" i="22"/>
  <c r="AS45" i="22"/>
  <c r="AP45" i="22"/>
  <c r="AG45" i="22"/>
  <c r="AA45" i="22"/>
  <c r="T45" i="22"/>
  <c r="J45" i="22"/>
  <c r="H45" i="22"/>
  <c r="I45" i="22" s="1"/>
  <c r="D45" i="22"/>
  <c r="AT44" i="22"/>
  <c r="AP44" i="22"/>
  <c r="AG44" i="22"/>
  <c r="AA44" i="22"/>
  <c r="D44" i="22"/>
  <c r="B44" i="22"/>
  <c r="AS47" i="22" s="1"/>
  <c r="AT43" i="22"/>
  <c r="AP43" i="22"/>
  <c r="AG43" i="22"/>
  <c r="AA43" i="22"/>
  <c r="E43" i="22"/>
  <c r="H42" i="22" s="1"/>
  <c r="I42" i="22" s="1"/>
  <c r="J42" i="22" s="1"/>
  <c r="D43" i="22"/>
  <c r="D59" i="22" s="1"/>
  <c r="B43" i="22"/>
  <c r="AT42" i="22"/>
  <c r="AP42" i="22"/>
  <c r="AG42" i="22"/>
  <c r="AA42" i="22"/>
  <c r="D42" i="22"/>
  <c r="B42" i="22"/>
  <c r="E38" i="22"/>
  <c r="AT37" i="22"/>
  <c r="AS37" i="22"/>
  <c r="AP37" i="22"/>
  <c r="AA37" i="22"/>
  <c r="K37" i="22"/>
  <c r="H37" i="22"/>
  <c r="I37" i="22" s="1"/>
  <c r="J37" i="22" s="1"/>
  <c r="E37" i="22"/>
  <c r="AT36" i="22"/>
  <c r="AS36" i="22"/>
  <c r="AR36" i="22"/>
  <c r="AP36" i="22"/>
  <c r="AA36" i="22"/>
  <c r="J36" i="22"/>
  <c r="H36" i="22"/>
  <c r="I36" i="22" s="1"/>
  <c r="E36" i="22"/>
  <c r="AT35" i="22"/>
  <c r="AP35" i="22"/>
  <c r="AA35" i="22"/>
  <c r="H35" i="22"/>
  <c r="I35" i="22" s="1"/>
  <c r="J35" i="22" s="1"/>
  <c r="E35" i="22"/>
  <c r="AT34" i="22"/>
  <c r="AS34" i="22"/>
  <c r="AP34" i="22"/>
  <c r="AA34" i="22"/>
  <c r="H34" i="22"/>
  <c r="I34" i="22" s="1"/>
  <c r="J34" i="22" s="1"/>
  <c r="E34" i="22"/>
  <c r="AT33" i="22"/>
  <c r="AP33" i="22"/>
  <c r="AA33" i="22"/>
  <c r="I33" i="22"/>
  <c r="J33" i="22" s="1"/>
  <c r="H33" i="22"/>
  <c r="E33" i="22"/>
  <c r="AT32" i="22"/>
  <c r="AS32" i="22"/>
  <c r="AP32" i="22"/>
  <c r="AA32" i="22"/>
  <c r="H32" i="22"/>
  <c r="I32" i="22" s="1"/>
  <c r="J32" i="22" s="1"/>
  <c r="E32" i="22"/>
  <c r="AT31" i="22"/>
  <c r="AP31" i="22"/>
  <c r="AA31" i="22"/>
  <c r="H31" i="22"/>
  <c r="I31" i="22" s="1"/>
  <c r="J31" i="22" s="1"/>
  <c r="E31" i="22"/>
  <c r="AT30" i="22"/>
  <c r="AS30" i="22"/>
  <c r="AP30" i="22"/>
  <c r="AA30" i="22"/>
  <c r="K30" i="22"/>
  <c r="L30" i="22" s="1"/>
  <c r="I30" i="22"/>
  <c r="J30" i="22" s="1"/>
  <c r="H30" i="22"/>
  <c r="E30" i="22"/>
  <c r="AT29" i="22"/>
  <c r="AR29" i="22"/>
  <c r="AP29" i="22"/>
  <c r="AA29" i="22"/>
  <c r="J29" i="22"/>
  <c r="I29" i="22"/>
  <c r="H29" i="22"/>
  <c r="E29" i="22"/>
  <c r="H28" i="22" s="1"/>
  <c r="AT28" i="22"/>
  <c r="AP28" i="22"/>
  <c r="AA28" i="22"/>
  <c r="K28" i="22"/>
  <c r="I28" i="22"/>
  <c r="J28" i="22" s="1"/>
  <c r="E28" i="22"/>
  <c r="B28" i="22"/>
  <c r="AS28" i="22" s="1"/>
  <c r="AT27" i="22"/>
  <c r="AS27" i="22"/>
  <c r="AP27" i="22"/>
  <c r="AA27" i="22"/>
  <c r="H27" i="22"/>
  <c r="I27" i="22" s="1"/>
  <c r="J27" i="22" s="1"/>
  <c r="E27" i="22"/>
  <c r="B27" i="22"/>
  <c r="AT26" i="22"/>
  <c r="AS26" i="22"/>
  <c r="AP26" i="22"/>
  <c r="AA26" i="22"/>
  <c r="K26" i="22"/>
  <c r="L26" i="22" s="1"/>
  <c r="H26" i="22"/>
  <c r="I26" i="22" s="1"/>
  <c r="J26" i="22" s="1"/>
  <c r="B26" i="22"/>
  <c r="K35" i="22" s="1"/>
  <c r="AW147" i="21"/>
  <c r="AS147" i="21"/>
  <c r="AG147" i="21"/>
  <c r="AW146" i="21"/>
  <c r="AS146" i="21"/>
  <c r="AG146" i="21"/>
  <c r="T146" i="21"/>
  <c r="AW145" i="21"/>
  <c r="AU145" i="21"/>
  <c r="AS145" i="21"/>
  <c r="AG145" i="21"/>
  <c r="AW144" i="21"/>
  <c r="AS144" i="21"/>
  <c r="AG144" i="21"/>
  <c r="AW143" i="21"/>
  <c r="AS143" i="21"/>
  <c r="AG143" i="21"/>
  <c r="T143" i="21"/>
  <c r="K143" i="21"/>
  <c r="L143" i="21" s="1"/>
  <c r="AW142" i="21"/>
  <c r="AV142" i="21"/>
  <c r="AU142" i="21"/>
  <c r="AS142" i="21"/>
  <c r="AG142" i="21"/>
  <c r="R142" i="21"/>
  <c r="K142" i="21"/>
  <c r="L142" i="21" s="1"/>
  <c r="AW141" i="21"/>
  <c r="AS141" i="21"/>
  <c r="AG141" i="21"/>
  <c r="K141" i="21"/>
  <c r="L141" i="21" s="1"/>
  <c r="AW140" i="21"/>
  <c r="AV140" i="21"/>
  <c r="AS140" i="21"/>
  <c r="AG140" i="21"/>
  <c r="T140" i="21"/>
  <c r="K140" i="21"/>
  <c r="L140" i="21" s="1"/>
  <c r="AW139" i="21"/>
  <c r="AV139" i="21"/>
  <c r="AU139" i="21"/>
  <c r="AS139" i="21"/>
  <c r="AG139" i="21"/>
  <c r="K139" i="21"/>
  <c r="L139" i="21" s="1"/>
  <c r="AW138" i="21"/>
  <c r="AU138" i="21"/>
  <c r="AS138" i="21"/>
  <c r="AG138" i="21"/>
  <c r="L138" i="21"/>
  <c r="K138" i="21"/>
  <c r="B138" i="21"/>
  <c r="AW137" i="21"/>
  <c r="AS137" i="21"/>
  <c r="AG137" i="21"/>
  <c r="T137" i="21"/>
  <c r="K137" i="21"/>
  <c r="L137" i="21" s="1"/>
  <c r="B137" i="21"/>
  <c r="T142" i="21" s="1"/>
  <c r="AW136" i="21"/>
  <c r="AV136" i="21"/>
  <c r="AU136" i="21"/>
  <c r="AS136" i="21"/>
  <c r="AG136" i="21"/>
  <c r="L136" i="21"/>
  <c r="K136" i="21"/>
  <c r="B136" i="21"/>
  <c r="K147" i="21" s="1"/>
  <c r="L147" i="21" s="1"/>
  <c r="AZ132" i="21"/>
  <c r="AW132" i="21"/>
  <c r="AU132" i="21"/>
  <c r="AS132" i="21"/>
  <c r="AG132" i="21"/>
  <c r="AZ131" i="21"/>
  <c r="AW131" i="21"/>
  <c r="AS131" i="21"/>
  <c r="AG131" i="21"/>
  <c r="K131" i="21"/>
  <c r="L131" i="21" s="1"/>
  <c r="AZ130" i="21"/>
  <c r="AW130" i="21"/>
  <c r="AS130" i="21"/>
  <c r="AG130" i="21"/>
  <c r="T130" i="21"/>
  <c r="K130" i="21"/>
  <c r="AZ129" i="21"/>
  <c r="AW129" i="21"/>
  <c r="AV129" i="21"/>
  <c r="AS129" i="21"/>
  <c r="AG129" i="21"/>
  <c r="AZ128" i="21"/>
  <c r="AW128" i="21"/>
  <c r="AU128" i="21"/>
  <c r="AS128" i="21"/>
  <c r="AG128" i="21"/>
  <c r="AZ127" i="21"/>
  <c r="AW127" i="21"/>
  <c r="AV127" i="21"/>
  <c r="AU127" i="21"/>
  <c r="AS127" i="21"/>
  <c r="AG127" i="21"/>
  <c r="K127" i="21"/>
  <c r="AZ126" i="21"/>
  <c r="AW126" i="21"/>
  <c r="AU126" i="21"/>
  <c r="AS126" i="21"/>
  <c r="AG126" i="21"/>
  <c r="T126" i="21"/>
  <c r="AZ125" i="21"/>
  <c r="AW125" i="21"/>
  <c r="AS125" i="21"/>
  <c r="AG125" i="21"/>
  <c r="AZ124" i="21"/>
  <c r="AW124" i="21"/>
  <c r="AS124" i="21"/>
  <c r="AG124" i="21"/>
  <c r="AZ123" i="21"/>
  <c r="AW123" i="21"/>
  <c r="AU123" i="21"/>
  <c r="AS123" i="21"/>
  <c r="AG123" i="21"/>
  <c r="K123" i="21"/>
  <c r="L123" i="21" s="1"/>
  <c r="B123" i="21"/>
  <c r="AV123" i="21" s="1"/>
  <c r="AZ122" i="21"/>
  <c r="AW122" i="21"/>
  <c r="AU122" i="21"/>
  <c r="AS122" i="21"/>
  <c r="AG122" i="21"/>
  <c r="K122" i="21"/>
  <c r="L122" i="21" s="1"/>
  <c r="B122" i="21"/>
  <c r="AZ121" i="21"/>
  <c r="AW121" i="21"/>
  <c r="AV121" i="21"/>
  <c r="AU121" i="21"/>
  <c r="AS121" i="21"/>
  <c r="AG121" i="21"/>
  <c r="K121" i="21"/>
  <c r="B121" i="21"/>
  <c r="AU129" i="21" s="1"/>
  <c r="AW116" i="21"/>
  <c r="AS116" i="21"/>
  <c r="AG116" i="21"/>
  <c r="AW115" i="21"/>
  <c r="AS115" i="21"/>
  <c r="AG115" i="21"/>
  <c r="AW114" i="21"/>
  <c r="AV114" i="21"/>
  <c r="AS114" i="21"/>
  <c r="AG114" i="21"/>
  <c r="AW113" i="21"/>
  <c r="AS113" i="21"/>
  <c r="AG113" i="21"/>
  <c r="AW112" i="21"/>
  <c r="AS112" i="21"/>
  <c r="AG112" i="21"/>
  <c r="T112" i="21"/>
  <c r="AW111" i="21"/>
  <c r="AS111" i="21"/>
  <c r="AG111" i="21"/>
  <c r="T111" i="21"/>
  <c r="AW110" i="21"/>
  <c r="AS110" i="21"/>
  <c r="AG110" i="21"/>
  <c r="T110" i="21"/>
  <c r="AW109" i="21"/>
  <c r="AS109" i="21"/>
  <c r="AG109" i="21"/>
  <c r="T109" i="21"/>
  <c r="AW108" i="21"/>
  <c r="AV108" i="21"/>
  <c r="AS108" i="21"/>
  <c r="AG108" i="21"/>
  <c r="AW107" i="21"/>
  <c r="AS107" i="21"/>
  <c r="AG107" i="21"/>
  <c r="T107" i="21"/>
  <c r="B107" i="21"/>
  <c r="AV112" i="21" s="1"/>
  <c r="AW106" i="21"/>
  <c r="AS106" i="21"/>
  <c r="AG106" i="21"/>
  <c r="T106" i="21"/>
  <c r="B106" i="21"/>
  <c r="AW105" i="21"/>
  <c r="AV105" i="21"/>
  <c r="AS105" i="21"/>
  <c r="AG105" i="21"/>
  <c r="T105" i="21"/>
  <c r="B105" i="21"/>
  <c r="AM100" i="21"/>
  <c r="L100" i="21"/>
  <c r="K100" i="21"/>
  <c r="AM99" i="21"/>
  <c r="AL99" i="21"/>
  <c r="T99" i="21"/>
  <c r="AM98" i="21"/>
  <c r="AL98" i="21"/>
  <c r="AK98" i="21"/>
  <c r="T98" i="21"/>
  <c r="AM97" i="21"/>
  <c r="AL97" i="21"/>
  <c r="AK97" i="21"/>
  <c r="AM96" i="21"/>
  <c r="R96" i="21"/>
  <c r="L96" i="21"/>
  <c r="K96" i="21"/>
  <c r="AM95" i="21"/>
  <c r="L95" i="21"/>
  <c r="K95" i="21"/>
  <c r="AM94" i="21"/>
  <c r="AL94" i="21"/>
  <c r="T94" i="21"/>
  <c r="AM93" i="21"/>
  <c r="AK93" i="21"/>
  <c r="T93" i="21"/>
  <c r="AM92" i="21"/>
  <c r="AL92" i="21"/>
  <c r="AK92" i="21"/>
  <c r="AM91" i="21"/>
  <c r="R91" i="21"/>
  <c r="L91" i="21"/>
  <c r="K91" i="21"/>
  <c r="B91" i="21"/>
  <c r="AL96" i="21" s="1"/>
  <c r="AM90" i="21"/>
  <c r="AK90" i="21"/>
  <c r="L90" i="21"/>
  <c r="B90" i="21"/>
  <c r="T97" i="21" s="1"/>
  <c r="AM89" i="21"/>
  <c r="AL89" i="21"/>
  <c r="T89" i="21"/>
  <c r="B89" i="21"/>
  <c r="K90" i="21" s="1"/>
  <c r="AT84" i="21"/>
  <c r="AS84" i="21"/>
  <c r="AP84" i="21"/>
  <c r="AA84" i="21"/>
  <c r="AT83" i="21"/>
  <c r="AP83" i="21"/>
  <c r="AA83" i="21"/>
  <c r="D83" i="21"/>
  <c r="AT82" i="21"/>
  <c r="AR82" i="21"/>
  <c r="AP82" i="21"/>
  <c r="AA82" i="21"/>
  <c r="K82" i="21"/>
  <c r="AT81" i="21"/>
  <c r="AS81" i="21"/>
  <c r="AP81" i="21"/>
  <c r="AA81" i="21"/>
  <c r="AT80" i="21"/>
  <c r="AP80" i="21"/>
  <c r="AA80" i="21"/>
  <c r="AT79" i="21"/>
  <c r="AP79" i="21"/>
  <c r="AA79" i="21"/>
  <c r="AT78" i="21"/>
  <c r="AS78" i="21"/>
  <c r="AR78" i="21"/>
  <c r="AP78" i="21"/>
  <c r="AA78" i="21"/>
  <c r="K78" i="21"/>
  <c r="L78" i="21" s="1"/>
  <c r="AT77" i="21"/>
  <c r="AP77" i="21"/>
  <c r="AA77" i="21"/>
  <c r="AT76" i="21"/>
  <c r="AP76" i="21"/>
  <c r="AA76" i="21"/>
  <c r="AT75" i="21"/>
  <c r="AS75" i="21"/>
  <c r="AR75" i="21"/>
  <c r="AP75" i="21"/>
  <c r="AA75" i="21"/>
  <c r="K75" i="21"/>
  <c r="B75" i="21"/>
  <c r="AS77" i="21" s="1"/>
  <c r="AT74" i="21"/>
  <c r="AP74" i="21"/>
  <c r="AA74" i="21"/>
  <c r="B74" i="21"/>
  <c r="T79" i="21" s="1"/>
  <c r="AT73" i="21"/>
  <c r="AR73" i="21"/>
  <c r="AP73" i="21"/>
  <c r="AA73" i="21"/>
  <c r="K73" i="21"/>
  <c r="L73" i="21" s="1"/>
  <c r="B73" i="21"/>
  <c r="AR84" i="21" s="1"/>
  <c r="D70" i="21"/>
  <c r="D85" i="21" s="1"/>
  <c r="D101" i="21" s="1"/>
  <c r="D117" i="21" s="1"/>
  <c r="D133" i="21" s="1"/>
  <c r="D148" i="21" s="1"/>
  <c r="AT69" i="21"/>
  <c r="AP69" i="21"/>
  <c r="AA69" i="21"/>
  <c r="AT68" i="21"/>
  <c r="AS68" i="21"/>
  <c r="AP68" i="21"/>
  <c r="AA68" i="21"/>
  <c r="I68" i="21"/>
  <c r="J68" i="21" s="1"/>
  <c r="AT67" i="21"/>
  <c r="AP67" i="21"/>
  <c r="AA67" i="21"/>
  <c r="D67" i="21"/>
  <c r="AT66" i="21"/>
  <c r="AP66" i="21"/>
  <c r="AA66" i="21"/>
  <c r="K66" i="21"/>
  <c r="L66" i="21" s="1"/>
  <c r="AT65" i="21"/>
  <c r="AS65" i="21"/>
  <c r="AP65" i="21"/>
  <c r="AA65" i="21"/>
  <c r="AT64" i="21"/>
  <c r="AS64" i="21"/>
  <c r="AP64" i="21"/>
  <c r="AA64" i="21"/>
  <c r="AT63" i="21"/>
  <c r="AP63" i="21"/>
  <c r="AA63" i="21"/>
  <c r="T63" i="21"/>
  <c r="AT62" i="21"/>
  <c r="AR62" i="21"/>
  <c r="AP62" i="21"/>
  <c r="AA62" i="21"/>
  <c r="T62" i="21"/>
  <c r="AT61" i="21"/>
  <c r="AS61" i="21"/>
  <c r="AP61" i="21"/>
  <c r="AA61" i="21"/>
  <c r="D61" i="21"/>
  <c r="AT60" i="21"/>
  <c r="AP60" i="21"/>
  <c r="AA60" i="21"/>
  <c r="T60" i="21"/>
  <c r="B60" i="21"/>
  <c r="AS63" i="21" s="1"/>
  <c r="AT59" i="21"/>
  <c r="AS59" i="21"/>
  <c r="AP59" i="21"/>
  <c r="AA59" i="21"/>
  <c r="T59" i="21"/>
  <c r="B59" i="21"/>
  <c r="T64" i="21" s="1"/>
  <c r="AT58" i="21"/>
  <c r="AS58" i="21"/>
  <c r="AP58" i="21"/>
  <c r="AA58" i="21"/>
  <c r="T58" i="21"/>
  <c r="D58" i="21"/>
  <c r="B58" i="21"/>
  <c r="D54" i="21"/>
  <c r="AT53" i="21"/>
  <c r="AP53" i="21"/>
  <c r="AG53" i="21"/>
  <c r="AA53" i="21"/>
  <c r="E53" i="21"/>
  <c r="H52" i="21" s="1"/>
  <c r="I52" i="21" s="1"/>
  <c r="D53" i="21"/>
  <c r="E54" i="21" s="1"/>
  <c r="H53" i="21" s="1"/>
  <c r="I53" i="21" s="1"/>
  <c r="J53" i="21" s="1"/>
  <c r="AT52" i="21"/>
  <c r="AS52" i="21"/>
  <c r="AP52" i="21"/>
  <c r="AG52" i="21"/>
  <c r="AA52" i="21"/>
  <c r="J52" i="21"/>
  <c r="E52" i="21"/>
  <c r="H51" i="21" s="1"/>
  <c r="I51" i="21" s="1"/>
  <c r="J51" i="21" s="1"/>
  <c r="D52" i="21"/>
  <c r="D68" i="21" s="1"/>
  <c r="E69" i="21" s="1"/>
  <c r="H68" i="21" s="1"/>
  <c r="AT51" i="21"/>
  <c r="AP51" i="21"/>
  <c r="AG51" i="21"/>
  <c r="AA51" i="21"/>
  <c r="D51" i="21"/>
  <c r="AT50" i="21"/>
  <c r="AP50" i="21"/>
  <c r="AG50" i="21"/>
  <c r="AA50" i="21"/>
  <c r="T50" i="21"/>
  <c r="D50" i="21"/>
  <c r="AT49" i="21"/>
  <c r="AS49" i="21"/>
  <c r="AR49" i="21"/>
  <c r="AP49" i="21"/>
  <c r="AG49" i="21"/>
  <c r="AA49" i="21"/>
  <c r="D49" i="21"/>
  <c r="D65" i="21" s="1"/>
  <c r="AT48" i="21"/>
  <c r="AP48" i="21"/>
  <c r="AG48" i="21"/>
  <c r="AA48" i="21"/>
  <c r="T48" i="21"/>
  <c r="D48" i="21"/>
  <c r="E49" i="21" s="1"/>
  <c r="H48" i="21" s="1"/>
  <c r="I48" i="21" s="1"/>
  <c r="J48" i="21" s="1"/>
  <c r="AT47" i="21"/>
  <c r="AP47" i="21"/>
  <c r="AG47" i="21"/>
  <c r="AA47" i="21"/>
  <c r="E47" i="21"/>
  <c r="H46" i="21" s="1"/>
  <c r="I46" i="21" s="1"/>
  <c r="J46" i="21" s="1"/>
  <c r="D47" i="21"/>
  <c r="D63" i="21" s="1"/>
  <c r="AT46" i="21"/>
  <c r="AP46" i="21"/>
  <c r="AG46" i="21"/>
  <c r="AA46" i="21"/>
  <c r="T46" i="21"/>
  <c r="E46" i="21"/>
  <c r="D46" i="21"/>
  <c r="D62" i="21" s="1"/>
  <c r="AT45" i="21"/>
  <c r="AS45" i="21"/>
  <c r="AP45" i="21"/>
  <c r="AG45" i="21"/>
  <c r="AA45" i="21"/>
  <c r="T45" i="21"/>
  <c r="I45" i="21"/>
  <c r="J45" i="21" s="1"/>
  <c r="H45" i="21"/>
  <c r="D45" i="21"/>
  <c r="AT44" i="21"/>
  <c r="AP44" i="21"/>
  <c r="AG44" i="21"/>
  <c r="AA44" i="21"/>
  <c r="K44" i="21"/>
  <c r="L44" i="21" s="1"/>
  <c r="D44" i="21"/>
  <c r="D60" i="21" s="1"/>
  <c r="B44" i="21"/>
  <c r="AS46" i="21" s="1"/>
  <c r="AT43" i="21"/>
  <c r="AP43" i="21"/>
  <c r="AG43" i="21"/>
  <c r="AA43" i="21"/>
  <c r="T43" i="21"/>
  <c r="D43" i="21"/>
  <c r="D59" i="21" s="1"/>
  <c r="B43" i="21"/>
  <c r="T47" i="21" s="1"/>
  <c r="AT42" i="21"/>
  <c r="AS42" i="21"/>
  <c r="AR42" i="21"/>
  <c r="AP42" i="21"/>
  <c r="AG42" i="21"/>
  <c r="AA42" i="21"/>
  <c r="I42" i="21"/>
  <c r="J42" i="21" s="1"/>
  <c r="D42" i="21"/>
  <c r="E43" i="21" s="1"/>
  <c r="H42" i="21" s="1"/>
  <c r="B42" i="21"/>
  <c r="AR44" i="21" s="1"/>
  <c r="E38" i="21"/>
  <c r="H37" i="21" s="1"/>
  <c r="I37" i="21" s="1"/>
  <c r="J37" i="21" s="1"/>
  <c r="AT37" i="21"/>
  <c r="AP37" i="21"/>
  <c r="AA37" i="21"/>
  <c r="E37" i="21"/>
  <c r="AT36" i="21"/>
  <c r="AS36" i="21"/>
  <c r="AP36" i="21"/>
  <c r="AA36" i="21"/>
  <c r="I36" i="21"/>
  <c r="J36" i="21" s="1"/>
  <c r="H36" i="21"/>
  <c r="E36" i="21"/>
  <c r="AT35" i="21"/>
  <c r="AP35" i="21"/>
  <c r="AA35" i="21"/>
  <c r="I35" i="21"/>
  <c r="J35" i="21" s="1"/>
  <c r="H35" i="21"/>
  <c r="E35" i="21"/>
  <c r="AT34" i="21"/>
  <c r="AP34" i="21"/>
  <c r="AA34" i="21"/>
  <c r="H34" i="21"/>
  <c r="I34" i="21" s="1"/>
  <c r="J34" i="21" s="1"/>
  <c r="E34" i="21"/>
  <c r="H33" i="21" s="1"/>
  <c r="I33" i="21" s="1"/>
  <c r="J33" i="21" s="1"/>
  <c r="AT33" i="21"/>
  <c r="AP33" i="21"/>
  <c r="AA33" i="21"/>
  <c r="K33" i="21"/>
  <c r="L33" i="21" s="1"/>
  <c r="E33" i="21"/>
  <c r="AT32" i="21"/>
  <c r="AR32" i="21"/>
  <c r="AP32" i="21"/>
  <c r="AA32" i="21"/>
  <c r="H32" i="21"/>
  <c r="I32" i="21" s="1"/>
  <c r="J32" i="21" s="1"/>
  <c r="E32" i="21"/>
  <c r="H31" i="21" s="1"/>
  <c r="I31" i="21" s="1"/>
  <c r="J31" i="21" s="1"/>
  <c r="AT31" i="21"/>
  <c r="AP31" i="21"/>
  <c r="AA31" i="21"/>
  <c r="T31" i="21"/>
  <c r="K31" i="21"/>
  <c r="L31" i="21" s="1"/>
  <c r="E31" i="21"/>
  <c r="H30" i="21" s="1"/>
  <c r="I30" i="21" s="1"/>
  <c r="J30" i="21" s="1"/>
  <c r="AT30" i="21"/>
  <c r="AP30" i="21"/>
  <c r="AA30" i="21"/>
  <c r="T30" i="21"/>
  <c r="E30" i="21"/>
  <c r="H29" i="21" s="1"/>
  <c r="I29" i="21" s="1"/>
  <c r="J29" i="21" s="1"/>
  <c r="AT29" i="21"/>
  <c r="AR29" i="21"/>
  <c r="AP29" i="21"/>
  <c r="AA29" i="21"/>
  <c r="T29" i="21"/>
  <c r="K29" i="21"/>
  <c r="L29" i="21" s="1"/>
  <c r="E29" i="21"/>
  <c r="AT28" i="21"/>
  <c r="AR28" i="21"/>
  <c r="AP28" i="21"/>
  <c r="AA28" i="21"/>
  <c r="T28" i="21"/>
  <c r="K28" i="21"/>
  <c r="L28" i="21" s="1"/>
  <c r="H28" i="21"/>
  <c r="I28" i="21" s="1"/>
  <c r="J28" i="21" s="1"/>
  <c r="E28" i="21"/>
  <c r="H27" i="21" s="1"/>
  <c r="I27" i="21" s="1"/>
  <c r="J27" i="21" s="1"/>
  <c r="B28" i="21"/>
  <c r="AT27" i="21"/>
  <c r="AR27" i="21"/>
  <c r="AP27" i="21"/>
  <c r="AA27" i="21"/>
  <c r="K27" i="21"/>
  <c r="L27" i="21" s="1"/>
  <c r="E27" i="21"/>
  <c r="B27" i="21"/>
  <c r="T27" i="21" s="1"/>
  <c r="AT26" i="21"/>
  <c r="AP26" i="21"/>
  <c r="AA26" i="21"/>
  <c r="T26" i="21"/>
  <c r="R26" i="21"/>
  <c r="L26" i="21"/>
  <c r="O26" i="21" s="1"/>
  <c r="P26" i="21" s="1"/>
  <c r="Q26" i="21" s="1"/>
  <c r="K26" i="21"/>
  <c r="H26" i="21"/>
  <c r="I26" i="21" s="1"/>
  <c r="J26" i="21" s="1"/>
  <c r="B26" i="21"/>
  <c r="K34" i="21" s="1"/>
  <c r="L34" i="21" s="1"/>
  <c r="AW147" i="20"/>
  <c r="AS147" i="20"/>
  <c r="AG147" i="20"/>
  <c r="T147" i="20"/>
  <c r="AW146" i="20"/>
  <c r="AS146" i="20"/>
  <c r="AG146" i="20"/>
  <c r="AW145" i="20"/>
  <c r="AS145" i="20"/>
  <c r="AG145" i="20"/>
  <c r="AW144" i="20"/>
  <c r="AS144" i="20"/>
  <c r="AG144" i="20"/>
  <c r="T144" i="20"/>
  <c r="K144" i="20"/>
  <c r="L144" i="20" s="1"/>
  <c r="AW143" i="20"/>
  <c r="AS143" i="20"/>
  <c r="AG143" i="20"/>
  <c r="AW142" i="20"/>
  <c r="AV142" i="20"/>
  <c r="AS142" i="20"/>
  <c r="AG142" i="20"/>
  <c r="AW141" i="20"/>
  <c r="AV141" i="20"/>
  <c r="AS141" i="20"/>
  <c r="AG141" i="20"/>
  <c r="AW140" i="20"/>
  <c r="AS140" i="20"/>
  <c r="AG140" i="20"/>
  <c r="T140" i="20"/>
  <c r="AW139" i="20"/>
  <c r="AV139" i="20"/>
  <c r="AS139" i="20"/>
  <c r="AG139" i="20"/>
  <c r="AW138" i="20"/>
  <c r="AV138" i="20"/>
  <c r="AS138" i="20"/>
  <c r="AG138" i="20"/>
  <c r="B138" i="20"/>
  <c r="AV147" i="20" s="1"/>
  <c r="AW137" i="20"/>
  <c r="AS137" i="20"/>
  <c r="AG137" i="20"/>
  <c r="T137" i="20"/>
  <c r="B137" i="20"/>
  <c r="T142" i="20" s="1"/>
  <c r="AW136" i="20"/>
  <c r="AV136" i="20"/>
  <c r="AS136" i="20"/>
  <c r="AG136" i="20"/>
  <c r="B136" i="20"/>
  <c r="K147" i="20" s="1"/>
  <c r="L147" i="20" s="1"/>
  <c r="AZ132" i="20"/>
  <c r="AW132" i="20"/>
  <c r="AU132" i="20"/>
  <c r="AS132" i="20"/>
  <c r="AG132" i="20"/>
  <c r="K132" i="20"/>
  <c r="L132" i="20" s="1"/>
  <c r="AZ131" i="20"/>
  <c r="AW131" i="20"/>
  <c r="AV131" i="20"/>
  <c r="AU131" i="20"/>
  <c r="AS131" i="20"/>
  <c r="AG131" i="20"/>
  <c r="T131" i="20"/>
  <c r="AZ130" i="20"/>
  <c r="AW130" i="20"/>
  <c r="AU130" i="20"/>
  <c r="AS130" i="20"/>
  <c r="AG130" i="20"/>
  <c r="AZ129" i="20"/>
  <c r="AW129" i="20"/>
  <c r="AU129" i="20"/>
  <c r="AS129" i="20"/>
  <c r="AG129" i="20"/>
  <c r="AZ128" i="20"/>
  <c r="AW128" i="20"/>
  <c r="AS128" i="20"/>
  <c r="AG128" i="20"/>
  <c r="AZ127" i="20"/>
  <c r="AW127" i="20"/>
  <c r="AS127" i="20"/>
  <c r="AG127" i="20"/>
  <c r="L127" i="20"/>
  <c r="R127" i="20" s="1"/>
  <c r="K127" i="20"/>
  <c r="AZ126" i="20"/>
  <c r="AW126" i="20"/>
  <c r="AS126" i="20"/>
  <c r="AG126" i="20"/>
  <c r="T126" i="20"/>
  <c r="K126" i="20"/>
  <c r="L126" i="20" s="1"/>
  <c r="AZ125" i="20"/>
  <c r="AW125" i="20"/>
  <c r="AS125" i="20"/>
  <c r="AG125" i="20"/>
  <c r="T125" i="20"/>
  <c r="K125" i="20"/>
  <c r="L125" i="20" s="1"/>
  <c r="AZ124" i="20"/>
  <c r="AW124" i="20"/>
  <c r="AS124" i="20"/>
  <c r="AG124" i="20"/>
  <c r="T124" i="20"/>
  <c r="K124" i="20"/>
  <c r="L124" i="20" s="1"/>
  <c r="AZ123" i="20"/>
  <c r="AW123" i="20"/>
  <c r="AS123" i="20"/>
  <c r="AG123" i="20"/>
  <c r="T123" i="20"/>
  <c r="B123" i="20"/>
  <c r="AV124" i="20" s="1"/>
  <c r="AZ122" i="20"/>
  <c r="AW122" i="20"/>
  <c r="AV122" i="20"/>
  <c r="AS122" i="20"/>
  <c r="AG122" i="20"/>
  <c r="K122" i="20"/>
  <c r="L122" i="20" s="1"/>
  <c r="B122" i="20"/>
  <c r="T127" i="20" s="1"/>
  <c r="AZ121" i="20"/>
  <c r="AW121" i="20"/>
  <c r="AS121" i="20"/>
  <c r="AG121" i="20"/>
  <c r="T121" i="20"/>
  <c r="B121" i="20"/>
  <c r="K128" i="20" s="1"/>
  <c r="L128" i="20" s="1"/>
  <c r="AW116" i="20"/>
  <c r="AV116" i="20"/>
  <c r="AS116" i="20"/>
  <c r="AG116" i="20"/>
  <c r="AW115" i="20"/>
  <c r="AS115" i="20"/>
  <c r="AG115" i="20"/>
  <c r="T115" i="20"/>
  <c r="AW114" i="20"/>
  <c r="AV114" i="20"/>
  <c r="AS114" i="20"/>
  <c r="AG114" i="20"/>
  <c r="AW113" i="20"/>
  <c r="AV113" i="20"/>
  <c r="AS113" i="20"/>
  <c r="AG113" i="20"/>
  <c r="AW112" i="20"/>
  <c r="AV112" i="20"/>
  <c r="AS112" i="20"/>
  <c r="AG112" i="20"/>
  <c r="T112" i="20"/>
  <c r="AW111" i="20"/>
  <c r="AV111" i="20"/>
  <c r="AU111" i="20"/>
  <c r="AS111" i="20"/>
  <c r="AG111" i="20"/>
  <c r="T111" i="20"/>
  <c r="K111" i="20"/>
  <c r="L111" i="20" s="1"/>
  <c r="AW110" i="20"/>
  <c r="AV110" i="20"/>
  <c r="AU110" i="20"/>
  <c r="AS110" i="20"/>
  <c r="AG110" i="20"/>
  <c r="AW109" i="20"/>
  <c r="AV109" i="20"/>
  <c r="AS109" i="20"/>
  <c r="AG109" i="20"/>
  <c r="AW108" i="20"/>
  <c r="AV108" i="20"/>
  <c r="AU108" i="20"/>
  <c r="AS108" i="20"/>
  <c r="AG108" i="20"/>
  <c r="T108" i="20"/>
  <c r="K108" i="20"/>
  <c r="L108" i="20" s="1"/>
  <c r="AW107" i="20"/>
  <c r="AV107" i="20"/>
  <c r="AU107" i="20"/>
  <c r="AS107" i="20"/>
  <c r="AG107" i="20"/>
  <c r="B107" i="20"/>
  <c r="AV115" i="20" s="1"/>
  <c r="AW106" i="20"/>
  <c r="AV106" i="20"/>
  <c r="AS106" i="20"/>
  <c r="AG106" i="20"/>
  <c r="T106" i="20"/>
  <c r="B106" i="20"/>
  <c r="T114" i="20" s="1"/>
  <c r="AW105" i="20"/>
  <c r="AV105" i="20"/>
  <c r="AS105" i="20"/>
  <c r="AG105" i="20"/>
  <c r="L105" i="20"/>
  <c r="R105" i="20" s="1"/>
  <c r="K105" i="20"/>
  <c r="B105" i="20"/>
  <c r="AU116" i="20" s="1"/>
  <c r="D101" i="20"/>
  <c r="D117" i="20" s="1"/>
  <c r="D133" i="20" s="1"/>
  <c r="D148" i="20" s="1"/>
  <c r="AM100" i="20"/>
  <c r="AK100" i="20"/>
  <c r="T100" i="20"/>
  <c r="K100" i="20"/>
  <c r="L100" i="20" s="1"/>
  <c r="AM99" i="20"/>
  <c r="AK99" i="20"/>
  <c r="AM98" i="20"/>
  <c r="AK98" i="20"/>
  <c r="T98" i="20"/>
  <c r="AM97" i="20"/>
  <c r="AL97" i="20"/>
  <c r="AK97" i="20"/>
  <c r="AM96" i="20"/>
  <c r="AL96" i="20"/>
  <c r="T96" i="20"/>
  <c r="K96" i="20"/>
  <c r="L96" i="20" s="1"/>
  <c r="AM95" i="20"/>
  <c r="AL95" i="20"/>
  <c r="AK95" i="20"/>
  <c r="T95" i="20"/>
  <c r="K95" i="20"/>
  <c r="L95" i="20" s="1"/>
  <c r="AM94" i="20"/>
  <c r="AK94" i="20"/>
  <c r="AM93" i="20"/>
  <c r="AM92" i="20"/>
  <c r="AL92" i="20"/>
  <c r="AK92" i="20"/>
  <c r="AM91" i="20"/>
  <c r="AL91" i="20"/>
  <c r="T91" i="20"/>
  <c r="K91" i="20"/>
  <c r="L91" i="20" s="1"/>
  <c r="B91" i="20"/>
  <c r="AL100" i="20" s="1"/>
  <c r="AM90" i="20"/>
  <c r="AL90" i="20"/>
  <c r="T90" i="20"/>
  <c r="K90" i="20"/>
  <c r="L90" i="20" s="1"/>
  <c r="B90" i="20"/>
  <c r="T97" i="20" s="1"/>
  <c r="AM89" i="20"/>
  <c r="AL89" i="20"/>
  <c r="T89" i="20"/>
  <c r="B89" i="20"/>
  <c r="AK96" i="20" s="1"/>
  <c r="AT84" i="20"/>
  <c r="AR84" i="20"/>
  <c r="AP84" i="20"/>
  <c r="AA84" i="20"/>
  <c r="T84" i="20"/>
  <c r="D84" i="20"/>
  <c r="AT83" i="20"/>
  <c r="AP83" i="20"/>
  <c r="AA83" i="20"/>
  <c r="AT82" i="20"/>
  <c r="AP82" i="20"/>
  <c r="AA82" i="20"/>
  <c r="T82" i="20"/>
  <c r="AT81" i="20"/>
  <c r="AS81" i="20"/>
  <c r="AR81" i="20"/>
  <c r="AP81" i="20"/>
  <c r="AA81" i="20"/>
  <c r="T81" i="20"/>
  <c r="D81" i="20"/>
  <c r="AT80" i="20"/>
  <c r="AP80" i="20"/>
  <c r="AA80" i="20"/>
  <c r="K80" i="20"/>
  <c r="L80" i="20" s="1"/>
  <c r="R80" i="20" s="1"/>
  <c r="AT79" i="20"/>
  <c r="AP79" i="20"/>
  <c r="AA79" i="20"/>
  <c r="T79" i="20"/>
  <c r="AT78" i="20"/>
  <c r="AR78" i="20"/>
  <c r="AP78" i="20"/>
  <c r="AA78" i="20"/>
  <c r="D78" i="20"/>
  <c r="AT77" i="20"/>
  <c r="AP77" i="20"/>
  <c r="AA77" i="20"/>
  <c r="T77" i="20"/>
  <c r="L77" i="20"/>
  <c r="K77" i="20"/>
  <c r="AT76" i="20"/>
  <c r="AP76" i="20"/>
  <c r="AA76" i="20"/>
  <c r="T76" i="20"/>
  <c r="AT75" i="20"/>
  <c r="AR75" i="20"/>
  <c r="AP75" i="20"/>
  <c r="AA75" i="20"/>
  <c r="T75" i="20"/>
  <c r="B75" i="20"/>
  <c r="AS84" i="20" s="1"/>
  <c r="AT74" i="20"/>
  <c r="AP74" i="20"/>
  <c r="AA74" i="20"/>
  <c r="K74" i="20"/>
  <c r="L74" i="20" s="1"/>
  <c r="B74" i="20"/>
  <c r="T78" i="20" s="1"/>
  <c r="AT73" i="20"/>
  <c r="AP73" i="20"/>
  <c r="AA73" i="20"/>
  <c r="T73" i="20"/>
  <c r="B73" i="20"/>
  <c r="K83" i="20" s="1"/>
  <c r="L83" i="20" s="1"/>
  <c r="AT69" i="20"/>
  <c r="AP69" i="20"/>
  <c r="AA69" i="20"/>
  <c r="T69" i="20"/>
  <c r="AT68" i="20"/>
  <c r="AP68" i="20"/>
  <c r="AA68" i="20"/>
  <c r="AT67" i="20"/>
  <c r="AP67" i="20"/>
  <c r="AA67" i="20"/>
  <c r="D67" i="20"/>
  <c r="AT66" i="20"/>
  <c r="AP66" i="20"/>
  <c r="AA66" i="20"/>
  <c r="T66" i="20"/>
  <c r="I66" i="20"/>
  <c r="J66" i="20" s="1"/>
  <c r="AT65" i="20"/>
  <c r="AP65" i="20"/>
  <c r="AA65" i="20"/>
  <c r="AT64" i="20"/>
  <c r="AS64" i="20"/>
  <c r="AP64" i="20"/>
  <c r="AA64" i="20"/>
  <c r="AT63" i="20"/>
  <c r="AS63" i="20"/>
  <c r="AP63" i="20"/>
  <c r="AA63" i="20"/>
  <c r="H63" i="20"/>
  <c r="I63" i="20" s="1"/>
  <c r="J63" i="20" s="1"/>
  <c r="AT62" i="20"/>
  <c r="AP62" i="20"/>
  <c r="AA62" i="20"/>
  <c r="T62" i="20"/>
  <c r="AT61" i="20"/>
  <c r="AS61" i="20"/>
  <c r="AP61" i="20"/>
  <c r="AA61" i="20"/>
  <c r="AT60" i="20"/>
  <c r="AS60" i="20"/>
  <c r="AP60" i="20"/>
  <c r="AA60" i="20"/>
  <c r="B60" i="20"/>
  <c r="AS69" i="20" s="1"/>
  <c r="AT59" i="20"/>
  <c r="AP59" i="20"/>
  <c r="AA59" i="20"/>
  <c r="T59" i="20"/>
  <c r="B59" i="20"/>
  <c r="T64" i="20" s="1"/>
  <c r="AT58" i="20"/>
  <c r="AS58" i="20"/>
  <c r="AP58" i="20"/>
  <c r="AA58" i="20"/>
  <c r="T58" i="20"/>
  <c r="B58" i="20"/>
  <c r="K69" i="20" s="1"/>
  <c r="L69" i="20" s="1"/>
  <c r="E54" i="20"/>
  <c r="H53" i="20" s="1"/>
  <c r="I53" i="20" s="1"/>
  <c r="J53" i="20" s="1"/>
  <c r="D54" i="20"/>
  <c r="D70" i="20" s="1"/>
  <c r="D85" i="20" s="1"/>
  <c r="AT53" i="20"/>
  <c r="AP53" i="20"/>
  <c r="AG53" i="20"/>
  <c r="AA53" i="20"/>
  <c r="D53" i="20"/>
  <c r="D69" i="20" s="1"/>
  <c r="E70" i="20" s="1"/>
  <c r="H69" i="20" s="1"/>
  <c r="I69" i="20" s="1"/>
  <c r="J69" i="20" s="1"/>
  <c r="AT52" i="20"/>
  <c r="AR52" i="20"/>
  <c r="AP52" i="20"/>
  <c r="AG52" i="20"/>
  <c r="AA52" i="20"/>
  <c r="D52" i="20"/>
  <c r="AT51" i="20"/>
  <c r="AP51" i="20"/>
  <c r="AG51" i="20"/>
  <c r="AA51" i="20"/>
  <c r="K51" i="20"/>
  <c r="L51" i="20" s="1"/>
  <c r="J51" i="20"/>
  <c r="D51" i="20"/>
  <c r="E52" i="20" s="1"/>
  <c r="H51" i="20" s="1"/>
  <c r="I51" i="20" s="1"/>
  <c r="AT50" i="20"/>
  <c r="AP50" i="20"/>
  <c r="AG50" i="20"/>
  <c r="AA50" i="20"/>
  <c r="T50" i="20"/>
  <c r="D50" i="20"/>
  <c r="D66" i="20" s="1"/>
  <c r="E67" i="20" s="1"/>
  <c r="H66" i="20" s="1"/>
  <c r="AT49" i="20"/>
  <c r="AR49" i="20"/>
  <c r="AP49" i="20"/>
  <c r="AG49" i="20"/>
  <c r="AA49" i="20"/>
  <c r="K49" i="20"/>
  <c r="L49" i="20" s="1"/>
  <c r="E49" i="20"/>
  <c r="H48" i="20" s="1"/>
  <c r="I48" i="20" s="1"/>
  <c r="J48" i="20" s="1"/>
  <c r="D49" i="20"/>
  <c r="AT48" i="20"/>
  <c r="AR48" i="20"/>
  <c r="AP48" i="20"/>
  <c r="AG48" i="20"/>
  <c r="AA48" i="20"/>
  <c r="L48" i="20"/>
  <c r="D48" i="20"/>
  <c r="D64" i="20" s="1"/>
  <c r="AT47" i="20"/>
  <c r="AP47" i="20"/>
  <c r="AG47" i="20"/>
  <c r="AA47" i="20"/>
  <c r="T47" i="20"/>
  <c r="K47" i="20"/>
  <c r="L47" i="20" s="1"/>
  <c r="E47" i="20"/>
  <c r="H46" i="20" s="1"/>
  <c r="I46" i="20" s="1"/>
  <c r="J46" i="20" s="1"/>
  <c r="D47" i="20"/>
  <c r="D63" i="20" s="1"/>
  <c r="E64" i="20" s="1"/>
  <c r="AT46" i="20"/>
  <c r="AR46" i="20"/>
  <c r="AP46" i="20"/>
  <c r="AG46" i="20"/>
  <c r="AA46" i="20"/>
  <c r="K46" i="20"/>
  <c r="L46" i="20" s="1"/>
  <c r="D46" i="20"/>
  <c r="D62" i="20" s="1"/>
  <c r="AT45" i="20"/>
  <c r="AR45" i="20"/>
  <c r="AP45" i="20"/>
  <c r="AG45" i="20"/>
  <c r="AA45" i="20"/>
  <c r="K45" i="20"/>
  <c r="L45" i="20" s="1"/>
  <c r="D45" i="20"/>
  <c r="E46" i="20" s="1"/>
  <c r="H45" i="20" s="1"/>
  <c r="I45" i="20" s="1"/>
  <c r="J45" i="20" s="1"/>
  <c r="AT44" i="20"/>
  <c r="AP44" i="20"/>
  <c r="AG44" i="20"/>
  <c r="AA44" i="20"/>
  <c r="E44" i="20"/>
  <c r="H43" i="20" s="1"/>
  <c r="I43" i="20" s="1"/>
  <c r="J43" i="20" s="1"/>
  <c r="D44" i="20"/>
  <c r="B44" i="20"/>
  <c r="AT43" i="20"/>
  <c r="AR43" i="20"/>
  <c r="AP43" i="20"/>
  <c r="AG43" i="20"/>
  <c r="AA43" i="20"/>
  <c r="D43" i="20"/>
  <c r="D59" i="20" s="1"/>
  <c r="B43" i="20"/>
  <c r="T52" i="20" s="1"/>
  <c r="AT42" i="20"/>
  <c r="AR42" i="20"/>
  <c r="AP42" i="20"/>
  <c r="AG42" i="20"/>
  <c r="AA42" i="20"/>
  <c r="L42" i="20"/>
  <c r="R42" i="20" s="1"/>
  <c r="K42" i="20"/>
  <c r="D42" i="20"/>
  <c r="E43" i="20" s="1"/>
  <c r="H42" i="20" s="1"/>
  <c r="I42" i="20" s="1"/>
  <c r="J42" i="20" s="1"/>
  <c r="B42" i="20"/>
  <c r="K48" i="20" s="1"/>
  <c r="E38" i="20"/>
  <c r="H37" i="20" s="1"/>
  <c r="I37" i="20" s="1"/>
  <c r="J37" i="20" s="1"/>
  <c r="AT37" i="20"/>
  <c r="AP37" i="20"/>
  <c r="AA37" i="20"/>
  <c r="L37" i="20"/>
  <c r="K37" i="20"/>
  <c r="E37" i="20"/>
  <c r="AT36" i="20"/>
  <c r="AR36" i="20"/>
  <c r="AP36" i="20"/>
  <c r="AA36" i="20"/>
  <c r="H36" i="20"/>
  <c r="I36" i="20" s="1"/>
  <c r="J36" i="20" s="1"/>
  <c r="E36" i="20"/>
  <c r="AT35" i="20"/>
  <c r="AS35" i="20"/>
  <c r="AP35" i="20"/>
  <c r="AA35" i="20"/>
  <c r="H35" i="20"/>
  <c r="I35" i="20" s="1"/>
  <c r="J35" i="20" s="1"/>
  <c r="E35" i="20"/>
  <c r="AT34" i="20"/>
  <c r="AS34" i="20"/>
  <c r="AR34" i="20"/>
  <c r="AP34" i="20"/>
  <c r="AA34" i="20"/>
  <c r="H34" i="20"/>
  <c r="I34" i="20" s="1"/>
  <c r="J34" i="20" s="1"/>
  <c r="E34" i="20"/>
  <c r="H33" i="20" s="1"/>
  <c r="I33" i="20" s="1"/>
  <c r="J33" i="20" s="1"/>
  <c r="AT33" i="20"/>
  <c r="AP33" i="20"/>
  <c r="AA33" i="20"/>
  <c r="L33" i="20"/>
  <c r="R33" i="20" s="1"/>
  <c r="K33" i="20"/>
  <c r="E33" i="20"/>
  <c r="AT32" i="20"/>
  <c r="AS32" i="20"/>
  <c r="AP32" i="20"/>
  <c r="AA32" i="20"/>
  <c r="R32" i="20"/>
  <c r="K32" i="20"/>
  <c r="L32" i="20" s="1"/>
  <c r="H32" i="20"/>
  <c r="I32" i="20" s="1"/>
  <c r="J32" i="20" s="1"/>
  <c r="E32" i="20"/>
  <c r="AT31" i="20"/>
  <c r="AS31" i="20"/>
  <c r="AP31" i="20"/>
  <c r="AA31" i="20"/>
  <c r="H31" i="20"/>
  <c r="I31" i="20" s="1"/>
  <c r="J31" i="20" s="1"/>
  <c r="E31" i="20"/>
  <c r="AT30" i="20"/>
  <c r="AS30" i="20"/>
  <c r="AR30" i="20"/>
  <c r="AP30" i="20"/>
  <c r="AA30" i="20"/>
  <c r="I30" i="20"/>
  <c r="J30" i="20" s="1"/>
  <c r="H30" i="20"/>
  <c r="E30" i="20"/>
  <c r="AT29" i="20"/>
  <c r="AS29" i="20"/>
  <c r="AP29" i="20"/>
  <c r="AA29" i="20"/>
  <c r="H29" i="20"/>
  <c r="I29" i="20" s="1"/>
  <c r="J29" i="20" s="1"/>
  <c r="E29" i="20"/>
  <c r="AT28" i="20"/>
  <c r="AP28" i="20"/>
  <c r="AA28" i="20"/>
  <c r="I28" i="20"/>
  <c r="J28" i="20" s="1"/>
  <c r="H28" i="20"/>
  <c r="E28" i="20"/>
  <c r="B28" i="20"/>
  <c r="AS37" i="20" s="1"/>
  <c r="AT27" i="20"/>
  <c r="AR27" i="20"/>
  <c r="AP27" i="20"/>
  <c r="AA27" i="20"/>
  <c r="J27" i="20"/>
  <c r="I27" i="20"/>
  <c r="H27" i="20"/>
  <c r="E27" i="20"/>
  <c r="H26" i="20" s="1"/>
  <c r="I26" i="20" s="1"/>
  <c r="J26" i="20" s="1"/>
  <c r="B27" i="20"/>
  <c r="AT26" i="20"/>
  <c r="AS26" i="20"/>
  <c r="AP26" i="20"/>
  <c r="AA26" i="20"/>
  <c r="K26" i="20"/>
  <c r="L26" i="20" s="1"/>
  <c r="B26" i="20"/>
  <c r="K29" i="20" s="1"/>
  <c r="L29" i="20" s="1"/>
  <c r="AW147" i="31"/>
  <c r="AV147" i="31"/>
  <c r="AS147" i="31"/>
  <c r="AG147" i="31"/>
  <c r="AW146" i="31"/>
  <c r="AV146" i="31"/>
  <c r="AS146" i="31"/>
  <c r="AG146" i="31"/>
  <c r="K146" i="31"/>
  <c r="L146" i="31" s="1"/>
  <c r="R146" i="31" s="1"/>
  <c r="AW145" i="31"/>
  <c r="AU145" i="31"/>
  <c r="AS145" i="31"/>
  <c r="AG145" i="31"/>
  <c r="AW144" i="31"/>
  <c r="AV144" i="31"/>
  <c r="AS144" i="31"/>
  <c r="AG144" i="31"/>
  <c r="AW143" i="31"/>
  <c r="AV143" i="31"/>
  <c r="AS143" i="31"/>
  <c r="AG143" i="31"/>
  <c r="AW142" i="31"/>
  <c r="AS142" i="31"/>
  <c r="AG142" i="31"/>
  <c r="T142" i="31"/>
  <c r="AW141" i="31"/>
  <c r="AU141" i="31"/>
  <c r="AS141" i="31"/>
  <c r="AG141" i="31"/>
  <c r="T141" i="31"/>
  <c r="K141" i="31"/>
  <c r="L141" i="31" s="1"/>
  <c r="AW140" i="31"/>
  <c r="AV140" i="31"/>
  <c r="AU140" i="31"/>
  <c r="AS140" i="31"/>
  <c r="AG140" i="31"/>
  <c r="AW139" i="31"/>
  <c r="AS139" i="31"/>
  <c r="AG139" i="31"/>
  <c r="T139" i="31"/>
  <c r="AW138" i="31"/>
  <c r="AU138" i="31"/>
  <c r="AS138" i="31"/>
  <c r="AG138" i="31"/>
  <c r="T138" i="31"/>
  <c r="K138" i="31"/>
  <c r="L138" i="31" s="1"/>
  <c r="B138" i="31"/>
  <c r="AV142" i="31" s="1"/>
  <c r="AW137" i="31"/>
  <c r="AV137" i="31"/>
  <c r="AS137" i="31"/>
  <c r="AG137" i="31"/>
  <c r="B137" i="31"/>
  <c r="T147" i="31" s="1"/>
  <c r="AW136" i="31"/>
  <c r="AU136" i="31"/>
  <c r="AS136" i="31"/>
  <c r="AG136" i="31"/>
  <c r="T136" i="31"/>
  <c r="B136" i="31"/>
  <c r="AU146" i="31" s="1"/>
  <c r="AZ132" i="31"/>
  <c r="AW132" i="31"/>
  <c r="AS132" i="31"/>
  <c r="AG132" i="31"/>
  <c r="K132" i="31"/>
  <c r="AZ131" i="31"/>
  <c r="AW131" i="31"/>
  <c r="AS131" i="31"/>
  <c r="AG131" i="31"/>
  <c r="AZ130" i="31"/>
  <c r="AW130" i="31"/>
  <c r="AS130" i="31"/>
  <c r="AG130" i="31"/>
  <c r="AZ129" i="31"/>
  <c r="AW129" i="31"/>
  <c r="AS129" i="31"/>
  <c r="AG129" i="31"/>
  <c r="AZ128" i="31"/>
  <c r="AW128" i="31"/>
  <c r="AU128" i="31"/>
  <c r="AS128" i="31"/>
  <c r="AG128" i="31"/>
  <c r="K128" i="31"/>
  <c r="AZ127" i="31"/>
  <c r="AW127" i="31"/>
  <c r="AS127" i="31"/>
  <c r="AG127" i="31"/>
  <c r="AZ126" i="31"/>
  <c r="AW126" i="31"/>
  <c r="AU126" i="31"/>
  <c r="AS126" i="31"/>
  <c r="AG126" i="31"/>
  <c r="K126" i="31"/>
  <c r="AZ125" i="31"/>
  <c r="AW125" i="31"/>
  <c r="AS125" i="31"/>
  <c r="AG125" i="31"/>
  <c r="K125" i="31"/>
  <c r="AZ124" i="31"/>
  <c r="AW124" i="31"/>
  <c r="AS124" i="31"/>
  <c r="AG124" i="31"/>
  <c r="AZ123" i="31"/>
  <c r="AW123" i="31"/>
  <c r="AU123" i="31"/>
  <c r="AS123" i="31"/>
  <c r="AG123" i="31"/>
  <c r="K123" i="31"/>
  <c r="B123" i="31"/>
  <c r="AV128" i="31" s="1"/>
  <c r="AZ122" i="31"/>
  <c r="AW122" i="31"/>
  <c r="AS122" i="31"/>
  <c r="AG122" i="31"/>
  <c r="K122" i="31"/>
  <c r="L122" i="31" s="1"/>
  <c r="B122" i="31"/>
  <c r="T132" i="31" s="1"/>
  <c r="AZ121" i="31"/>
  <c r="AW121" i="31"/>
  <c r="AU121" i="31"/>
  <c r="AS121" i="31"/>
  <c r="AG121" i="31"/>
  <c r="K121" i="31"/>
  <c r="B121" i="31"/>
  <c r="AU125" i="31" s="1"/>
  <c r="AW116" i="31"/>
  <c r="AS116" i="31"/>
  <c r="AG116" i="31"/>
  <c r="T116" i="31"/>
  <c r="AW115" i="31"/>
  <c r="AV115" i="31"/>
  <c r="AU115" i="31"/>
  <c r="AS115" i="31"/>
  <c r="AG115" i="31"/>
  <c r="T115" i="31"/>
  <c r="K115" i="31"/>
  <c r="L115" i="31" s="1"/>
  <c r="AW114" i="31"/>
  <c r="AV114" i="31"/>
  <c r="AS114" i="31"/>
  <c r="AG114" i="31"/>
  <c r="T114" i="31"/>
  <c r="AW113" i="31"/>
  <c r="AS113" i="31"/>
  <c r="AG113" i="31"/>
  <c r="T113" i="31"/>
  <c r="AW112" i="31"/>
  <c r="AV112" i="31"/>
  <c r="AU112" i="31"/>
  <c r="AS112" i="31"/>
  <c r="AG112" i="31"/>
  <c r="T112" i="31"/>
  <c r="AW111" i="31"/>
  <c r="AS111" i="31"/>
  <c r="AG111" i="31"/>
  <c r="T111" i="31"/>
  <c r="L111" i="31"/>
  <c r="K111" i="31"/>
  <c r="AW110" i="31"/>
  <c r="AV110" i="31"/>
  <c r="AS110" i="31"/>
  <c r="AG110" i="31"/>
  <c r="T110" i="31"/>
  <c r="AW109" i="31"/>
  <c r="AU109" i="31"/>
  <c r="AS109" i="31"/>
  <c r="AG109" i="31"/>
  <c r="T109" i="31"/>
  <c r="AW108" i="31"/>
  <c r="AU108" i="31"/>
  <c r="AS108" i="31"/>
  <c r="AG108" i="31"/>
  <c r="T108" i="31"/>
  <c r="L108" i="31"/>
  <c r="R108" i="31" s="1"/>
  <c r="K108" i="31"/>
  <c r="AW107" i="31"/>
  <c r="AV107" i="31"/>
  <c r="AS107" i="31"/>
  <c r="AG107" i="31"/>
  <c r="T107" i="31"/>
  <c r="B107" i="31"/>
  <c r="AV111" i="31" s="1"/>
  <c r="AW106" i="31"/>
  <c r="AV106" i="31"/>
  <c r="AU106" i="31"/>
  <c r="AS106" i="31"/>
  <c r="AG106" i="31"/>
  <c r="T106" i="31"/>
  <c r="B106" i="31"/>
  <c r="AW105" i="31"/>
  <c r="AV105" i="31"/>
  <c r="AS105" i="31"/>
  <c r="AG105" i="31"/>
  <c r="T105" i="31"/>
  <c r="B105" i="31"/>
  <c r="K114" i="31" s="1"/>
  <c r="L114" i="31" s="1"/>
  <c r="R114" i="31" s="1"/>
  <c r="AM100" i="31"/>
  <c r="AL100" i="31"/>
  <c r="AK100" i="31"/>
  <c r="T100" i="31"/>
  <c r="K100" i="31"/>
  <c r="AM99" i="31"/>
  <c r="AL99" i="31"/>
  <c r="AK99" i="31"/>
  <c r="K99" i="31"/>
  <c r="L99" i="31" s="1"/>
  <c r="AM98" i="31"/>
  <c r="AK98" i="31"/>
  <c r="K98" i="31"/>
  <c r="L98" i="31" s="1"/>
  <c r="R98" i="31" s="1"/>
  <c r="AM97" i="31"/>
  <c r="AL97" i="31"/>
  <c r="AK97" i="31"/>
  <c r="AM96" i="31"/>
  <c r="AK96" i="31"/>
  <c r="K96" i="31"/>
  <c r="L96" i="31" s="1"/>
  <c r="AM95" i="31"/>
  <c r="AL95" i="31"/>
  <c r="AK95" i="31"/>
  <c r="T95" i="31"/>
  <c r="K95" i="31"/>
  <c r="AM94" i="31"/>
  <c r="AL94" i="31"/>
  <c r="AK94" i="31"/>
  <c r="K94" i="31"/>
  <c r="L94" i="31" s="1"/>
  <c r="AM93" i="31"/>
  <c r="AL93" i="31"/>
  <c r="AK93" i="31"/>
  <c r="K93" i="31"/>
  <c r="L93" i="31" s="1"/>
  <c r="AM92" i="31"/>
  <c r="AL92" i="31"/>
  <c r="AK92" i="31"/>
  <c r="AM91" i="31"/>
  <c r="AK91" i="31"/>
  <c r="K91" i="31"/>
  <c r="L91" i="31" s="1"/>
  <c r="B91" i="31"/>
  <c r="AL89" i="31" s="1"/>
  <c r="AM90" i="31"/>
  <c r="AK90" i="31"/>
  <c r="K90" i="31"/>
  <c r="L90" i="31" s="1"/>
  <c r="B90" i="31"/>
  <c r="AM89" i="31"/>
  <c r="AK89" i="31"/>
  <c r="K89" i="31"/>
  <c r="L89" i="31" s="1"/>
  <c r="D89" i="31"/>
  <c r="B89" i="31"/>
  <c r="K97" i="31" s="1"/>
  <c r="L97" i="31" s="1"/>
  <c r="R97" i="31" s="1"/>
  <c r="AT84" i="31"/>
  <c r="AP84" i="31"/>
  <c r="AA84" i="31"/>
  <c r="AT83" i="31"/>
  <c r="AS83" i="31"/>
  <c r="AP83" i="31"/>
  <c r="AA83" i="31"/>
  <c r="D83" i="31"/>
  <c r="AT82" i="31"/>
  <c r="AS82" i="31"/>
  <c r="AP82" i="31"/>
  <c r="AA82" i="31"/>
  <c r="K82" i="31"/>
  <c r="AT81" i="31"/>
  <c r="AP81" i="31"/>
  <c r="AA81" i="31"/>
  <c r="AT80" i="31"/>
  <c r="AS80" i="31"/>
  <c r="AP80" i="31"/>
  <c r="AA80" i="31"/>
  <c r="AT79" i="31"/>
  <c r="AP79" i="31"/>
  <c r="AA79" i="31"/>
  <c r="K79" i="31"/>
  <c r="AT78" i="31"/>
  <c r="AS78" i="31"/>
  <c r="AP78" i="31"/>
  <c r="AA78" i="31"/>
  <c r="T78" i="31"/>
  <c r="AT77" i="31"/>
  <c r="AR77" i="31"/>
  <c r="AP77" i="31"/>
  <c r="AA77" i="31"/>
  <c r="AT76" i="31"/>
  <c r="AP76" i="31"/>
  <c r="AA76" i="31"/>
  <c r="K76" i="31"/>
  <c r="L76" i="31" s="1"/>
  <c r="AT75" i="31"/>
  <c r="AS75" i="31"/>
  <c r="AP75" i="31"/>
  <c r="AA75" i="31"/>
  <c r="T75" i="31"/>
  <c r="B75" i="31"/>
  <c r="AS79" i="31" s="1"/>
  <c r="AT74" i="31"/>
  <c r="AS74" i="31"/>
  <c r="AP74" i="31"/>
  <c r="AA74" i="31"/>
  <c r="B74" i="31"/>
  <c r="AT73" i="31"/>
  <c r="AS73" i="31"/>
  <c r="AP73" i="31"/>
  <c r="AA73" i="31"/>
  <c r="L73" i="31"/>
  <c r="K73" i="31"/>
  <c r="J73" i="31"/>
  <c r="B73" i="31"/>
  <c r="AR79" i="31" s="1"/>
  <c r="D70" i="31"/>
  <c r="D85" i="31" s="1"/>
  <c r="D101" i="31" s="1"/>
  <c r="D117" i="31" s="1"/>
  <c r="D133" i="31" s="1"/>
  <c r="D148" i="31" s="1"/>
  <c r="AT69" i="31"/>
  <c r="AP69" i="31"/>
  <c r="AA69" i="31"/>
  <c r="T69" i="31"/>
  <c r="AT68" i="31"/>
  <c r="AR68" i="31"/>
  <c r="AP68" i="31"/>
  <c r="AA68" i="31"/>
  <c r="J68" i="31"/>
  <c r="I68" i="31"/>
  <c r="H68" i="31"/>
  <c r="D68" i="31"/>
  <c r="E69" i="31" s="1"/>
  <c r="AT67" i="31"/>
  <c r="AR67" i="31"/>
  <c r="AP67" i="31"/>
  <c r="AA67" i="31"/>
  <c r="K67" i="31"/>
  <c r="L67" i="31" s="1"/>
  <c r="AT66" i="31"/>
  <c r="AP66" i="31"/>
  <c r="AA66" i="31"/>
  <c r="T66" i="31"/>
  <c r="D66" i="31"/>
  <c r="AT65" i="31"/>
  <c r="AR65" i="31"/>
  <c r="AP65" i="31"/>
  <c r="AA65" i="31"/>
  <c r="K65" i="31"/>
  <c r="L65" i="31" s="1"/>
  <c r="AT64" i="31"/>
  <c r="AP64" i="31"/>
  <c r="AA64" i="31"/>
  <c r="L64" i="31"/>
  <c r="AT63" i="31"/>
  <c r="AP63" i="31"/>
  <c r="AA63" i="31"/>
  <c r="T63" i="31"/>
  <c r="K63" i="31"/>
  <c r="L63" i="31" s="1"/>
  <c r="AT62" i="31"/>
  <c r="AR62" i="31"/>
  <c r="AP62" i="31"/>
  <c r="AA62" i="31"/>
  <c r="K62" i="31"/>
  <c r="L62" i="31" s="1"/>
  <c r="AT61" i="31"/>
  <c r="AP61" i="31"/>
  <c r="AA61" i="31"/>
  <c r="AT60" i="31"/>
  <c r="AP60" i="31"/>
  <c r="AA60" i="31"/>
  <c r="T60" i="31"/>
  <c r="K60" i="31"/>
  <c r="L60" i="31" s="1"/>
  <c r="B60" i="31"/>
  <c r="AT59" i="31"/>
  <c r="AR59" i="31"/>
  <c r="AP59" i="31"/>
  <c r="AA59" i="31"/>
  <c r="K59" i="31"/>
  <c r="L59" i="31" s="1"/>
  <c r="E59" i="31"/>
  <c r="H58" i="31" s="1"/>
  <c r="I58" i="31" s="1"/>
  <c r="J58" i="31" s="1"/>
  <c r="B59" i="31"/>
  <c r="T62" i="31" s="1"/>
  <c r="AT58" i="31"/>
  <c r="AR58" i="31"/>
  <c r="AP58" i="31"/>
  <c r="AA58" i="31"/>
  <c r="Q58" i="31"/>
  <c r="O58" i="31"/>
  <c r="P58" i="31" s="1"/>
  <c r="K58" i="31"/>
  <c r="L58" i="31" s="1"/>
  <c r="D58" i="31"/>
  <c r="D73" i="31" s="1"/>
  <c r="E74" i="31" s="1"/>
  <c r="H73" i="31" s="1"/>
  <c r="I73" i="31" s="1"/>
  <c r="B58" i="31"/>
  <c r="K64" i="31" s="1"/>
  <c r="D54" i="31"/>
  <c r="AT53" i="31"/>
  <c r="AR53" i="31"/>
  <c r="AP53" i="31"/>
  <c r="AG53" i="31"/>
  <c r="AA53" i="31"/>
  <c r="E53" i="31"/>
  <c r="H52" i="31" s="1"/>
  <c r="I52" i="31" s="1"/>
  <c r="J52" i="31" s="1"/>
  <c r="D53" i="31"/>
  <c r="AT52" i="31"/>
  <c r="AP52" i="31"/>
  <c r="AG52" i="31"/>
  <c r="AA52" i="31"/>
  <c r="K52" i="31"/>
  <c r="E52" i="31"/>
  <c r="H51" i="31" s="1"/>
  <c r="I51" i="31" s="1"/>
  <c r="J51" i="31" s="1"/>
  <c r="D52" i="31"/>
  <c r="AT51" i="31"/>
  <c r="AP51" i="31"/>
  <c r="AG51" i="31"/>
  <c r="AA51" i="31"/>
  <c r="E51" i="31"/>
  <c r="H50" i="31" s="1"/>
  <c r="D51" i="31"/>
  <c r="D67" i="31" s="1"/>
  <c r="AT50" i="31"/>
  <c r="AS50" i="31"/>
  <c r="AP50" i="31"/>
  <c r="AG50" i="31"/>
  <c r="AA50" i="31"/>
  <c r="K50" i="31"/>
  <c r="L50" i="31" s="1"/>
  <c r="R50" i="31" s="1"/>
  <c r="J50" i="31"/>
  <c r="I50" i="31"/>
  <c r="E50" i="31"/>
  <c r="H49" i="31" s="1"/>
  <c r="I49" i="31" s="1"/>
  <c r="J49" i="31" s="1"/>
  <c r="D50" i="31"/>
  <c r="AT49" i="31"/>
  <c r="AS49" i="31"/>
  <c r="AP49" i="31"/>
  <c r="AG49" i="31"/>
  <c r="AA49" i="31"/>
  <c r="K49" i="31"/>
  <c r="D49" i="31"/>
  <c r="D65" i="31" s="1"/>
  <c r="AT48" i="31"/>
  <c r="AS48" i="31"/>
  <c r="AP48" i="31"/>
  <c r="AG48" i="31"/>
  <c r="AA48" i="31"/>
  <c r="E48" i="31"/>
  <c r="H47" i="31" s="1"/>
  <c r="I47" i="31" s="1"/>
  <c r="J47" i="31" s="1"/>
  <c r="D48" i="31"/>
  <c r="AT47" i="31"/>
  <c r="AS47" i="31"/>
  <c r="AP47" i="31"/>
  <c r="AG47" i="31"/>
  <c r="AA47" i="31"/>
  <c r="L47" i="31"/>
  <c r="K47" i="31"/>
  <c r="D47" i="31"/>
  <c r="D63" i="31" s="1"/>
  <c r="AT46" i="31"/>
  <c r="AS46" i="31"/>
  <c r="AP46" i="31"/>
  <c r="AG46" i="31"/>
  <c r="AA46" i="31"/>
  <c r="D46" i="31"/>
  <c r="AT45" i="31"/>
  <c r="AS45" i="31"/>
  <c r="AR45" i="31"/>
  <c r="AP45" i="31"/>
  <c r="AG45" i="31"/>
  <c r="AA45" i="31"/>
  <c r="D45" i="31"/>
  <c r="D61" i="31" s="1"/>
  <c r="D76" i="31" s="1"/>
  <c r="AT44" i="31"/>
  <c r="AP44" i="31"/>
  <c r="AG44" i="31"/>
  <c r="AA44" i="31"/>
  <c r="T44" i="31"/>
  <c r="D44" i="31"/>
  <c r="E45" i="31" s="1"/>
  <c r="H44" i="31" s="1"/>
  <c r="I44" i="31" s="1"/>
  <c r="J44" i="31" s="1"/>
  <c r="B44" i="31"/>
  <c r="AS52" i="31" s="1"/>
  <c r="AT43" i="31"/>
  <c r="AS43" i="31"/>
  <c r="AP43" i="31"/>
  <c r="AG43" i="31"/>
  <c r="AA43" i="31"/>
  <c r="E43" i="31"/>
  <c r="H42" i="31" s="1"/>
  <c r="I42" i="31" s="1"/>
  <c r="J42" i="31" s="1"/>
  <c r="D43" i="31"/>
  <c r="B43" i="31"/>
  <c r="AT42" i="31"/>
  <c r="AR42" i="31"/>
  <c r="AP42" i="31"/>
  <c r="AG42" i="31"/>
  <c r="AA42" i="31"/>
  <c r="D42" i="31"/>
  <c r="B42" i="31"/>
  <c r="AR50" i="31" s="1"/>
  <c r="E38" i="31"/>
  <c r="AT37" i="31"/>
  <c r="AP37" i="31"/>
  <c r="AA37" i="31"/>
  <c r="I37" i="31"/>
  <c r="J37" i="31" s="1"/>
  <c r="H37" i="31"/>
  <c r="E37" i="31"/>
  <c r="H36" i="31" s="1"/>
  <c r="I36" i="31" s="1"/>
  <c r="J36" i="31" s="1"/>
  <c r="AT36" i="31"/>
  <c r="AS36" i="31"/>
  <c r="AP36" i="31"/>
  <c r="AA36" i="31"/>
  <c r="E36" i="31"/>
  <c r="AT35" i="31"/>
  <c r="AS35" i="31"/>
  <c r="AP35" i="31"/>
  <c r="AA35" i="31"/>
  <c r="H35" i="31"/>
  <c r="I35" i="31" s="1"/>
  <c r="J35" i="31" s="1"/>
  <c r="E35" i="31"/>
  <c r="AT34" i="31"/>
  <c r="AS34" i="31"/>
  <c r="AP34" i="31"/>
  <c r="AA34" i="31"/>
  <c r="T34" i="31"/>
  <c r="H34" i="31"/>
  <c r="I34" i="31" s="1"/>
  <c r="J34" i="31" s="1"/>
  <c r="E34" i="31"/>
  <c r="AT33" i="31"/>
  <c r="AS33" i="31"/>
  <c r="AP33" i="31"/>
  <c r="AA33" i="31"/>
  <c r="T33" i="31"/>
  <c r="H33" i="31"/>
  <c r="I33" i="31" s="1"/>
  <c r="J33" i="31" s="1"/>
  <c r="E33" i="31"/>
  <c r="AT32" i="31"/>
  <c r="AS32" i="31"/>
  <c r="AP32" i="31"/>
  <c r="AA32" i="31"/>
  <c r="I32" i="31"/>
  <c r="J32" i="31" s="1"/>
  <c r="H32" i="31"/>
  <c r="E32" i="31"/>
  <c r="AT31" i="31"/>
  <c r="AS31" i="31"/>
  <c r="AP31" i="31"/>
  <c r="AA31" i="31"/>
  <c r="H31" i="31"/>
  <c r="I31" i="31" s="1"/>
  <c r="J31" i="31" s="1"/>
  <c r="E31" i="31"/>
  <c r="AT30" i="31"/>
  <c r="AS30" i="31"/>
  <c r="AP30" i="31"/>
  <c r="AA30" i="31"/>
  <c r="T30" i="31"/>
  <c r="I30" i="31"/>
  <c r="J30" i="31" s="1"/>
  <c r="H30" i="31"/>
  <c r="E30" i="31"/>
  <c r="H29" i="31" s="1"/>
  <c r="I29" i="31" s="1"/>
  <c r="J29" i="31" s="1"/>
  <c r="AT29" i="31"/>
  <c r="AP29" i="31"/>
  <c r="AA29" i="31"/>
  <c r="E29" i="31"/>
  <c r="H28" i="31" s="1"/>
  <c r="AT28" i="31"/>
  <c r="AP28" i="31"/>
  <c r="AA28" i="31"/>
  <c r="I28" i="31"/>
  <c r="J28" i="31" s="1"/>
  <c r="E28" i="31"/>
  <c r="H27" i="31" s="1"/>
  <c r="I27" i="31" s="1"/>
  <c r="J27" i="31" s="1"/>
  <c r="B28" i="31"/>
  <c r="AS28" i="31" s="1"/>
  <c r="AT27" i="31"/>
  <c r="AS27" i="31"/>
  <c r="AP27" i="31"/>
  <c r="AA27" i="31"/>
  <c r="T27" i="31"/>
  <c r="E27" i="31"/>
  <c r="B27" i="31"/>
  <c r="T37" i="31" s="1"/>
  <c r="AT26" i="31"/>
  <c r="AS26" i="31"/>
  <c r="AP26" i="31"/>
  <c r="AA26" i="31"/>
  <c r="H26" i="31"/>
  <c r="I26" i="31" s="1"/>
  <c r="J26" i="31" s="1"/>
  <c r="B26" i="31"/>
  <c r="AW147" i="19"/>
  <c r="AV147" i="19"/>
  <c r="AS147" i="19"/>
  <c r="AG147" i="19"/>
  <c r="AW146" i="19"/>
  <c r="AS146" i="19"/>
  <c r="AG146" i="19"/>
  <c r="AW145" i="19"/>
  <c r="AV145" i="19"/>
  <c r="AU145" i="19"/>
  <c r="AS145" i="19"/>
  <c r="AG145" i="19"/>
  <c r="K145" i="19"/>
  <c r="AW144" i="19"/>
  <c r="AV144" i="19"/>
  <c r="AS144" i="19"/>
  <c r="AG144" i="19"/>
  <c r="AW143" i="19"/>
  <c r="AS143" i="19"/>
  <c r="AG143" i="19"/>
  <c r="AW142" i="19"/>
  <c r="AV142" i="19"/>
  <c r="AU142" i="19"/>
  <c r="AS142" i="19"/>
  <c r="AG142" i="19"/>
  <c r="AW141" i="19"/>
  <c r="AU141" i="19"/>
  <c r="AS141" i="19"/>
  <c r="AG141" i="19"/>
  <c r="K141" i="19"/>
  <c r="L141" i="19" s="1"/>
  <c r="R141" i="19" s="1"/>
  <c r="AW140" i="19"/>
  <c r="AV140" i="19"/>
  <c r="AS140" i="19"/>
  <c r="AG140" i="19"/>
  <c r="K140" i="19"/>
  <c r="AW139" i="19"/>
  <c r="AV139" i="19"/>
  <c r="AU139" i="19"/>
  <c r="AS139" i="19"/>
  <c r="AG139" i="19"/>
  <c r="AW138" i="19"/>
  <c r="AU138" i="19"/>
  <c r="AS138" i="19"/>
  <c r="AG138" i="19"/>
  <c r="K138" i="19"/>
  <c r="L138" i="19" s="1"/>
  <c r="B138" i="19"/>
  <c r="AV141" i="19" s="1"/>
  <c r="AW137" i="19"/>
  <c r="AS137" i="19"/>
  <c r="AG137" i="19"/>
  <c r="K137" i="19"/>
  <c r="B137" i="19"/>
  <c r="AW136" i="19"/>
  <c r="AV136" i="19"/>
  <c r="AU136" i="19"/>
  <c r="AS136" i="19"/>
  <c r="AG136" i="19"/>
  <c r="K136" i="19"/>
  <c r="B136" i="19"/>
  <c r="K147" i="19" s="1"/>
  <c r="L147" i="19" s="1"/>
  <c r="AZ132" i="19"/>
  <c r="AW132" i="19"/>
  <c r="AS132" i="19"/>
  <c r="AG132" i="19"/>
  <c r="T132" i="19"/>
  <c r="AZ131" i="19"/>
  <c r="AW131" i="19"/>
  <c r="AU131" i="19"/>
  <c r="AS131" i="19"/>
  <c r="AG131" i="19"/>
  <c r="L131" i="19"/>
  <c r="K131" i="19"/>
  <c r="AZ130" i="19"/>
  <c r="AW130" i="19"/>
  <c r="AS130" i="19"/>
  <c r="AG130" i="19"/>
  <c r="T130" i="19"/>
  <c r="AZ129" i="19"/>
  <c r="AW129" i="19"/>
  <c r="AS129" i="19"/>
  <c r="AG129" i="19"/>
  <c r="AZ128" i="19"/>
  <c r="AW128" i="19"/>
  <c r="AS128" i="19"/>
  <c r="AG128" i="19"/>
  <c r="K128" i="19"/>
  <c r="L128" i="19" s="1"/>
  <c r="AZ127" i="19"/>
  <c r="AW127" i="19"/>
  <c r="AU127" i="19"/>
  <c r="AS127" i="19"/>
  <c r="AG127" i="19"/>
  <c r="T127" i="19"/>
  <c r="AZ126" i="19"/>
  <c r="AW126" i="19"/>
  <c r="AS126" i="19"/>
  <c r="AG126" i="19"/>
  <c r="K126" i="19"/>
  <c r="L126" i="19" s="1"/>
  <c r="R126" i="19" s="1"/>
  <c r="AZ125" i="19"/>
  <c r="AW125" i="19"/>
  <c r="AV125" i="19"/>
  <c r="AS125" i="19"/>
  <c r="AG125" i="19"/>
  <c r="T125" i="19"/>
  <c r="AZ124" i="19"/>
  <c r="AW124" i="19"/>
  <c r="AS124" i="19"/>
  <c r="AG124" i="19"/>
  <c r="AZ123" i="19"/>
  <c r="AW123" i="19"/>
  <c r="AU123" i="19"/>
  <c r="AS123" i="19"/>
  <c r="AG123" i="19"/>
  <c r="K123" i="19"/>
  <c r="L123" i="19" s="1"/>
  <c r="B123" i="19"/>
  <c r="AZ122" i="19"/>
  <c r="AW122" i="19"/>
  <c r="AU122" i="19"/>
  <c r="AS122" i="19"/>
  <c r="AG122" i="19"/>
  <c r="L122" i="19"/>
  <c r="K122" i="19"/>
  <c r="B122" i="19"/>
  <c r="T123" i="19" s="1"/>
  <c r="AZ121" i="19"/>
  <c r="AW121" i="19"/>
  <c r="AU121" i="19"/>
  <c r="AS121" i="19"/>
  <c r="AG121" i="19"/>
  <c r="K121" i="19"/>
  <c r="L121" i="19" s="1"/>
  <c r="B121" i="19"/>
  <c r="AU129" i="19" s="1"/>
  <c r="AW116" i="19"/>
  <c r="AU116" i="19"/>
  <c r="AS116" i="19"/>
  <c r="AG116" i="19"/>
  <c r="L116" i="19"/>
  <c r="K116" i="19"/>
  <c r="AW115" i="19"/>
  <c r="AS115" i="19"/>
  <c r="AG115" i="19"/>
  <c r="AW114" i="19"/>
  <c r="AV114" i="19"/>
  <c r="AU114" i="19"/>
  <c r="AS114" i="19"/>
  <c r="AG114" i="19"/>
  <c r="AW113" i="19"/>
  <c r="AS113" i="19"/>
  <c r="AG113" i="19"/>
  <c r="L113" i="19"/>
  <c r="K113" i="19"/>
  <c r="AW112" i="19"/>
  <c r="AS112" i="19"/>
  <c r="AG112" i="19"/>
  <c r="AW111" i="19"/>
  <c r="AU111" i="19"/>
  <c r="AS111" i="19"/>
  <c r="AG111" i="19"/>
  <c r="AW110" i="19"/>
  <c r="AS110" i="19"/>
  <c r="AG110" i="19"/>
  <c r="L110" i="19"/>
  <c r="K110" i="19"/>
  <c r="AW109" i="19"/>
  <c r="AV109" i="19"/>
  <c r="AU109" i="19"/>
  <c r="AS109" i="19"/>
  <c r="AG109" i="19"/>
  <c r="AW108" i="19"/>
  <c r="AU108" i="19"/>
  <c r="AS108" i="19"/>
  <c r="AG108" i="19"/>
  <c r="L108" i="19"/>
  <c r="K108" i="19"/>
  <c r="AW107" i="19"/>
  <c r="AV107" i="19"/>
  <c r="AU107" i="19"/>
  <c r="AS107" i="19"/>
  <c r="AG107" i="19"/>
  <c r="K107" i="19"/>
  <c r="L107" i="19" s="1"/>
  <c r="B107" i="19"/>
  <c r="AW106" i="19"/>
  <c r="AV106" i="19"/>
  <c r="AU106" i="19"/>
  <c r="AS106" i="19"/>
  <c r="AG106" i="19"/>
  <c r="K106" i="19"/>
  <c r="L106" i="19" s="1"/>
  <c r="B106" i="19"/>
  <c r="AW105" i="19"/>
  <c r="AV105" i="19"/>
  <c r="AU105" i="19"/>
  <c r="AS105" i="19"/>
  <c r="AG105" i="19"/>
  <c r="K105" i="19"/>
  <c r="L105" i="19" s="1"/>
  <c r="R105" i="19" s="1"/>
  <c r="B105" i="19"/>
  <c r="AU113" i="19" s="1"/>
  <c r="AM100" i="19"/>
  <c r="AL100" i="19"/>
  <c r="T100" i="19"/>
  <c r="AM99" i="19"/>
  <c r="AL99" i="19"/>
  <c r="AM98" i="19"/>
  <c r="AL98" i="19"/>
  <c r="AM97" i="19"/>
  <c r="AM96" i="19"/>
  <c r="AL96" i="19"/>
  <c r="T96" i="19"/>
  <c r="AM95" i="19"/>
  <c r="AL95" i="19"/>
  <c r="T95" i="19"/>
  <c r="AM94" i="19"/>
  <c r="AL94" i="19"/>
  <c r="T94" i="19"/>
  <c r="AM93" i="19"/>
  <c r="AL93" i="19"/>
  <c r="AM92" i="19"/>
  <c r="AM91" i="19"/>
  <c r="AL91" i="19"/>
  <c r="T91" i="19"/>
  <c r="B91" i="19"/>
  <c r="AL97" i="19" s="1"/>
  <c r="AM90" i="19"/>
  <c r="AL90" i="19"/>
  <c r="T90" i="19"/>
  <c r="B90" i="19"/>
  <c r="T93" i="19" s="1"/>
  <c r="AM89" i="19"/>
  <c r="AL89" i="19"/>
  <c r="T89" i="19"/>
  <c r="K89" i="19"/>
  <c r="L89" i="19" s="1"/>
  <c r="B89" i="19"/>
  <c r="AT84" i="19"/>
  <c r="AP84" i="19"/>
  <c r="AA84" i="19"/>
  <c r="AT83" i="19"/>
  <c r="AS83" i="19"/>
  <c r="AP83" i="19"/>
  <c r="AA83" i="19"/>
  <c r="AT82" i="19"/>
  <c r="AS82" i="19"/>
  <c r="AP82" i="19"/>
  <c r="AA82" i="19"/>
  <c r="K82" i="19"/>
  <c r="AT81" i="19"/>
  <c r="AP81" i="19"/>
  <c r="AA81" i="19"/>
  <c r="AT80" i="19"/>
  <c r="AS80" i="19"/>
  <c r="AR80" i="19"/>
  <c r="AP80" i="19"/>
  <c r="AA80" i="19"/>
  <c r="T80" i="19"/>
  <c r="AT79" i="19"/>
  <c r="AS79" i="19"/>
  <c r="AR79" i="19"/>
  <c r="AP79" i="19"/>
  <c r="AA79" i="19"/>
  <c r="AT78" i="19"/>
  <c r="AP78" i="19"/>
  <c r="AA78" i="19"/>
  <c r="K78" i="19"/>
  <c r="AT77" i="19"/>
  <c r="AR77" i="19"/>
  <c r="AP77" i="19"/>
  <c r="AA77" i="19"/>
  <c r="T77" i="19"/>
  <c r="AT76" i="19"/>
  <c r="AS76" i="19"/>
  <c r="AR76" i="19"/>
  <c r="AP76" i="19"/>
  <c r="AA76" i="19"/>
  <c r="AT75" i="19"/>
  <c r="AR75" i="19"/>
  <c r="AP75" i="19"/>
  <c r="AA75" i="19"/>
  <c r="T75" i="19"/>
  <c r="L75" i="19"/>
  <c r="R75" i="19" s="1"/>
  <c r="K75" i="19"/>
  <c r="B75" i="19"/>
  <c r="AS78" i="19" s="1"/>
  <c r="AT74" i="19"/>
  <c r="AS74" i="19"/>
  <c r="AR74" i="19"/>
  <c r="AP74" i="19"/>
  <c r="AA74" i="19"/>
  <c r="T74" i="19"/>
  <c r="B74" i="19"/>
  <c r="T83" i="19" s="1"/>
  <c r="AT73" i="19"/>
  <c r="AS73" i="19"/>
  <c r="AR73" i="19"/>
  <c r="AP73" i="19"/>
  <c r="AA73" i="19"/>
  <c r="K73" i="19"/>
  <c r="L73" i="19" s="1"/>
  <c r="B73" i="19"/>
  <c r="AR78" i="19" s="1"/>
  <c r="E70" i="19"/>
  <c r="H69" i="19" s="1"/>
  <c r="I69" i="19" s="1"/>
  <c r="J69" i="19" s="1"/>
  <c r="AT69" i="19"/>
  <c r="AP69" i="19"/>
  <c r="AA69" i="19"/>
  <c r="T69" i="19"/>
  <c r="D69" i="19"/>
  <c r="D84" i="19" s="1"/>
  <c r="AT68" i="19"/>
  <c r="AS68" i="19"/>
  <c r="AP68" i="19"/>
  <c r="AA68" i="19"/>
  <c r="T68" i="19"/>
  <c r="E68" i="19"/>
  <c r="D68" i="19"/>
  <c r="AT67" i="19"/>
  <c r="AP67" i="19"/>
  <c r="AA67" i="19"/>
  <c r="H67" i="19"/>
  <c r="I67" i="19" s="1"/>
  <c r="J67" i="19" s="1"/>
  <c r="AT66" i="19"/>
  <c r="AP66" i="19"/>
  <c r="AA66" i="19"/>
  <c r="T66" i="19"/>
  <c r="D66" i="19"/>
  <c r="AT65" i="19"/>
  <c r="AS65" i="19"/>
  <c r="AP65" i="19"/>
  <c r="AA65" i="19"/>
  <c r="T65" i="19"/>
  <c r="D65" i="19"/>
  <c r="AT64" i="19"/>
  <c r="AP64" i="19"/>
  <c r="AA64" i="19"/>
  <c r="AT63" i="19"/>
  <c r="AP63" i="19"/>
  <c r="AA63" i="19"/>
  <c r="T63" i="19"/>
  <c r="AT62" i="19"/>
  <c r="AP62" i="19"/>
  <c r="AA62" i="19"/>
  <c r="AT61" i="19"/>
  <c r="AP61" i="19"/>
  <c r="AA61" i="19"/>
  <c r="AT60" i="19"/>
  <c r="AP60" i="19"/>
  <c r="AA60" i="19"/>
  <c r="T60" i="19"/>
  <c r="D60" i="19"/>
  <c r="B60" i="19"/>
  <c r="AS67" i="19" s="1"/>
  <c r="AT59" i="19"/>
  <c r="AS59" i="19"/>
  <c r="AP59" i="19"/>
  <c r="AA59" i="19"/>
  <c r="T59" i="19"/>
  <c r="B59" i="19"/>
  <c r="AT58" i="19"/>
  <c r="AS58" i="19"/>
  <c r="AP58" i="19"/>
  <c r="AA58" i="19"/>
  <c r="T58" i="19"/>
  <c r="B58" i="19"/>
  <c r="K61" i="19" s="1"/>
  <c r="L61" i="19" s="1"/>
  <c r="D54" i="19"/>
  <c r="D70" i="19" s="1"/>
  <c r="D85" i="19" s="1"/>
  <c r="D101" i="19" s="1"/>
  <c r="D117" i="19" s="1"/>
  <c r="D133" i="19" s="1"/>
  <c r="D148" i="19" s="1"/>
  <c r="AT53" i="19"/>
  <c r="AP53" i="19"/>
  <c r="AG53" i="19"/>
  <c r="AA53" i="19"/>
  <c r="T53" i="19"/>
  <c r="K53" i="19"/>
  <c r="L53" i="19" s="1"/>
  <c r="E53" i="19"/>
  <c r="H52" i="19" s="1"/>
  <c r="I52" i="19" s="1"/>
  <c r="J52" i="19" s="1"/>
  <c r="D53" i="19"/>
  <c r="E54" i="19" s="1"/>
  <c r="H53" i="19" s="1"/>
  <c r="I53" i="19" s="1"/>
  <c r="J53" i="19" s="1"/>
  <c r="AT52" i="19"/>
  <c r="AP52" i="19"/>
  <c r="AG52" i="19"/>
  <c r="AA52" i="19"/>
  <c r="T52" i="19"/>
  <c r="E52" i="19"/>
  <c r="D52" i="19"/>
  <c r="AT51" i="19"/>
  <c r="AS51" i="19"/>
  <c r="AR51" i="19"/>
  <c r="AP51" i="19"/>
  <c r="AG51" i="19"/>
  <c r="AA51" i="19"/>
  <c r="I51" i="19"/>
  <c r="J51" i="19" s="1"/>
  <c r="H51" i="19"/>
  <c r="D51" i="19"/>
  <c r="D67" i="19" s="1"/>
  <c r="D82" i="19" s="1"/>
  <c r="AT50" i="19"/>
  <c r="AP50" i="19"/>
  <c r="AG50" i="19"/>
  <c r="AA50" i="19"/>
  <c r="T50" i="19"/>
  <c r="E50" i="19"/>
  <c r="D50" i="19"/>
  <c r="E51" i="19" s="1"/>
  <c r="H50" i="19" s="1"/>
  <c r="I50" i="19" s="1"/>
  <c r="J50" i="19" s="1"/>
  <c r="AT49" i="19"/>
  <c r="AS49" i="19"/>
  <c r="AR49" i="19"/>
  <c r="AP49" i="19"/>
  <c r="AG49" i="19"/>
  <c r="AA49" i="19"/>
  <c r="J49" i="19"/>
  <c r="H49" i="19"/>
  <c r="I49" i="19" s="1"/>
  <c r="D49" i="19"/>
  <c r="AT48" i="19"/>
  <c r="AP48" i="19"/>
  <c r="AG48" i="19"/>
  <c r="AA48" i="19"/>
  <c r="R48" i="19"/>
  <c r="K48" i="19"/>
  <c r="L48" i="19" s="1"/>
  <c r="D48" i="19"/>
  <c r="AT47" i="19"/>
  <c r="AS47" i="19"/>
  <c r="AP47" i="19"/>
  <c r="AG47" i="19"/>
  <c r="AA47" i="19"/>
  <c r="E47" i="19"/>
  <c r="D47" i="19"/>
  <c r="AT46" i="19"/>
  <c r="AP46" i="19"/>
  <c r="AG46" i="19"/>
  <c r="AA46" i="19"/>
  <c r="T46" i="19"/>
  <c r="K46" i="19"/>
  <c r="L46" i="19" s="1"/>
  <c r="H46" i="19"/>
  <c r="I46" i="19" s="1"/>
  <c r="J46" i="19" s="1"/>
  <c r="E46" i="19"/>
  <c r="H45" i="19" s="1"/>
  <c r="D46" i="19"/>
  <c r="D62" i="19" s="1"/>
  <c r="AT45" i="19"/>
  <c r="AS45" i="19"/>
  <c r="AP45" i="19"/>
  <c r="AG45" i="19"/>
  <c r="AA45" i="19"/>
  <c r="T45" i="19"/>
  <c r="I45" i="19"/>
  <c r="J45" i="19" s="1"/>
  <c r="E45" i="19"/>
  <c r="D45" i="19"/>
  <c r="D61" i="19" s="1"/>
  <c r="D76" i="19" s="1"/>
  <c r="AT44" i="19"/>
  <c r="AS44" i="19"/>
  <c r="AP44" i="19"/>
  <c r="AG44" i="19"/>
  <c r="AA44" i="19"/>
  <c r="I44" i="19"/>
  <c r="J44" i="19" s="1"/>
  <c r="H44" i="19"/>
  <c r="D44" i="19"/>
  <c r="B44" i="19"/>
  <c r="AS48" i="19" s="1"/>
  <c r="AT43" i="19"/>
  <c r="AP43" i="19"/>
  <c r="AG43" i="19"/>
  <c r="AA43" i="19"/>
  <c r="K43" i="19"/>
  <c r="L43" i="19" s="1"/>
  <c r="D43" i="19"/>
  <c r="D59" i="19" s="1"/>
  <c r="D74" i="19" s="1"/>
  <c r="B43" i="19"/>
  <c r="T44" i="19" s="1"/>
  <c r="AT42" i="19"/>
  <c r="AP42" i="19"/>
  <c r="AG42" i="19"/>
  <c r="AA42" i="19"/>
  <c r="T42" i="19"/>
  <c r="D42" i="19"/>
  <c r="B42" i="19"/>
  <c r="AR48" i="19" s="1"/>
  <c r="E38" i="19"/>
  <c r="AT37" i="19"/>
  <c r="AS37" i="19"/>
  <c r="AP37" i="19"/>
  <c r="AA37" i="19"/>
  <c r="I37" i="19"/>
  <c r="J37" i="19" s="1"/>
  <c r="H37" i="19"/>
  <c r="E37" i="19"/>
  <c r="AT36" i="19"/>
  <c r="AS36" i="19"/>
  <c r="AP36" i="19"/>
  <c r="AA36" i="19"/>
  <c r="T36" i="19"/>
  <c r="I36" i="19"/>
  <c r="J36" i="19" s="1"/>
  <c r="H36" i="19"/>
  <c r="E36" i="19"/>
  <c r="AT35" i="19"/>
  <c r="AS35" i="19"/>
  <c r="AR35" i="19"/>
  <c r="AP35" i="19"/>
  <c r="AA35" i="19"/>
  <c r="T35" i="19"/>
  <c r="K35" i="19"/>
  <c r="L35" i="19" s="1"/>
  <c r="R35" i="19" s="1"/>
  <c r="H35" i="19"/>
  <c r="I35" i="19" s="1"/>
  <c r="J35" i="19" s="1"/>
  <c r="E35" i="19"/>
  <c r="H34" i="19" s="1"/>
  <c r="AT34" i="19"/>
  <c r="AP34" i="19"/>
  <c r="AA34" i="19"/>
  <c r="K34" i="19"/>
  <c r="L34" i="19" s="1"/>
  <c r="I34" i="19"/>
  <c r="J34" i="19" s="1"/>
  <c r="E34" i="19"/>
  <c r="H33" i="19" s="1"/>
  <c r="I33" i="19" s="1"/>
  <c r="J33" i="19" s="1"/>
  <c r="AT33" i="19"/>
  <c r="AP33" i="19"/>
  <c r="AA33" i="19"/>
  <c r="T33" i="19"/>
  <c r="K33" i="19"/>
  <c r="L33" i="19" s="1"/>
  <c r="R33" i="19" s="1"/>
  <c r="E33" i="19"/>
  <c r="AT32" i="19"/>
  <c r="AR32" i="19"/>
  <c r="AP32" i="19"/>
  <c r="AA32" i="19"/>
  <c r="T32" i="19"/>
  <c r="I32" i="19"/>
  <c r="J32" i="19" s="1"/>
  <c r="H32" i="19"/>
  <c r="E32" i="19"/>
  <c r="AT31" i="19"/>
  <c r="AS31" i="19"/>
  <c r="AR31" i="19"/>
  <c r="AP31" i="19"/>
  <c r="AA31" i="19"/>
  <c r="T31" i="19"/>
  <c r="K31" i="19"/>
  <c r="L31" i="19" s="1"/>
  <c r="R31" i="19" s="1"/>
  <c r="H31" i="19"/>
  <c r="I31" i="19" s="1"/>
  <c r="J31" i="19" s="1"/>
  <c r="E31" i="19"/>
  <c r="H30" i="19" s="1"/>
  <c r="I30" i="19" s="1"/>
  <c r="AT30" i="19"/>
  <c r="AR30" i="19"/>
  <c r="AP30" i="19"/>
  <c r="AA30" i="19"/>
  <c r="T30" i="19"/>
  <c r="L30" i="19"/>
  <c r="K30" i="19"/>
  <c r="J30" i="19"/>
  <c r="E30" i="19"/>
  <c r="H29" i="19" s="1"/>
  <c r="I29" i="19" s="1"/>
  <c r="AT29" i="19"/>
  <c r="AR29" i="19"/>
  <c r="AP29" i="19"/>
  <c r="AA29" i="19"/>
  <c r="K29" i="19"/>
  <c r="L29" i="19" s="1"/>
  <c r="J29" i="19"/>
  <c r="E29" i="19"/>
  <c r="H28" i="19" s="1"/>
  <c r="I28" i="19" s="1"/>
  <c r="AT28" i="19"/>
  <c r="AS28" i="19"/>
  <c r="AR28" i="19"/>
  <c r="AP28" i="19"/>
  <c r="AA28" i="19"/>
  <c r="T28" i="19"/>
  <c r="K28" i="19"/>
  <c r="L28" i="19" s="1"/>
  <c r="J28" i="19"/>
  <c r="E28" i="19"/>
  <c r="B28" i="19"/>
  <c r="AS33" i="19" s="1"/>
  <c r="AT27" i="19"/>
  <c r="AS27" i="19"/>
  <c r="AR27" i="19"/>
  <c r="AP27" i="19"/>
  <c r="AA27" i="19"/>
  <c r="L27" i="19"/>
  <c r="R27" i="19" s="1"/>
  <c r="K27" i="19"/>
  <c r="I27" i="19"/>
  <c r="J27" i="19" s="1"/>
  <c r="H27" i="19"/>
  <c r="E27" i="19"/>
  <c r="B27" i="19"/>
  <c r="T27" i="19" s="1"/>
  <c r="AT26" i="19"/>
  <c r="AS26" i="19"/>
  <c r="AP26" i="19"/>
  <c r="AA26" i="19"/>
  <c r="T26" i="19"/>
  <c r="L26" i="19"/>
  <c r="K26" i="19"/>
  <c r="H26" i="19"/>
  <c r="I26" i="19" s="1"/>
  <c r="J26" i="19" s="1"/>
  <c r="B26" i="19"/>
  <c r="AR37" i="19" s="1"/>
  <c r="AW147" i="18"/>
  <c r="AU147" i="18"/>
  <c r="AS147" i="18"/>
  <c r="AG147" i="18"/>
  <c r="T147" i="18"/>
  <c r="AW146" i="18"/>
  <c r="AU146" i="18"/>
  <c r="AS146" i="18"/>
  <c r="AG146" i="18"/>
  <c r="T146" i="18"/>
  <c r="K146" i="18"/>
  <c r="L146" i="18" s="1"/>
  <c r="AW145" i="18"/>
  <c r="AS145" i="18"/>
  <c r="AG145" i="18"/>
  <c r="T145" i="18"/>
  <c r="AW144" i="18"/>
  <c r="AU144" i="18"/>
  <c r="AS144" i="18"/>
  <c r="AG144" i="18"/>
  <c r="T144" i="18"/>
  <c r="AW143" i="18"/>
  <c r="AU143" i="18"/>
  <c r="AS143" i="18"/>
  <c r="AG143" i="18"/>
  <c r="T143" i="18"/>
  <c r="L143" i="18"/>
  <c r="K143" i="18"/>
  <c r="AW142" i="18"/>
  <c r="AU142" i="18"/>
  <c r="AS142" i="18"/>
  <c r="AG142" i="18"/>
  <c r="T142" i="18"/>
  <c r="L142" i="18"/>
  <c r="K142" i="18"/>
  <c r="AW141" i="18"/>
  <c r="AU141" i="18"/>
  <c r="AS141" i="18"/>
  <c r="AG141" i="18"/>
  <c r="AW140" i="18"/>
  <c r="AS140" i="18"/>
  <c r="AG140" i="18"/>
  <c r="T140" i="18"/>
  <c r="L140" i="18"/>
  <c r="K140" i="18"/>
  <c r="AW139" i="18"/>
  <c r="AU139" i="18"/>
  <c r="AS139" i="18"/>
  <c r="AG139" i="18"/>
  <c r="T139" i="18"/>
  <c r="K139" i="18"/>
  <c r="L139" i="18" s="1"/>
  <c r="AW138" i="18"/>
  <c r="AU138" i="18"/>
  <c r="AS138" i="18"/>
  <c r="AG138" i="18"/>
  <c r="B138" i="18"/>
  <c r="AV145" i="18" s="1"/>
  <c r="AW137" i="18"/>
  <c r="AU137" i="18"/>
  <c r="AS137" i="18"/>
  <c r="AG137" i="18"/>
  <c r="T137" i="18"/>
  <c r="K137" i="18"/>
  <c r="L137" i="18" s="1"/>
  <c r="B137" i="18"/>
  <c r="T141" i="18" s="1"/>
  <c r="AW136" i="18"/>
  <c r="AV136" i="18"/>
  <c r="AS136" i="18"/>
  <c r="AG136" i="18"/>
  <c r="T136" i="18"/>
  <c r="B136" i="18"/>
  <c r="K145" i="18" s="1"/>
  <c r="L145" i="18" s="1"/>
  <c r="AZ132" i="18"/>
  <c r="AW132" i="18"/>
  <c r="AV132" i="18"/>
  <c r="AU132" i="18"/>
  <c r="AS132" i="18"/>
  <c r="AG132" i="18"/>
  <c r="K132" i="18"/>
  <c r="AZ131" i="18"/>
  <c r="AW131" i="18"/>
  <c r="AU131" i="18"/>
  <c r="AS131" i="18"/>
  <c r="AG131" i="18"/>
  <c r="T131" i="18"/>
  <c r="K131" i="18"/>
  <c r="AZ130" i="18"/>
  <c r="AW130" i="18"/>
  <c r="AU130" i="18"/>
  <c r="AS130" i="18"/>
  <c r="AG130" i="18"/>
  <c r="K130" i="18"/>
  <c r="AZ129" i="18"/>
  <c r="AW129" i="18"/>
  <c r="AS129" i="18"/>
  <c r="AG129" i="18"/>
  <c r="AZ128" i="18"/>
  <c r="AW128" i="18"/>
  <c r="AV128" i="18"/>
  <c r="AS128" i="18"/>
  <c r="AG128" i="18"/>
  <c r="K128" i="18"/>
  <c r="L128" i="18" s="1"/>
  <c r="R128" i="18" s="1"/>
  <c r="AZ127" i="18"/>
  <c r="AW127" i="18"/>
  <c r="AU127" i="18"/>
  <c r="AS127" i="18"/>
  <c r="AG127" i="18"/>
  <c r="K127" i="18"/>
  <c r="L127" i="18" s="1"/>
  <c r="AZ126" i="18"/>
  <c r="AW126" i="18"/>
  <c r="AV126" i="18"/>
  <c r="AU126" i="18"/>
  <c r="AS126" i="18"/>
  <c r="AG126" i="18"/>
  <c r="K126" i="18"/>
  <c r="L126" i="18" s="1"/>
  <c r="AZ125" i="18"/>
  <c r="AW125" i="18"/>
  <c r="AS125" i="18"/>
  <c r="AG125" i="18"/>
  <c r="K125" i="18"/>
  <c r="L125" i="18" s="1"/>
  <c r="AZ124" i="18"/>
  <c r="AW124" i="18"/>
  <c r="AV124" i="18"/>
  <c r="AU124" i="18"/>
  <c r="AS124" i="18"/>
  <c r="AG124" i="18"/>
  <c r="K124" i="18"/>
  <c r="AZ123" i="18"/>
  <c r="AW123" i="18"/>
  <c r="AV123" i="18"/>
  <c r="AS123" i="18"/>
  <c r="AG123" i="18"/>
  <c r="B123" i="18"/>
  <c r="AV125" i="18" s="1"/>
  <c r="AZ122" i="18"/>
  <c r="AW122" i="18"/>
  <c r="AU122" i="18"/>
  <c r="AS122" i="18"/>
  <c r="AG122" i="18"/>
  <c r="B122" i="18"/>
  <c r="L132" i="18" s="1"/>
  <c r="AZ121" i="18"/>
  <c r="AW121" i="18"/>
  <c r="AV121" i="18"/>
  <c r="AS121" i="18"/>
  <c r="AG121" i="18"/>
  <c r="O121" i="18"/>
  <c r="L121" i="18"/>
  <c r="R121" i="18" s="1"/>
  <c r="K121" i="18"/>
  <c r="B121" i="18"/>
  <c r="AU123" i="18" s="1"/>
  <c r="AW116" i="18"/>
  <c r="AS116" i="18"/>
  <c r="AG116" i="18"/>
  <c r="L116" i="18"/>
  <c r="AW115" i="18"/>
  <c r="AS115" i="18"/>
  <c r="AG115" i="18"/>
  <c r="T115" i="18"/>
  <c r="K115" i="18"/>
  <c r="L115" i="18" s="1"/>
  <c r="R115" i="18" s="1"/>
  <c r="AW114" i="18"/>
  <c r="AU114" i="18"/>
  <c r="AS114" i="18"/>
  <c r="AG114" i="18"/>
  <c r="T114" i="18"/>
  <c r="AW113" i="18"/>
  <c r="AU113" i="18"/>
  <c r="AS113" i="18"/>
  <c r="AG113" i="18"/>
  <c r="AW112" i="18"/>
  <c r="AV112" i="18"/>
  <c r="AS112" i="18"/>
  <c r="AG112" i="18"/>
  <c r="T112" i="18"/>
  <c r="AW111" i="18"/>
  <c r="AU111" i="18"/>
  <c r="AS111" i="18"/>
  <c r="AG111" i="18"/>
  <c r="AW110" i="18"/>
  <c r="AV110" i="18"/>
  <c r="AS110" i="18"/>
  <c r="AG110" i="18"/>
  <c r="T110" i="18"/>
  <c r="L110" i="18"/>
  <c r="R110" i="18" s="1"/>
  <c r="K110" i="18"/>
  <c r="AW109" i="18"/>
  <c r="AV109" i="18"/>
  <c r="AU109" i="18"/>
  <c r="AS109" i="18"/>
  <c r="AG109" i="18"/>
  <c r="L109" i="18"/>
  <c r="K109" i="18"/>
  <c r="AW108" i="18"/>
  <c r="AU108" i="18"/>
  <c r="AS108" i="18"/>
  <c r="AG108" i="18"/>
  <c r="T108" i="18"/>
  <c r="AW107" i="18"/>
  <c r="AV107" i="18"/>
  <c r="AU107" i="18"/>
  <c r="AS107" i="18"/>
  <c r="AG107" i="18"/>
  <c r="T107" i="18"/>
  <c r="L107" i="18"/>
  <c r="R107" i="18" s="1"/>
  <c r="K107" i="18"/>
  <c r="B107" i="18"/>
  <c r="AW106" i="18"/>
  <c r="AV106" i="18"/>
  <c r="AU106" i="18"/>
  <c r="AS106" i="18"/>
  <c r="AG106" i="18"/>
  <c r="T106" i="18"/>
  <c r="L106" i="18"/>
  <c r="K106" i="18"/>
  <c r="B106" i="18"/>
  <c r="T116" i="18" s="1"/>
  <c r="AW105" i="18"/>
  <c r="AV105" i="18"/>
  <c r="AU105" i="18"/>
  <c r="AS105" i="18"/>
  <c r="AG105" i="18"/>
  <c r="T105" i="18"/>
  <c r="K105" i="18"/>
  <c r="L105" i="18" s="1"/>
  <c r="B105" i="18"/>
  <c r="K116" i="18" s="1"/>
  <c r="D101" i="18"/>
  <c r="D117" i="18" s="1"/>
  <c r="D133" i="18" s="1"/>
  <c r="D148" i="18" s="1"/>
  <c r="AM100" i="18"/>
  <c r="AK100" i="18"/>
  <c r="AM99" i="18"/>
  <c r="AM98" i="18"/>
  <c r="AK98" i="18"/>
  <c r="K98" i="18"/>
  <c r="L98" i="18" s="1"/>
  <c r="AM97" i="18"/>
  <c r="T97" i="18"/>
  <c r="AM96" i="18"/>
  <c r="AK96" i="18"/>
  <c r="T96" i="18"/>
  <c r="K96" i="18"/>
  <c r="L96" i="18" s="1"/>
  <c r="AM95" i="18"/>
  <c r="AK95" i="18"/>
  <c r="AM94" i="18"/>
  <c r="K94" i="18"/>
  <c r="L94" i="18" s="1"/>
  <c r="AM93" i="18"/>
  <c r="K93" i="18"/>
  <c r="L93" i="18" s="1"/>
  <c r="AM92" i="18"/>
  <c r="AM91" i="18"/>
  <c r="AK91" i="18"/>
  <c r="T91" i="18"/>
  <c r="K91" i="18"/>
  <c r="B91" i="18"/>
  <c r="AM90" i="18"/>
  <c r="AL90" i="18"/>
  <c r="AK90" i="18"/>
  <c r="K90" i="18"/>
  <c r="L90" i="18" s="1"/>
  <c r="B90" i="18"/>
  <c r="AM89" i="18"/>
  <c r="AK89" i="18"/>
  <c r="K89" i="18"/>
  <c r="L89" i="18" s="1"/>
  <c r="B89" i="18"/>
  <c r="AK99" i="18" s="1"/>
  <c r="AT84" i="18"/>
  <c r="AR84" i="18"/>
  <c r="AP84" i="18"/>
  <c r="AA84" i="18"/>
  <c r="T84" i="18"/>
  <c r="AT83" i="18"/>
  <c r="AR83" i="18"/>
  <c r="AP83" i="18"/>
  <c r="AA83" i="18"/>
  <c r="K83" i="18"/>
  <c r="L83" i="18" s="1"/>
  <c r="AT82" i="18"/>
  <c r="AP82" i="18"/>
  <c r="AA82" i="18"/>
  <c r="T82" i="18"/>
  <c r="AT81" i="18"/>
  <c r="AR81" i="18"/>
  <c r="AP81" i="18"/>
  <c r="AA81" i="18"/>
  <c r="T81" i="18"/>
  <c r="AT80" i="18"/>
  <c r="AR80" i="18"/>
  <c r="AP80" i="18"/>
  <c r="AA80" i="18"/>
  <c r="D80" i="18"/>
  <c r="AT79" i="18"/>
  <c r="AP79" i="18"/>
  <c r="AA79" i="18"/>
  <c r="K79" i="18"/>
  <c r="L79" i="18" s="1"/>
  <c r="AT78" i="18"/>
  <c r="AP78" i="18"/>
  <c r="AA78" i="18"/>
  <c r="D78" i="18"/>
  <c r="AT77" i="18"/>
  <c r="AP77" i="18"/>
  <c r="AA77" i="18"/>
  <c r="AT76" i="18"/>
  <c r="AP76" i="18"/>
  <c r="AA76" i="18"/>
  <c r="L76" i="18"/>
  <c r="K76" i="18"/>
  <c r="AT75" i="18"/>
  <c r="AP75" i="18"/>
  <c r="AA75" i="18"/>
  <c r="B75" i="18"/>
  <c r="AS79" i="18" s="1"/>
  <c r="AT74" i="18"/>
  <c r="AR74" i="18"/>
  <c r="AP74" i="18"/>
  <c r="AA74" i="18"/>
  <c r="B74" i="18"/>
  <c r="T77" i="18" s="1"/>
  <c r="AT73" i="18"/>
  <c r="AP73" i="18"/>
  <c r="AA73" i="18"/>
  <c r="T73" i="18"/>
  <c r="B73" i="18"/>
  <c r="K82" i="18" s="1"/>
  <c r="L82" i="18" s="1"/>
  <c r="R82" i="18" s="1"/>
  <c r="AT69" i="18"/>
  <c r="AS69" i="18"/>
  <c r="AP69" i="18"/>
  <c r="AA69" i="18"/>
  <c r="AT68" i="18"/>
  <c r="AS68" i="18"/>
  <c r="AP68" i="18"/>
  <c r="AA68" i="18"/>
  <c r="K68" i="18"/>
  <c r="L68" i="18" s="1"/>
  <c r="R68" i="18" s="1"/>
  <c r="AT67" i="18"/>
  <c r="AS67" i="18"/>
  <c r="AP67" i="18"/>
  <c r="AA67" i="18"/>
  <c r="AT66" i="18"/>
  <c r="AS66" i="18"/>
  <c r="AP66" i="18"/>
  <c r="AA66" i="18"/>
  <c r="AT65" i="18"/>
  <c r="AS65" i="18"/>
  <c r="AP65" i="18"/>
  <c r="AA65" i="18"/>
  <c r="J65" i="18"/>
  <c r="AT64" i="18"/>
  <c r="AS64" i="18"/>
  <c r="AR64" i="18"/>
  <c r="AP64" i="18"/>
  <c r="AA64" i="18"/>
  <c r="T64" i="18"/>
  <c r="AT63" i="18"/>
  <c r="AS63" i="18"/>
  <c r="AR63" i="18"/>
  <c r="AP63" i="18"/>
  <c r="AA63" i="18"/>
  <c r="I63" i="18"/>
  <c r="J63" i="18" s="1"/>
  <c r="AT62" i="18"/>
  <c r="AS62" i="18"/>
  <c r="AR62" i="18"/>
  <c r="AP62" i="18"/>
  <c r="AA62" i="18"/>
  <c r="T62" i="18"/>
  <c r="AT61" i="18"/>
  <c r="AS61" i="18"/>
  <c r="AR61" i="18"/>
  <c r="AP61" i="18"/>
  <c r="AA61" i="18"/>
  <c r="T61" i="18"/>
  <c r="K61" i="18"/>
  <c r="L61" i="18" s="1"/>
  <c r="AT60" i="18"/>
  <c r="AS60" i="18"/>
  <c r="AR60" i="18"/>
  <c r="AP60" i="18"/>
  <c r="AA60" i="18"/>
  <c r="T60" i="18"/>
  <c r="B60" i="18"/>
  <c r="AT59" i="18"/>
  <c r="AS59" i="18"/>
  <c r="AP59" i="18"/>
  <c r="AA59" i="18"/>
  <c r="T59" i="18"/>
  <c r="K59" i="18"/>
  <c r="L59" i="18" s="1"/>
  <c r="R59" i="18" s="1"/>
  <c r="B59" i="18"/>
  <c r="T63" i="18" s="1"/>
  <c r="AT58" i="18"/>
  <c r="AS58" i="18"/>
  <c r="AP58" i="18"/>
  <c r="AA58" i="18"/>
  <c r="R58" i="18"/>
  <c r="K58" i="18"/>
  <c r="L58" i="18" s="1"/>
  <c r="O58" i="18" s="1"/>
  <c r="B58" i="18"/>
  <c r="AR68" i="18" s="1"/>
  <c r="E54" i="18"/>
  <c r="D54" i="18"/>
  <c r="D70" i="18" s="1"/>
  <c r="D85" i="18" s="1"/>
  <c r="AT53" i="18"/>
  <c r="AS53" i="18"/>
  <c r="AR53" i="18"/>
  <c r="AP53" i="18"/>
  <c r="AG53" i="18"/>
  <c r="AA53" i="18"/>
  <c r="H53" i="18"/>
  <c r="I53" i="18" s="1"/>
  <c r="J53" i="18" s="1"/>
  <c r="E53" i="18"/>
  <c r="H52" i="18" s="1"/>
  <c r="I52" i="18" s="1"/>
  <c r="J52" i="18" s="1"/>
  <c r="D53" i="18"/>
  <c r="D69" i="18" s="1"/>
  <c r="AT52" i="18"/>
  <c r="AP52" i="18"/>
  <c r="AG52" i="18"/>
  <c r="AA52" i="18"/>
  <c r="T52" i="18"/>
  <c r="D52" i="18"/>
  <c r="D68" i="18" s="1"/>
  <c r="AT51" i="18"/>
  <c r="AS51" i="18"/>
  <c r="AP51" i="18"/>
  <c r="AG51" i="18"/>
  <c r="AA51" i="18"/>
  <c r="K51" i="18"/>
  <c r="L51" i="18" s="1"/>
  <c r="D51" i="18"/>
  <c r="AT50" i="18"/>
  <c r="AP50" i="18"/>
  <c r="AG50" i="18"/>
  <c r="AA50" i="18"/>
  <c r="K50" i="18"/>
  <c r="L50" i="18" s="1"/>
  <c r="D50" i="18"/>
  <c r="D66" i="18" s="1"/>
  <c r="AT49" i="18"/>
  <c r="AP49" i="18"/>
  <c r="AG49" i="18"/>
  <c r="AA49" i="18"/>
  <c r="T49" i="18"/>
  <c r="K49" i="18"/>
  <c r="L49" i="18" s="1"/>
  <c r="E49" i="18"/>
  <c r="H48" i="18" s="1"/>
  <c r="I48" i="18" s="1"/>
  <c r="J48" i="18" s="1"/>
  <c r="D49" i="18"/>
  <c r="D65" i="18" s="1"/>
  <c r="E66" i="18" s="1"/>
  <c r="H65" i="18" s="1"/>
  <c r="I65" i="18" s="1"/>
  <c r="AT48" i="18"/>
  <c r="AR48" i="18"/>
  <c r="AP48" i="18"/>
  <c r="AG48" i="18"/>
  <c r="AA48" i="18"/>
  <c r="K48" i="18"/>
  <c r="L48" i="18" s="1"/>
  <c r="E48" i="18"/>
  <c r="H47" i="18" s="1"/>
  <c r="I47" i="18" s="1"/>
  <c r="J47" i="18" s="1"/>
  <c r="D48" i="18"/>
  <c r="D64" i="18" s="1"/>
  <c r="AT47" i="18"/>
  <c r="AP47" i="18"/>
  <c r="AG47" i="18"/>
  <c r="AA47" i="18"/>
  <c r="E47" i="18"/>
  <c r="D47" i="18"/>
  <c r="D63" i="18" s="1"/>
  <c r="E64" i="18" s="1"/>
  <c r="H63" i="18" s="1"/>
  <c r="AT46" i="18"/>
  <c r="AS46" i="18"/>
  <c r="AP46" i="18"/>
  <c r="AG46" i="18"/>
  <c r="AA46" i="18"/>
  <c r="T46" i="18"/>
  <c r="J46" i="18"/>
  <c r="H46" i="18"/>
  <c r="I46" i="18" s="1"/>
  <c r="D46" i="18"/>
  <c r="D62" i="18" s="1"/>
  <c r="D77" i="18" s="1"/>
  <c r="AT45" i="18"/>
  <c r="AS45" i="18"/>
  <c r="AP45" i="18"/>
  <c r="AG45" i="18"/>
  <c r="AA45" i="18"/>
  <c r="K45" i="18"/>
  <c r="L45" i="18" s="1"/>
  <c r="D45" i="18"/>
  <c r="D61" i="18" s="1"/>
  <c r="AT44" i="18"/>
  <c r="AS44" i="18"/>
  <c r="AP44" i="18"/>
  <c r="AG44" i="18"/>
  <c r="AA44" i="18"/>
  <c r="R44" i="18"/>
  <c r="K44" i="18"/>
  <c r="L44" i="18" s="1"/>
  <c r="D44" i="18"/>
  <c r="B44" i="18"/>
  <c r="AS50" i="18" s="1"/>
  <c r="AT43" i="18"/>
  <c r="AR43" i="18"/>
  <c r="AP43" i="18"/>
  <c r="AG43" i="18"/>
  <c r="AA43" i="18"/>
  <c r="T43" i="18"/>
  <c r="K43" i="18"/>
  <c r="L43" i="18" s="1"/>
  <c r="R43" i="18" s="1"/>
  <c r="E43" i="18"/>
  <c r="H42" i="18" s="1"/>
  <c r="I42" i="18" s="1"/>
  <c r="J42" i="18" s="1"/>
  <c r="D43" i="18"/>
  <c r="D59" i="18" s="1"/>
  <c r="E60" i="18" s="1"/>
  <c r="H59" i="18" s="1"/>
  <c r="I59" i="18" s="1"/>
  <c r="J59" i="18" s="1"/>
  <c r="B43" i="18"/>
  <c r="T51" i="18" s="1"/>
  <c r="AT42" i="18"/>
  <c r="AS42" i="18"/>
  <c r="AR42" i="18"/>
  <c r="AP42" i="18"/>
  <c r="AG42" i="18"/>
  <c r="AA42" i="18"/>
  <c r="T42" i="18"/>
  <c r="K42" i="18"/>
  <c r="L42" i="18" s="1"/>
  <c r="D42" i="18"/>
  <c r="D58" i="18" s="1"/>
  <c r="B42" i="18"/>
  <c r="K47" i="18" s="1"/>
  <c r="L47" i="18" s="1"/>
  <c r="R47" i="18" s="1"/>
  <c r="E38" i="18"/>
  <c r="AT37" i="18"/>
  <c r="AP37" i="18"/>
  <c r="AA37" i="18"/>
  <c r="K37" i="18"/>
  <c r="L37" i="18" s="1"/>
  <c r="I37" i="18"/>
  <c r="J37" i="18" s="1"/>
  <c r="H37" i="18"/>
  <c r="E37" i="18"/>
  <c r="AT36" i="18"/>
  <c r="AP36" i="18"/>
  <c r="AA36" i="18"/>
  <c r="K36" i="18"/>
  <c r="L36" i="18" s="1"/>
  <c r="R36" i="18" s="1"/>
  <c r="J36" i="18"/>
  <c r="I36" i="18"/>
  <c r="H36" i="18"/>
  <c r="E36" i="18"/>
  <c r="AT35" i="18"/>
  <c r="AP35" i="18"/>
  <c r="AA35" i="18"/>
  <c r="T35" i="18"/>
  <c r="H35" i="18"/>
  <c r="I35" i="18" s="1"/>
  <c r="J35" i="18" s="1"/>
  <c r="E35" i="18"/>
  <c r="AT34" i="18"/>
  <c r="AS34" i="18"/>
  <c r="AP34" i="18"/>
  <c r="AA34" i="18"/>
  <c r="H34" i="18"/>
  <c r="I34" i="18" s="1"/>
  <c r="J34" i="18" s="1"/>
  <c r="E34" i="18"/>
  <c r="H33" i="18" s="1"/>
  <c r="I33" i="18" s="1"/>
  <c r="AT33" i="18"/>
  <c r="AR33" i="18"/>
  <c r="AP33" i="18"/>
  <c r="AA33" i="18"/>
  <c r="J33" i="18"/>
  <c r="E33" i="18"/>
  <c r="H32" i="18" s="1"/>
  <c r="I32" i="18" s="1"/>
  <c r="J32" i="18" s="1"/>
  <c r="AT32" i="18"/>
  <c r="AP32" i="18"/>
  <c r="AA32" i="18"/>
  <c r="K32" i="18"/>
  <c r="E32" i="18"/>
  <c r="AT31" i="18"/>
  <c r="AS31" i="18"/>
  <c r="AP31" i="18"/>
  <c r="AA31" i="18"/>
  <c r="T31" i="18"/>
  <c r="H31" i="18"/>
  <c r="I31" i="18" s="1"/>
  <c r="J31" i="18" s="1"/>
  <c r="E31" i="18"/>
  <c r="H30" i="18" s="1"/>
  <c r="AT30" i="18"/>
  <c r="AS30" i="18"/>
  <c r="AP30" i="18"/>
  <c r="AA30" i="18"/>
  <c r="T30" i="18"/>
  <c r="I30" i="18"/>
  <c r="J30" i="18" s="1"/>
  <c r="E30" i="18"/>
  <c r="AT29" i="18"/>
  <c r="AS29" i="18"/>
  <c r="AR29" i="18"/>
  <c r="AP29" i="18"/>
  <c r="AA29" i="18"/>
  <c r="K29" i="18"/>
  <c r="L29" i="18" s="1"/>
  <c r="R29" i="18" s="1"/>
  <c r="H29" i="18"/>
  <c r="I29" i="18" s="1"/>
  <c r="J29" i="18" s="1"/>
  <c r="E29" i="18"/>
  <c r="H28" i="18" s="1"/>
  <c r="I28" i="18" s="1"/>
  <c r="J28" i="18" s="1"/>
  <c r="AT28" i="18"/>
  <c r="AR28" i="18"/>
  <c r="AP28" i="18"/>
  <c r="AA28" i="18"/>
  <c r="K28" i="18"/>
  <c r="L28" i="18" s="1"/>
  <c r="E28" i="18"/>
  <c r="H27" i="18" s="1"/>
  <c r="I27" i="18" s="1"/>
  <c r="J27" i="18" s="1"/>
  <c r="B28" i="18"/>
  <c r="AS36" i="18" s="1"/>
  <c r="AT27" i="18"/>
  <c r="AP27" i="18"/>
  <c r="AA27" i="18"/>
  <c r="K27" i="18"/>
  <c r="E27" i="18"/>
  <c r="B27" i="18"/>
  <c r="AT26" i="18"/>
  <c r="AP26" i="18"/>
  <c r="AA26" i="18"/>
  <c r="K26" i="18"/>
  <c r="L26" i="18" s="1"/>
  <c r="I26" i="18"/>
  <c r="J26" i="18" s="1"/>
  <c r="H26" i="18"/>
  <c r="B26" i="18"/>
  <c r="AR36" i="18" s="1"/>
  <c r="AW147" i="17"/>
  <c r="AS147" i="17"/>
  <c r="AG147" i="17"/>
  <c r="T147" i="17"/>
  <c r="AW146" i="17"/>
  <c r="AU146" i="17"/>
  <c r="AS146" i="17"/>
  <c r="AG146" i="17"/>
  <c r="AW145" i="17"/>
  <c r="AS145" i="17"/>
  <c r="AG145" i="17"/>
  <c r="AW144" i="17"/>
  <c r="AS144" i="17"/>
  <c r="AG144" i="17"/>
  <c r="T144" i="17"/>
  <c r="AW143" i="17"/>
  <c r="AU143" i="17"/>
  <c r="AS143" i="17"/>
  <c r="AG143" i="17"/>
  <c r="AW142" i="17"/>
  <c r="AV142" i="17"/>
  <c r="AS142" i="17"/>
  <c r="AG142" i="17"/>
  <c r="AW141" i="17"/>
  <c r="AS141" i="17"/>
  <c r="AG141" i="17"/>
  <c r="AW140" i="17"/>
  <c r="AV140" i="17"/>
  <c r="AS140" i="17"/>
  <c r="AG140" i="17"/>
  <c r="T140" i="17"/>
  <c r="AW139" i="17"/>
  <c r="AV139" i="17"/>
  <c r="AU139" i="17"/>
  <c r="AS139" i="17"/>
  <c r="AG139" i="17"/>
  <c r="T139" i="17"/>
  <c r="AW138" i="17"/>
  <c r="AV138" i="17"/>
  <c r="AU138" i="17"/>
  <c r="AS138" i="17"/>
  <c r="AG138" i="17"/>
  <c r="B138" i="17"/>
  <c r="AV145" i="17" s="1"/>
  <c r="AW137" i="17"/>
  <c r="AU137" i="17"/>
  <c r="AS137" i="17"/>
  <c r="AG137" i="17"/>
  <c r="T137" i="17"/>
  <c r="B137" i="17"/>
  <c r="T146" i="17" s="1"/>
  <c r="AW136" i="17"/>
  <c r="AV136" i="17"/>
  <c r="AS136" i="17"/>
  <c r="AG136" i="17"/>
  <c r="T136" i="17"/>
  <c r="B136" i="17"/>
  <c r="AU142" i="17" s="1"/>
  <c r="AZ132" i="17"/>
  <c r="AW132" i="17"/>
  <c r="AS132" i="17"/>
  <c r="AG132" i="17"/>
  <c r="AZ131" i="17"/>
  <c r="AW131" i="17"/>
  <c r="AS131" i="17"/>
  <c r="AG131" i="17"/>
  <c r="AZ130" i="17"/>
  <c r="AW130" i="17"/>
  <c r="AS130" i="17"/>
  <c r="AG130" i="17"/>
  <c r="AZ129" i="17"/>
  <c r="AW129" i="17"/>
  <c r="AS129" i="17"/>
  <c r="AG129" i="17"/>
  <c r="AZ128" i="17"/>
  <c r="AW128" i="17"/>
  <c r="AS128" i="17"/>
  <c r="AG128" i="17"/>
  <c r="T128" i="17"/>
  <c r="AZ127" i="17"/>
  <c r="AW127" i="17"/>
  <c r="AS127" i="17"/>
  <c r="AG127" i="17"/>
  <c r="AZ126" i="17"/>
  <c r="AW126" i="17"/>
  <c r="AS126" i="17"/>
  <c r="AG126" i="17"/>
  <c r="AZ125" i="17"/>
  <c r="AW125" i="17"/>
  <c r="AS125" i="17"/>
  <c r="AG125" i="17"/>
  <c r="AZ124" i="17"/>
  <c r="AW124" i="17"/>
  <c r="AS124" i="17"/>
  <c r="AG124" i="17"/>
  <c r="T124" i="17"/>
  <c r="AZ123" i="17"/>
  <c r="AW123" i="17"/>
  <c r="AS123" i="17"/>
  <c r="AG123" i="17"/>
  <c r="B123" i="17"/>
  <c r="AZ122" i="17"/>
  <c r="AW122" i="17"/>
  <c r="AS122" i="17"/>
  <c r="AG122" i="17"/>
  <c r="B122" i="17"/>
  <c r="T130" i="17" s="1"/>
  <c r="AZ121" i="17"/>
  <c r="AW121" i="17"/>
  <c r="AS121" i="17"/>
  <c r="AG121" i="17"/>
  <c r="T121" i="17"/>
  <c r="K121" i="17"/>
  <c r="L121" i="17" s="1"/>
  <c r="B121" i="17"/>
  <c r="AW116" i="17"/>
  <c r="AS116" i="17"/>
  <c r="AG116" i="17"/>
  <c r="AW115" i="17"/>
  <c r="AV115" i="17"/>
  <c r="AS115" i="17"/>
  <c r="AG115" i="17"/>
  <c r="T115" i="17"/>
  <c r="AW114" i="17"/>
  <c r="AV114" i="17"/>
  <c r="AS114" i="17"/>
  <c r="AG114" i="17"/>
  <c r="AW113" i="17"/>
  <c r="AS113" i="17"/>
  <c r="AG113" i="17"/>
  <c r="AW112" i="17"/>
  <c r="AV112" i="17"/>
  <c r="AS112" i="17"/>
  <c r="AG112" i="17"/>
  <c r="T112" i="17"/>
  <c r="AW111" i="17"/>
  <c r="AV111" i="17"/>
  <c r="AU111" i="17"/>
  <c r="AS111" i="17"/>
  <c r="AG111" i="17"/>
  <c r="K111" i="17"/>
  <c r="L111" i="17" s="1"/>
  <c r="AW110" i="17"/>
  <c r="AS110" i="17"/>
  <c r="AG110" i="17"/>
  <c r="T110" i="17"/>
  <c r="AW109" i="17"/>
  <c r="AU109" i="17"/>
  <c r="AS109" i="17"/>
  <c r="AG109" i="17"/>
  <c r="T109" i="17"/>
  <c r="AW108" i="17"/>
  <c r="AV108" i="17"/>
  <c r="AU108" i="17"/>
  <c r="AS108" i="17"/>
  <c r="AG108" i="17"/>
  <c r="K108" i="17"/>
  <c r="L108" i="17" s="1"/>
  <c r="R108" i="17" s="1"/>
  <c r="AW107" i="17"/>
  <c r="AS107" i="17"/>
  <c r="AG107" i="17"/>
  <c r="T107" i="17"/>
  <c r="B107" i="17"/>
  <c r="AV110" i="17" s="1"/>
  <c r="AW106" i="17"/>
  <c r="AV106" i="17"/>
  <c r="AS106" i="17"/>
  <c r="AG106" i="17"/>
  <c r="T106" i="17"/>
  <c r="B106" i="17"/>
  <c r="T111" i="17" s="1"/>
  <c r="AW105" i="17"/>
  <c r="AV105" i="17"/>
  <c r="AU105" i="17"/>
  <c r="AS105" i="17"/>
  <c r="AG105" i="17"/>
  <c r="T105" i="17"/>
  <c r="B105" i="17"/>
  <c r="AU114" i="17" s="1"/>
  <c r="AM100" i="17"/>
  <c r="T100" i="17"/>
  <c r="AM99" i="17"/>
  <c r="AK99" i="17"/>
  <c r="T99" i="17"/>
  <c r="AM98" i="17"/>
  <c r="AL98" i="17"/>
  <c r="AK98" i="17"/>
  <c r="K98" i="17"/>
  <c r="AM97" i="17"/>
  <c r="AM96" i="17"/>
  <c r="K96" i="17"/>
  <c r="L96" i="17" s="1"/>
  <c r="AM95" i="17"/>
  <c r="AM94" i="17"/>
  <c r="AK94" i="17"/>
  <c r="AM93" i="17"/>
  <c r="AK93" i="17"/>
  <c r="K93" i="17"/>
  <c r="AM92" i="17"/>
  <c r="AM91" i="17"/>
  <c r="L91" i="17"/>
  <c r="K91" i="17"/>
  <c r="B91" i="17"/>
  <c r="AL97" i="17" s="1"/>
  <c r="AM90" i="17"/>
  <c r="AK90" i="17"/>
  <c r="B90" i="17"/>
  <c r="T94" i="17" s="1"/>
  <c r="AM89" i="17"/>
  <c r="AL89" i="17"/>
  <c r="AK89" i="17"/>
  <c r="B89" i="17"/>
  <c r="K100" i="17" s="1"/>
  <c r="L100" i="17" s="1"/>
  <c r="AT84" i="17"/>
  <c r="AP84" i="17"/>
  <c r="AA84" i="17"/>
  <c r="K84" i="17"/>
  <c r="L84" i="17" s="1"/>
  <c r="AT83" i="17"/>
  <c r="AP83" i="17"/>
  <c r="AA83" i="17"/>
  <c r="E83" i="17"/>
  <c r="H82" i="17" s="1"/>
  <c r="I82" i="17" s="1"/>
  <c r="J82" i="17" s="1"/>
  <c r="AT82" i="17"/>
  <c r="AP82" i="17"/>
  <c r="AA82" i="17"/>
  <c r="D82" i="17"/>
  <c r="D98" i="17" s="1"/>
  <c r="AT81" i="17"/>
  <c r="AP81" i="17"/>
  <c r="AA81" i="17"/>
  <c r="AT80" i="17"/>
  <c r="AP80" i="17"/>
  <c r="AA80" i="17"/>
  <c r="T80" i="17"/>
  <c r="AT79" i="17"/>
  <c r="AS79" i="17"/>
  <c r="AP79" i="17"/>
  <c r="AA79" i="17"/>
  <c r="AT78" i="17"/>
  <c r="AP78" i="17"/>
  <c r="AA78" i="17"/>
  <c r="T78" i="17"/>
  <c r="D78" i="17"/>
  <c r="D94" i="17" s="1"/>
  <c r="AT77" i="17"/>
  <c r="AS77" i="17"/>
  <c r="AP77" i="17"/>
  <c r="AA77" i="17"/>
  <c r="T77" i="17"/>
  <c r="AT76" i="17"/>
  <c r="AR76" i="17"/>
  <c r="AP76" i="17"/>
  <c r="AA76" i="17"/>
  <c r="T76" i="17"/>
  <c r="AT75" i="17"/>
  <c r="AP75" i="17"/>
  <c r="AA75" i="17"/>
  <c r="T75" i="17"/>
  <c r="B75" i="17"/>
  <c r="AS74" i="17" s="1"/>
  <c r="AT74" i="17"/>
  <c r="AP74" i="17"/>
  <c r="AA74" i="17"/>
  <c r="T74" i="17"/>
  <c r="B74" i="17"/>
  <c r="AT73" i="17"/>
  <c r="AS73" i="17"/>
  <c r="AP73" i="17"/>
  <c r="AA73" i="17"/>
  <c r="T73" i="17"/>
  <c r="B73" i="17"/>
  <c r="AT69" i="17"/>
  <c r="AR69" i="17"/>
  <c r="AP69" i="17"/>
  <c r="AA69" i="17"/>
  <c r="AT68" i="17"/>
  <c r="AP68" i="17"/>
  <c r="AA68" i="17"/>
  <c r="D68" i="17"/>
  <c r="D83" i="17" s="1"/>
  <c r="AT67" i="17"/>
  <c r="AP67" i="17"/>
  <c r="AA67" i="17"/>
  <c r="K67" i="17"/>
  <c r="D67" i="17"/>
  <c r="E68" i="17" s="1"/>
  <c r="H67" i="17" s="1"/>
  <c r="I67" i="17" s="1"/>
  <c r="J67" i="17" s="1"/>
  <c r="AT66" i="17"/>
  <c r="AR66" i="17"/>
  <c r="AP66" i="17"/>
  <c r="AA66" i="17"/>
  <c r="D66" i="17"/>
  <c r="D81" i="17" s="1"/>
  <c r="D97" i="17" s="1"/>
  <c r="AT65" i="17"/>
  <c r="AP65" i="17"/>
  <c r="AA65" i="17"/>
  <c r="E65" i="17"/>
  <c r="AT64" i="17"/>
  <c r="AS64" i="17"/>
  <c r="AP64" i="17"/>
  <c r="AA64" i="17"/>
  <c r="H64" i="17"/>
  <c r="I64" i="17" s="1"/>
  <c r="J64" i="17" s="1"/>
  <c r="D64" i="17"/>
  <c r="D79" i="17" s="1"/>
  <c r="AT63" i="17"/>
  <c r="AS63" i="17"/>
  <c r="AP63" i="17"/>
  <c r="AA63" i="17"/>
  <c r="D63" i="17"/>
  <c r="E64" i="17" s="1"/>
  <c r="H63" i="17" s="1"/>
  <c r="I63" i="17" s="1"/>
  <c r="J63" i="17" s="1"/>
  <c r="AT62" i="17"/>
  <c r="AS62" i="17"/>
  <c r="AP62" i="17"/>
  <c r="AA62" i="17"/>
  <c r="AT61" i="17"/>
  <c r="AS61" i="17"/>
  <c r="AP61" i="17"/>
  <c r="AA61" i="17"/>
  <c r="AT60" i="17"/>
  <c r="AS60" i="17"/>
  <c r="AP60" i="17"/>
  <c r="AA60" i="17"/>
  <c r="B60" i="17"/>
  <c r="AS69" i="17" s="1"/>
  <c r="AT59" i="17"/>
  <c r="AP59" i="17"/>
  <c r="AA59" i="17"/>
  <c r="B59" i="17"/>
  <c r="T62" i="17" s="1"/>
  <c r="AT58" i="17"/>
  <c r="AP58" i="17"/>
  <c r="AA58" i="17"/>
  <c r="K58" i="17"/>
  <c r="B58" i="17"/>
  <c r="AR63" i="17" s="1"/>
  <c r="E54" i="17"/>
  <c r="H53" i="17" s="1"/>
  <c r="I53" i="17" s="1"/>
  <c r="J53" i="17" s="1"/>
  <c r="D54" i="17"/>
  <c r="D70" i="17" s="1"/>
  <c r="D85" i="17" s="1"/>
  <c r="D101" i="17" s="1"/>
  <c r="D117" i="17" s="1"/>
  <c r="D133" i="17" s="1"/>
  <c r="D148" i="17" s="1"/>
  <c r="AT53" i="17"/>
  <c r="AR53" i="17"/>
  <c r="AP53" i="17"/>
  <c r="AG53" i="17"/>
  <c r="AA53" i="17"/>
  <c r="T53" i="17"/>
  <c r="K53" i="17"/>
  <c r="L53" i="17" s="1"/>
  <c r="D53" i="17"/>
  <c r="D69" i="17" s="1"/>
  <c r="AT52" i="17"/>
  <c r="AR52" i="17"/>
  <c r="AP52" i="17"/>
  <c r="AG52" i="17"/>
  <c r="AA52" i="17"/>
  <c r="K52" i="17"/>
  <c r="L52" i="17" s="1"/>
  <c r="I52" i="17"/>
  <c r="J52" i="17" s="1"/>
  <c r="E52" i="17"/>
  <c r="D52" i="17"/>
  <c r="E53" i="17" s="1"/>
  <c r="H52" i="17" s="1"/>
  <c r="AT51" i="17"/>
  <c r="AR51" i="17"/>
  <c r="AP51" i="17"/>
  <c r="AG51" i="17"/>
  <c r="AA51" i="17"/>
  <c r="K51" i="17"/>
  <c r="L51" i="17" s="1"/>
  <c r="H51" i="17"/>
  <c r="I51" i="17" s="1"/>
  <c r="J51" i="17" s="1"/>
  <c r="E51" i="17"/>
  <c r="H50" i="17" s="1"/>
  <c r="I50" i="17" s="1"/>
  <c r="J50" i="17" s="1"/>
  <c r="D51" i="17"/>
  <c r="AT50" i="17"/>
  <c r="AS50" i="17"/>
  <c r="AP50" i="17"/>
  <c r="AG50" i="17"/>
  <c r="AA50" i="17"/>
  <c r="K50" i="17"/>
  <c r="L50" i="17" s="1"/>
  <c r="E50" i="17"/>
  <c r="H49" i="17" s="1"/>
  <c r="I49" i="17" s="1"/>
  <c r="J49" i="17" s="1"/>
  <c r="D50" i="17"/>
  <c r="AT49" i="17"/>
  <c r="AR49" i="17"/>
  <c r="AP49" i="17"/>
  <c r="AG49" i="17"/>
  <c r="AA49" i="17"/>
  <c r="K49" i="17"/>
  <c r="L49" i="17" s="1"/>
  <c r="R49" i="17" s="1"/>
  <c r="E49" i="17"/>
  <c r="H48" i="17" s="1"/>
  <c r="I48" i="17" s="1"/>
  <c r="J48" i="17" s="1"/>
  <c r="D49" i="17"/>
  <c r="D65" i="17" s="1"/>
  <c r="D80" i="17" s="1"/>
  <c r="AT48" i="17"/>
  <c r="AP48" i="17"/>
  <c r="AG48" i="17"/>
  <c r="AA48" i="17"/>
  <c r="E48" i="17"/>
  <c r="H47" i="17" s="1"/>
  <c r="I47" i="17" s="1"/>
  <c r="J47" i="17" s="1"/>
  <c r="D48" i="17"/>
  <c r="AT47" i="17"/>
  <c r="AS47" i="17"/>
  <c r="AP47" i="17"/>
  <c r="AG47" i="17"/>
  <c r="AA47" i="17"/>
  <c r="K47" i="17"/>
  <c r="L47" i="17" s="1"/>
  <c r="R47" i="17" s="1"/>
  <c r="E47" i="17"/>
  <c r="H46" i="17" s="1"/>
  <c r="I46" i="17" s="1"/>
  <c r="J46" i="17" s="1"/>
  <c r="D47" i="17"/>
  <c r="AT46" i="17"/>
  <c r="AS46" i="17"/>
  <c r="AR46" i="17"/>
  <c r="AP46" i="17"/>
  <c r="AG46" i="17"/>
  <c r="AA46" i="17"/>
  <c r="K46" i="17"/>
  <c r="L46" i="17" s="1"/>
  <c r="R46" i="17" s="1"/>
  <c r="E46" i="17"/>
  <c r="H45" i="17" s="1"/>
  <c r="I45" i="17" s="1"/>
  <c r="D46" i="17"/>
  <c r="D62" i="17" s="1"/>
  <c r="AT45" i="17"/>
  <c r="AR45" i="17"/>
  <c r="AP45" i="17"/>
  <c r="AG45" i="17"/>
  <c r="AA45" i="17"/>
  <c r="J45" i="17"/>
  <c r="D45" i="17"/>
  <c r="D61" i="17" s="1"/>
  <c r="AT44" i="17"/>
  <c r="AP44" i="17"/>
  <c r="AG44" i="17"/>
  <c r="AA44" i="17"/>
  <c r="J44" i="17"/>
  <c r="E44" i="17"/>
  <c r="H43" i="17" s="1"/>
  <c r="I43" i="17" s="1"/>
  <c r="J43" i="17" s="1"/>
  <c r="D44" i="17"/>
  <c r="E45" i="17" s="1"/>
  <c r="H44" i="17" s="1"/>
  <c r="I44" i="17" s="1"/>
  <c r="B44" i="17"/>
  <c r="AS51" i="17" s="1"/>
  <c r="AT43" i="17"/>
  <c r="AP43" i="17"/>
  <c r="AG43" i="17"/>
  <c r="AA43" i="17"/>
  <c r="E43" i="17"/>
  <c r="D43" i="17"/>
  <c r="D59" i="17" s="1"/>
  <c r="B43" i="17"/>
  <c r="T47" i="17" s="1"/>
  <c r="AT42" i="17"/>
  <c r="AR42" i="17"/>
  <c r="AP42" i="17"/>
  <c r="AG42" i="17"/>
  <c r="AA42" i="17"/>
  <c r="J42" i="17"/>
  <c r="H42" i="17"/>
  <c r="I42" i="17" s="1"/>
  <c r="D42" i="17"/>
  <c r="D58" i="17" s="1"/>
  <c r="B42" i="17"/>
  <c r="K48" i="17" s="1"/>
  <c r="L48" i="17" s="1"/>
  <c r="R48" i="17" s="1"/>
  <c r="E38" i="17"/>
  <c r="AT37" i="17"/>
  <c r="AS37" i="17"/>
  <c r="AP37" i="17"/>
  <c r="AA37" i="17"/>
  <c r="K37" i="17"/>
  <c r="H37" i="17"/>
  <c r="I37" i="17" s="1"/>
  <c r="J37" i="17" s="1"/>
  <c r="E37" i="17"/>
  <c r="AT36" i="17"/>
  <c r="AR36" i="17"/>
  <c r="AP36" i="17"/>
  <c r="AA36" i="17"/>
  <c r="H36" i="17"/>
  <c r="I36" i="17" s="1"/>
  <c r="J36" i="17" s="1"/>
  <c r="E36" i="17"/>
  <c r="AT35" i="17"/>
  <c r="AS35" i="17"/>
  <c r="AP35" i="17"/>
  <c r="AA35" i="17"/>
  <c r="J35" i="17"/>
  <c r="H35" i="17"/>
  <c r="I35" i="17" s="1"/>
  <c r="E35" i="17"/>
  <c r="AT34" i="17"/>
  <c r="AS34" i="17"/>
  <c r="AP34" i="17"/>
  <c r="AA34" i="17"/>
  <c r="H34" i="17"/>
  <c r="I34" i="17" s="1"/>
  <c r="J34" i="17" s="1"/>
  <c r="E34" i="17"/>
  <c r="H33" i="17" s="1"/>
  <c r="AT33" i="17"/>
  <c r="AS33" i="17"/>
  <c r="AP33" i="17"/>
  <c r="AA33" i="17"/>
  <c r="I33" i="17"/>
  <c r="J33" i="17" s="1"/>
  <c r="E33" i="17"/>
  <c r="AT32" i="17"/>
  <c r="AS32" i="17"/>
  <c r="AP32" i="17"/>
  <c r="AA32" i="17"/>
  <c r="J32" i="17"/>
  <c r="H32" i="17"/>
  <c r="I32" i="17" s="1"/>
  <c r="E32" i="17"/>
  <c r="AT31" i="17"/>
  <c r="AS31" i="17"/>
  <c r="AP31" i="17"/>
  <c r="AA31" i="17"/>
  <c r="H31" i="17"/>
  <c r="I31" i="17" s="1"/>
  <c r="J31" i="17" s="1"/>
  <c r="E31" i="17"/>
  <c r="AT30" i="17"/>
  <c r="AS30" i="17"/>
  <c r="AR30" i="17"/>
  <c r="AP30" i="17"/>
  <c r="AA30" i="17"/>
  <c r="I30" i="17"/>
  <c r="J30" i="17" s="1"/>
  <c r="H30" i="17"/>
  <c r="E30" i="17"/>
  <c r="H29" i="17" s="1"/>
  <c r="I29" i="17" s="1"/>
  <c r="AT29" i="17"/>
  <c r="AR29" i="17"/>
  <c r="AP29" i="17"/>
  <c r="AA29" i="17"/>
  <c r="J29" i="17"/>
  <c r="E29" i="17"/>
  <c r="H28" i="17" s="1"/>
  <c r="I28" i="17" s="1"/>
  <c r="J28" i="17" s="1"/>
  <c r="AT28" i="17"/>
  <c r="AR28" i="17"/>
  <c r="AP28" i="17"/>
  <c r="AA28" i="17"/>
  <c r="K28" i="17"/>
  <c r="E28" i="17"/>
  <c r="H27" i="17" s="1"/>
  <c r="I27" i="17" s="1"/>
  <c r="J27" i="17" s="1"/>
  <c r="B28" i="17"/>
  <c r="AS29" i="17" s="1"/>
  <c r="AT27" i="17"/>
  <c r="AR27" i="17"/>
  <c r="AP27" i="17"/>
  <c r="AA27" i="17"/>
  <c r="E27" i="17"/>
  <c r="B27" i="17"/>
  <c r="AT26" i="17"/>
  <c r="AS26" i="17"/>
  <c r="AP26" i="17"/>
  <c r="AA26" i="17"/>
  <c r="K26" i="17"/>
  <c r="H26" i="17"/>
  <c r="I26" i="17" s="1"/>
  <c r="J26" i="17" s="1"/>
  <c r="B26" i="17"/>
  <c r="AR34" i="17" s="1"/>
  <c r="AW147" i="16"/>
  <c r="AV147" i="16"/>
  <c r="AS147" i="16"/>
  <c r="AG147" i="16"/>
  <c r="AW146" i="16"/>
  <c r="AV146" i="16"/>
  <c r="AS146" i="16"/>
  <c r="AG146" i="16"/>
  <c r="K146" i="16"/>
  <c r="L146" i="16" s="1"/>
  <c r="R146" i="16" s="1"/>
  <c r="AW145" i="16"/>
  <c r="AU145" i="16"/>
  <c r="AS145" i="16"/>
  <c r="AG145" i="16"/>
  <c r="L145" i="16"/>
  <c r="K145" i="16"/>
  <c r="AW144" i="16"/>
  <c r="AV144" i="16"/>
  <c r="AS144" i="16"/>
  <c r="AG144" i="16"/>
  <c r="AW143" i="16"/>
  <c r="AV143" i="16"/>
  <c r="AS143" i="16"/>
  <c r="AG143" i="16"/>
  <c r="AW142" i="16"/>
  <c r="AV142" i="16"/>
  <c r="AS142" i="16"/>
  <c r="AG142" i="16"/>
  <c r="T142" i="16"/>
  <c r="K142" i="16"/>
  <c r="L142" i="16" s="1"/>
  <c r="AW141" i="16"/>
  <c r="AU141" i="16"/>
  <c r="AS141" i="16"/>
  <c r="AG141" i="16"/>
  <c r="T141" i="16"/>
  <c r="R141" i="16"/>
  <c r="K141" i="16"/>
  <c r="L141" i="16" s="1"/>
  <c r="AW140" i="16"/>
  <c r="AV140" i="16"/>
  <c r="AU140" i="16"/>
  <c r="AS140" i="16"/>
  <c r="AG140" i="16"/>
  <c r="T140" i="16"/>
  <c r="AW139" i="16"/>
  <c r="AV139" i="16"/>
  <c r="AS139" i="16"/>
  <c r="AG139" i="16"/>
  <c r="T139" i="16"/>
  <c r="K139" i="16"/>
  <c r="L139" i="16" s="1"/>
  <c r="AW138" i="16"/>
  <c r="AV138" i="16"/>
  <c r="AU138" i="16"/>
  <c r="AS138" i="16"/>
  <c r="AG138" i="16"/>
  <c r="T138" i="16"/>
  <c r="K138" i="16"/>
  <c r="L138" i="16" s="1"/>
  <c r="R138" i="16" s="1"/>
  <c r="B138" i="16"/>
  <c r="AV145" i="16" s="1"/>
  <c r="AW137" i="16"/>
  <c r="AV137" i="16"/>
  <c r="AS137" i="16"/>
  <c r="AG137" i="16"/>
  <c r="K137" i="16"/>
  <c r="L137" i="16" s="1"/>
  <c r="R137" i="16" s="1"/>
  <c r="B137" i="16"/>
  <c r="T147" i="16" s="1"/>
  <c r="AW136" i="16"/>
  <c r="AU136" i="16"/>
  <c r="AS136" i="16"/>
  <c r="AG136" i="16"/>
  <c r="L136" i="16"/>
  <c r="K136" i="16"/>
  <c r="B136" i="16"/>
  <c r="AU146" i="16" s="1"/>
  <c r="AZ132" i="16"/>
  <c r="AW132" i="16"/>
  <c r="AU132" i="16"/>
  <c r="AS132" i="16"/>
  <c r="AG132" i="16"/>
  <c r="T132" i="16"/>
  <c r="K132" i="16"/>
  <c r="L132" i="16" s="1"/>
  <c r="AZ131" i="16"/>
  <c r="AW131" i="16"/>
  <c r="AU131" i="16"/>
  <c r="AS131" i="16"/>
  <c r="AG131" i="16"/>
  <c r="T131" i="16"/>
  <c r="AZ130" i="16"/>
  <c r="AW130" i="16"/>
  <c r="AS130" i="16"/>
  <c r="AG130" i="16"/>
  <c r="AZ129" i="16"/>
  <c r="AW129" i="16"/>
  <c r="AS129" i="16"/>
  <c r="AG129" i="16"/>
  <c r="AZ128" i="16"/>
  <c r="AW128" i="16"/>
  <c r="AU128" i="16"/>
  <c r="AS128" i="16"/>
  <c r="AG128" i="16"/>
  <c r="K128" i="16"/>
  <c r="L128" i="16" s="1"/>
  <c r="AZ127" i="16"/>
  <c r="AW127" i="16"/>
  <c r="AS127" i="16"/>
  <c r="AG127" i="16"/>
  <c r="T127" i="16"/>
  <c r="K127" i="16"/>
  <c r="L127" i="16" s="1"/>
  <c r="AZ126" i="16"/>
  <c r="AW126" i="16"/>
  <c r="AS126" i="16"/>
  <c r="AG126" i="16"/>
  <c r="T126" i="16"/>
  <c r="K126" i="16"/>
  <c r="L126" i="16" s="1"/>
  <c r="AZ125" i="16"/>
  <c r="AW125" i="16"/>
  <c r="AS125" i="16"/>
  <c r="AG125" i="16"/>
  <c r="T125" i="16"/>
  <c r="AZ124" i="16"/>
  <c r="AW124" i="16"/>
  <c r="AS124" i="16"/>
  <c r="AG124" i="16"/>
  <c r="AZ123" i="16"/>
  <c r="AW123" i="16"/>
  <c r="AU123" i="16"/>
  <c r="AS123" i="16"/>
  <c r="AG123" i="16"/>
  <c r="K123" i="16"/>
  <c r="L123" i="16" s="1"/>
  <c r="B123" i="16"/>
  <c r="AZ122" i="16"/>
  <c r="AW122" i="16"/>
  <c r="AU122" i="16"/>
  <c r="AS122" i="16"/>
  <c r="AG122" i="16"/>
  <c r="T122" i="16"/>
  <c r="K122" i="16"/>
  <c r="L122" i="16" s="1"/>
  <c r="R122" i="16" s="1"/>
  <c r="B122" i="16"/>
  <c r="T124" i="16" s="1"/>
  <c r="AZ121" i="16"/>
  <c r="AW121" i="16"/>
  <c r="AV121" i="16"/>
  <c r="AU121" i="16"/>
  <c r="AS121" i="16"/>
  <c r="AG121" i="16"/>
  <c r="K121" i="16"/>
  <c r="L121" i="16" s="1"/>
  <c r="B121" i="16"/>
  <c r="AU130" i="16" s="1"/>
  <c r="AW116" i="16"/>
  <c r="AU116" i="16"/>
  <c r="AS116" i="16"/>
  <c r="AG116" i="16"/>
  <c r="AW115" i="16"/>
  <c r="AV115" i="16"/>
  <c r="AS115" i="16"/>
  <c r="AG115" i="16"/>
  <c r="T115" i="16"/>
  <c r="AW114" i="16"/>
  <c r="AV114" i="16"/>
  <c r="AS114" i="16"/>
  <c r="AG114" i="16"/>
  <c r="T114" i="16"/>
  <c r="K114" i="16"/>
  <c r="L114" i="16" s="1"/>
  <c r="AW113" i="16"/>
  <c r="AU113" i="16"/>
  <c r="AS113" i="16"/>
  <c r="AG113" i="16"/>
  <c r="AW112" i="16"/>
  <c r="AV112" i="16"/>
  <c r="AS112" i="16"/>
  <c r="AG112" i="16"/>
  <c r="T112" i="16"/>
  <c r="AW111" i="16"/>
  <c r="AU111" i="16"/>
  <c r="AS111" i="16"/>
  <c r="AG111" i="16"/>
  <c r="AW110" i="16"/>
  <c r="AV110" i="16"/>
  <c r="AS110" i="16"/>
  <c r="AG110" i="16"/>
  <c r="T110" i="16"/>
  <c r="AW109" i="16"/>
  <c r="AV109" i="16"/>
  <c r="AU109" i="16"/>
  <c r="AS109" i="16"/>
  <c r="AG109" i="16"/>
  <c r="AW108" i="16"/>
  <c r="AU108" i="16"/>
  <c r="AS108" i="16"/>
  <c r="AG108" i="16"/>
  <c r="AW107" i="16"/>
  <c r="AV107" i="16"/>
  <c r="AS107" i="16"/>
  <c r="AG107" i="16"/>
  <c r="T107" i="16"/>
  <c r="B107" i="16"/>
  <c r="AV111" i="16" s="1"/>
  <c r="AW106" i="16"/>
  <c r="AV106" i="16"/>
  <c r="AS106" i="16"/>
  <c r="AG106" i="16"/>
  <c r="B106" i="16"/>
  <c r="AW105" i="16"/>
  <c r="AV105" i="16"/>
  <c r="AS105" i="16"/>
  <c r="AG105" i="16"/>
  <c r="T105" i="16"/>
  <c r="K105" i="16"/>
  <c r="L105" i="16" s="1"/>
  <c r="B105" i="16"/>
  <c r="AU115" i="16" s="1"/>
  <c r="AM100" i="16"/>
  <c r="AM99" i="16"/>
  <c r="AM98" i="16"/>
  <c r="K98" i="16"/>
  <c r="AM97" i="16"/>
  <c r="T97" i="16"/>
  <c r="K97" i="16"/>
  <c r="AM96" i="16"/>
  <c r="AK96" i="16"/>
  <c r="AM95" i="16"/>
  <c r="AM94" i="16"/>
  <c r="AM93" i="16"/>
  <c r="T93" i="16"/>
  <c r="K93" i="16"/>
  <c r="AM92" i="16"/>
  <c r="K92" i="16"/>
  <c r="AM91" i="16"/>
  <c r="AK91" i="16"/>
  <c r="K91" i="16"/>
  <c r="B91" i="16"/>
  <c r="AL89" i="16" s="1"/>
  <c r="AM90" i="16"/>
  <c r="AL90" i="16"/>
  <c r="B90" i="16"/>
  <c r="L93" i="16" s="1"/>
  <c r="AM89" i="16"/>
  <c r="B89" i="16"/>
  <c r="AK95" i="16" s="1"/>
  <c r="AT84" i="16"/>
  <c r="AP84" i="16"/>
  <c r="AA84" i="16"/>
  <c r="T84" i="16"/>
  <c r="AT83" i="16"/>
  <c r="AP83" i="16"/>
  <c r="AA83" i="16"/>
  <c r="K83" i="16"/>
  <c r="L83" i="16" s="1"/>
  <c r="AT82" i="16"/>
  <c r="AS82" i="16"/>
  <c r="AP82" i="16"/>
  <c r="AA82" i="16"/>
  <c r="AT81" i="16"/>
  <c r="AR81" i="16"/>
  <c r="AP81" i="16"/>
  <c r="AA81" i="16"/>
  <c r="T81" i="16"/>
  <c r="K81" i="16"/>
  <c r="L81" i="16" s="1"/>
  <c r="AT80" i="16"/>
  <c r="AP80" i="16"/>
  <c r="AA80" i="16"/>
  <c r="T80" i="16"/>
  <c r="D80" i="16"/>
  <c r="AT79" i="16"/>
  <c r="AS79" i="16"/>
  <c r="AP79" i="16"/>
  <c r="AA79" i="16"/>
  <c r="L79" i="16"/>
  <c r="K79" i="16"/>
  <c r="AT78" i="16"/>
  <c r="AS78" i="16"/>
  <c r="AP78" i="16"/>
  <c r="AA78" i="16"/>
  <c r="D78" i="16"/>
  <c r="D94" i="16" s="1"/>
  <c r="E95" i="16" s="1"/>
  <c r="H94" i="16" s="1"/>
  <c r="I94" i="16" s="1"/>
  <c r="J94" i="16" s="1"/>
  <c r="AT77" i="16"/>
  <c r="AP77" i="16"/>
  <c r="AA77" i="16"/>
  <c r="T77" i="16"/>
  <c r="AT76" i="16"/>
  <c r="AS76" i="16"/>
  <c r="AR76" i="16"/>
  <c r="AP76" i="16"/>
  <c r="AA76" i="16"/>
  <c r="AT75" i="16"/>
  <c r="AS75" i="16"/>
  <c r="AP75" i="16"/>
  <c r="AA75" i="16"/>
  <c r="B75" i="16"/>
  <c r="AS84" i="16" s="1"/>
  <c r="AT74" i="16"/>
  <c r="AP74" i="16"/>
  <c r="AA74" i="16"/>
  <c r="T74" i="16"/>
  <c r="B74" i="16"/>
  <c r="AT73" i="16"/>
  <c r="AS73" i="16"/>
  <c r="AP73" i="16"/>
  <c r="AA73" i="16"/>
  <c r="T73" i="16"/>
  <c r="B73" i="16"/>
  <c r="AR83" i="16" s="1"/>
  <c r="AT69" i="16"/>
  <c r="AP69" i="16"/>
  <c r="AA69" i="16"/>
  <c r="AT68" i="16"/>
  <c r="AP68" i="16"/>
  <c r="AA68" i="16"/>
  <c r="K68" i="16"/>
  <c r="L68" i="16" s="1"/>
  <c r="AT67" i="16"/>
  <c r="AP67" i="16"/>
  <c r="AA67" i="16"/>
  <c r="E67" i="16"/>
  <c r="H66" i="16" s="1"/>
  <c r="I66" i="16" s="1"/>
  <c r="J66" i="16" s="1"/>
  <c r="AT66" i="16"/>
  <c r="AP66" i="16"/>
  <c r="AA66" i="16"/>
  <c r="AT65" i="16"/>
  <c r="AP65" i="16"/>
  <c r="AA65" i="16"/>
  <c r="D65" i="16"/>
  <c r="E66" i="16" s="1"/>
  <c r="H65" i="16" s="1"/>
  <c r="I65" i="16" s="1"/>
  <c r="J65" i="16" s="1"/>
  <c r="AT64" i="16"/>
  <c r="AP64" i="16"/>
  <c r="AA64" i="16"/>
  <c r="T64" i="16"/>
  <c r="D64" i="16"/>
  <c r="AT63" i="16"/>
  <c r="AP63" i="16"/>
  <c r="AA63" i="16"/>
  <c r="K63" i="16"/>
  <c r="L63" i="16" s="1"/>
  <c r="R63" i="16" s="1"/>
  <c r="AT62" i="16"/>
  <c r="AS62" i="16"/>
  <c r="AP62" i="16"/>
  <c r="AA62" i="16"/>
  <c r="K62" i="16"/>
  <c r="L62" i="16" s="1"/>
  <c r="R62" i="16" s="1"/>
  <c r="D62" i="16"/>
  <c r="AT61" i="16"/>
  <c r="AP61" i="16"/>
  <c r="AA61" i="16"/>
  <c r="T61" i="16"/>
  <c r="K61" i="16"/>
  <c r="L61" i="16" s="1"/>
  <c r="AT60" i="16"/>
  <c r="AR60" i="16"/>
  <c r="AP60" i="16"/>
  <c r="AA60" i="16"/>
  <c r="E60" i="16"/>
  <c r="H59" i="16" s="1"/>
  <c r="I59" i="16" s="1"/>
  <c r="J59" i="16" s="1"/>
  <c r="D60" i="16"/>
  <c r="B60" i="16"/>
  <c r="AS66" i="16" s="1"/>
  <c r="AT59" i="16"/>
  <c r="AP59" i="16"/>
  <c r="AA59" i="16"/>
  <c r="L59" i="16"/>
  <c r="K59" i="16"/>
  <c r="D59" i="16"/>
  <c r="D74" i="16" s="1"/>
  <c r="E75" i="16" s="1"/>
  <c r="H74" i="16" s="1"/>
  <c r="I74" i="16" s="1"/>
  <c r="J74" i="16" s="1"/>
  <c r="B59" i="16"/>
  <c r="T59" i="16" s="1"/>
  <c r="AT58" i="16"/>
  <c r="AP58" i="16"/>
  <c r="AA58" i="16"/>
  <c r="T58" i="16"/>
  <c r="L58" i="16"/>
  <c r="K58" i="16"/>
  <c r="B58" i="16"/>
  <c r="K67" i="16" s="1"/>
  <c r="L67" i="16" s="1"/>
  <c r="D54" i="16"/>
  <c r="D70" i="16" s="1"/>
  <c r="D85" i="16" s="1"/>
  <c r="D101" i="16" s="1"/>
  <c r="D117" i="16" s="1"/>
  <c r="D133" i="16" s="1"/>
  <c r="D148" i="16" s="1"/>
  <c r="AT53" i="16"/>
  <c r="AS53" i="16"/>
  <c r="AP53" i="16"/>
  <c r="AG53" i="16"/>
  <c r="AA53" i="16"/>
  <c r="T53" i="16"/>
  <c r="L53" i="16"/>
  <c r="K53" i="16"/>
  <c r="D53" i="16"/>
  <c r="D69" i="16" s="1"/>
  <c r="AT52" i="16"/>
  <c r="AR52" i="16"/>
  <c r="AP52" i="16"/>
  <c r="AG52" i="16"/>
  <c r="AA52" i="16"/>
  <c r="T52" i="16"/>
  <c r="L52" i="16"/>
  <c r="K52" i="16"/>
  <c r="D52" i="16"/>
  <c r="D68" i="16" s="1"/>
  <c r="AT51" i="16"/>
  <c r="AS51" i="16"/>
  <c r="AR51" i="16"/>
  <c r="AP51" i="16"/>
  <c r="AG51" i="16"/>
  <c r="AA51" i="16"/>
  <c r="T51" i="16"/>
  <c r="E51" i="16"/>
  <c r="D51" i="16"/>
  <c r="D67" i="16" s="1"/>
  <c r="D82" i="16" s="1"/>
  <c r="AT50" i="16"/>
  <c r="AS50" i="16"/>
  <c r="AR50" i="16"/>
  <c r="AP50" i="16"/>
  <c r="AG50" i="16"/>
  <c r="AA50" i="16"/>
  <c r="T50" i="16"/>
  <c r="H50" i="16"/>
  <c r="I50" i="16" s="1"/>
  <c r="J50" i="16" s="1"/>
  <c r="E50" i="16"/>
  <c r="D50" i="16"/>
  <c r="D66" i="16" s="1"/>
  <c r="D81" i="16" s="1"/>
  <c r="AT49" i="16"/>
  <c r="AS49" i="16"/>
  <c r="AR49" i="16"/>
  <c r="AP49" i="16"/>
  <c r="AG49" i="16"/>
  <c r="AA49" i="16"/>
  <c r="T49" i="16"/>
  <c r="K49" i="16"/>
  <c r="L49" i="16" s="1"/>
  <c r="H49" i="16"/>
  <c r="I49" i="16" s="1"/>
  <c r="J49" i="16" s="1"/>
  <c r="D49" i="16"/>
  <c r="AT48" i="16"/>
  <c r="AS48" i="16"/>
  <c r="AR48" i="16"/>
  <c r="AP48" i="16"/>
  <c r="AG48" i="16"/>
  <c r="AA48" i="16"/>
  <c r="K48" i="16"/>
  <c r="L48" i="16" s="1"/>
  <c r="E48" i="16"/>
  <c r="H47" i="16" s="1"/>
  <c r="I47" i="16" s="1"/>
  <c r="D48" i="16"/>
  <c r="E49" i="16" s="1"/>
  <c r="H48" i="16" s="1"/>
  <c r="I48" i="16" s="1"/>
  <c r="J48" i="16" s="1"/>
  <c r="AT47" i="16"/>
  <c r="AS47" i="16"/>
  <c r="AP47" i="16"/>
  <c r="AG47" i="16"/>
  <c r="AA47" i="16"/>
  <c r="J47" i="16"/>
  <c r="D47" i="16"/>
  <c r="D63" i="16" s="1"/>
  <c r="E64" i="16" s="1"/>
  <c r="H63" i="16" s="1"/>
  <c r="I63" i="16" s="1"/>
  <c r="J63" i="16" s="1"/>
  <c r="AT46" i="16"/>
  <c r="AP46" i="16"/>
  <c r="AG46" i="16"/>
  <c r="AA46" i="16"/>
  <c r="K46" i="16"/>
  <c r="L46" i="16" s="1"/>
  <c r="H46" i="16"/>
  <c r="I46" i="16" s="1"/>
  <c r="J46" i="16" s="1"/>
  <c r="E46" i="16"/>
  <c r="H45" i="16" s="1"/>
  <c r="I45" i="16" s="1"/>
  <c r="J45" i="16" s="1"/>
  <c r="D46" i="16"/>
  <c r="E47" i="16" s="1"/>
  <c r="AT45" i="16"/>
  <c r="AS45" i="16"/>
  <c r="AP45" i="16"/>
  <c r="AG45" i="16"/>
  <c r="AA45" i="16"/>
  <c r="L45" i="16"/>
  <c r="R45" i="16" s="1"/>
  <c r="K45" i="16"/>
  <c r="E45" i="16"/>
  <c r="H44" i="16" s="1"/>
  <c r="I44" i="16" s="1"/>
  <c r="J44" i="16" s="1"/>
  <c r="D45" i="16"/>
  <c r="D61" i="16" s="1"/>
  <c r="AT44" i="16"/>
  <c r="AP44" i="16"/>
  <c r="AG44" i="16"/>
  <c r="AA44" i="16"/>
  <c r="T44" i="16"/>
  <c r="E44" i="16"/>
  <c r="D44" i="16"/>
  <c r="B44" i="16"/>
  <c r="AS52" i="16" s="1"/>
  <c r="AT43" i="16"/>
  <c r="AS43" i="16"/>
  <c r="AR43" i="16"/>
  <c r="AP43" i="16"/>
  <c r="AG43" i="16"/>
  <c r="AA43" i="16"/>
  <c r="K43" i="16"/>
  <c r="L43" i="16" s="1"/>
  <c r="J43" i="16"/>
  <c r="I43" i="16"/>
  <c r="H43" i="16"/>
  <c r="E43" i="16"/>
  <c r="D43" i="16"/>
  <c r="B43" i="16"/>
  <c r="T48" i="16" s="1"/>
  <c r="AT42" i="16"/>
  <c r="AR42" i="16"/>
  <c r="AP42" i="16"/>
  <c r="AG42" i="16"/>
  <c r="AA42" i="16"/>
  <c r="T42" i="16"/>
  <c r="K42" i="16"/>
  <c r="L42" i="16" s="1"/>
  <c r="H42" i="16"/>
  <c r="I42" i="16" s="1"/>
  <c r="J42" i="16" s="1"/>
  <c r="D42" i="16"/>
  <c r="D58" i="16" s="1"/>
  <c r="B42" i="16"/>
  <c r="AR47" i="16" s="1"/>
  <c r="E38" i="16"/>
  <c r="AT37" i="16"/>
  <c r="AS37" i="16"/>
  <c r="AP37" i="16"/>
  <c r="AA37" i="16"/>
  <c r="T37" i="16"/>
  <c r="H37" i="16"/>
  <c r="I37" i="16" s="1"/>
  <c r="J37" i="16" s="1"/>
  <c r="E37" i="16"/>
  <c r="H36" i="16" s="1"/>
  <c r="I36" i="16" s="1"/>
  <c r="J36" i="16" s="1"/>
  <c r="AT36" i="16"/>
  <c r="AP36" i="16"/>
  <c r="AA36" i="16"/>
  <c r="E36" i="16"/>
  <c r="H35" i="16" s="1"/>
  <c r="I35" i="16" s="1"/>
  <c r="J35" i="16" s="1"/>
  <c r="AT35" i="16"/>
  <c r="AS35" i="16"/>
  <c r="AP35" i="16"/>
  <c r="AA35" i="16"/>
  <c r="T35" i="16"/>
  <c r="E35" i="16"/>
  <c r="AT34" i="16"/>
  <c r="AP34" i="16"/>
  <c r="AA34" i="16"/>
  <c r="I34" i="16"/>
  <c r="J34" i="16" s="1"/>
  <c r="H34" i="16"/>
  <c r="E34" i="16"/>
  <c r="AT33" i="16"/>
  <c r="AS33" i="16"/>
  <c r="AP33" i="16"/>
  <c r="AA33" i="16"/>
  <c r="T33" i="16"/>
  <c r="J33" i="16"/>
  <c r="I33" i="16"/>
  <c r="H33" i="16"/>
  <c r="E33" i="16"/>
  <c r="H32" i="16" s="1"/>
  <c r="I32" i="16" s="1"/>
  <c r="J32" i="16" s="1"/>
  <c r="AT32" i="16"/>
  <c r="AR32" i="16"/>
  <c r="AP32" i="16"/>
  <c r="AA32" i="16"/>
  <c r="E32" i="16"/>
  <c r="H31" i="16" s="1"/>
  <c r="I31" i="16" s="1"/>
  <c r="J31" i="16" s="1"/>
  <c r="AT31" i="16"/>
  <c r="AS31" i="16"/>
  <c r="AP31" i="16"/>
  <c r="AA31" i="16"/>
  <c r="T31" i="16"/>
  <c r="K31" i="16"/>
  <c r="L31" i="16" s="1"/>
  <c r="E31" i="16"/>
  <c r="AT30" i="16"/>
  <c r="AP30" i="16"/>
  <c r="AA30" i="16"/>
  <c r="T30" i="16"/>
  <c r="J30" i="16"/>
  <c r="I30" i="16"/>
  <c r="H30" i="16"/>
  <c r="E30" i="16"/>
  <c r="H29" i="16" s="1"/>
  <c r="I29" i="16" s="1"/>
  <c r="J29" i="16" s="1"/>
  <c r="AT29" i="16"/>
  <c r="AS29" i="16"/>
  <c r="AP29" i="16"/>
  <c r="AA29" i="16"/>
  <c r="E29" i="16"/>
  <c r="AT28" i="16"/>
  <c r="AS28" i="16"/>
  <c r="AP28" i="16"/>
  <c r="AA28" i="16"/>
  <c r="T28" i="16"/>
  <c r="H28" i="16"/>
  <c r="I28" i="16" s="1"/>
  <c r="J28" i="16" s="1"/>
  <c r="E28" i="16"/>
  <c r="H27" i="16" s="1"/>
  <c r="I27" i="16" s="1"/>
  <c r="J27" i="16" s="1"/>
  <c r="B28" i="16"/>
  <c r="AS34" i="16" s="1"/>
  <c r="AT27" i="16"/>
  <c r="AS27" i="16"/>
  <c r="AP27" i="16"/>
  <c r="AA27" i="16"/>
  <c r="T27" i="16"/>
  <c r="E27" i="16"/>
  <c r="B27" i="16"/>
  <c r="T29" i="16" s="1"/>
  <c r="AT26" i="16"/>
  <c r="AS26" i="16"/>
  <c r="AR26" i="16"/>
  <c r="AP26" i="16"/>
  <c r="AA26" i="16"/>
  <c r="T26" i="16"/>
  <c r="H26" i="16"/>
  <c r="I26" i="16" s="1"/>
  <c r="J26" i="16" s="1"/>
  <c r="B26" i="16"/>
  <c r="AW147" i="14"/>
  <c r="AV147" i="14"/>
  <c r="AS147" i="14"/>
  <c r="AG147" i="14"/>
  <c r="T147" i="14"/>
  <c r="AW146" i="14"/>
  <c r="AS146" i="14"/>
  <c r="AG146" i="14"/>
  <c r="AW145" i="14"/>
  <c r="AS145" i="14"/>
  <c r="AG145" i="14"/>
  <c r="AW144" i="14"/>
  <c r="AV144" i="14"/>
  <c r="AS144" i="14"/>
  <c r="AG144" i="14"/>
  <c r="T144" i="14"/>
  <c r="AW143" i="14"/>
  <c r="AS143" i="14"/>
  <c r="AG143" i="14"/>
  <c r="AW142" i="14"/>
  <c r="AS142" i="14"/>
  <c r="AG142" i="14"/>
  <c r="AW141" i="14"/>
  <c r="AS141" i="14"/>
  <c r="AG141" i="14"/>
  <c r="AW140" i="14"/>
  <c r="AS140" i="14"/>
  <c r="AG140" i="14"/>
  <c r="AW139" i="14"/>
  <c r="AS139" i="14"/>
  <c r="AG139" i="14"/>
  <c r="AW138" i="14"/>
  <c r="AS138" i="14"/>
  <c r="AG138" i="14"/>
  <c r="B138" i="14"/>
  <c r="AV141" i="14" s="1"/>
  <c r="AW137" i="14"/>
  <c r="AS137" i="14"/>
  <c r="AG137" i="14"/>
  <c r="B137" i="14"/>
  <c r="AW136" i="14"/>
  <c r="AV136" i="14"/>
  <c r="AS136" i="14"/>
  <c r="AG136" i="14"/>
  <c r="B136" i="14"/>
  <c r="AU143" i="14" s="1"/>
  <c r="AZ132" i="14"/>
  <c r="AW132" i="14"/>
  <c r="AV132" i="14"/>
  <c r="AU132" i="14"/>
  <c r="AS132" i="14"/>
  <c r="AG132" i="14"/>
  <c r="AZ131" i="14"/>
  <c r="AW131" i="14"/>
  <c r="AV131" i="14"/>
  <c r="AS131" i="14"/>
  <c r="AG131" i="14"/>
  <c r="T131" i="14"/>
  <c r="AZ130" i="14"/>
  <c r="AW130" i="14"/>
  <c r="AU130" i="14"/>
  <c r="AS130" i="14"/>
  <c r="AG130" i="14"/>
  <c r="AZ129" i="14"/>
  <c r="AW129" i="14"/>
  <c r="AU129" i="14"/>
  <c r="AS129" i="14"/>
  <c r="AG129" i="14"/>
  <c r="AZ128" i="14"/>
  <c r="AW128" i="14"/>
  <c r="AV128" i="14"/>
  <c r="AS128" i="14"/>
  <c r="AG128" i="14"/>
  <c r="T128" i="14"/>
  <c r="AZ127" i="14"/>
  <c r="AW127" i="14"/>
  <c r="AS127" i="14"/>
  <c r="AG127" i="14"/>
  <c r="T127" i="14"/>
  <c r="K127" i="14"/>
  <c r="L127" i="14" s="1"/>
  <c r="AZ126" i="14"/>
  <c r="AW126" i="14"/>
  <c r="AS126" i="14"/>
  <c r="AG126" i="14"/>
  <c r="T126" i="14"/>
  <c r="AZ125" i="14"/>
  <c r="AW125" i="14"/>
  <c r="AV125" i="14"/>
  <c r="AS125" i="14"/>
  <c r="AG125" i="14"/>
  <c r="T125" i="14"/>
  <c r="K125" i="14"/>
  <c r="L125" i="14" s="1"/>
  <c r="AZ124" i="14"/>
  <c r="AW124" i="14"/>
  <c r="AV124" i="14"/>
  <c r="AS124" i="14"/>
  <c r="AG124" i="14"/>
  <c r="T124" i="14"/>
  <c r="R124" i="14"/>
  <c r="K124" i="14"/>
  <c r="L124" i="14" s="1"/>
  <c r="AZ123" i="14"/>
  <c r="AW123" i="14"/>
  <c r="AV123" i="14"/>
  <c r="AU123" i="14"/>
  <c r="AS123" i="14"/>
  <c r="AG123" i="14"/>
  <c r="T123" i="14"/>
  <c r="B123" i="14"/>
  <c r="AV122" i="14" s="1"/>
  <c r="AZ122" i="14"/>
  <c r="AW122" i="14"/>
  <c r="AS122" i="14"/>
  <c r="AG122" i="14"/>
  <c r="B122" i="14"/>
  <c r="T129" i="14" s="1"/>
  <c r="AZ121" i="14"/>
  <c r="AW121" i="14"/>
  <c r="AV121" i="14"/>
  <c r="AU121" i="14"/>
  <c r="AS121" i="14"/>
  <c r="AG121" i="14"/>
  <c r="T121" i="14"/>
  <c r="B121" i="14"/>
  <c r="AU131" i="14" s="1"/>
  <c r="AW116" i="14"/>
  <c r="AS116" i="14"/>
  <c r="AG116" i="14"/>
  <c r="AW115" i="14"/>
  <c r="AS115" i="14"/>
  <c r="AG115" i="14"/>
  <c r="AW114" i="14"/>
  <c r="AS114" i="14"/>
  <c r="AG114" i="14"/>
  <c r="AW113" i="14"/>
  <c r="AS113" i="14"/>
  <c r="AG113" i="14"/>
  <c r="AW112" i="14"/>
  <c r="AS112" i="14"/>
  <c r="AG112" i="14"/>
  <c r="AW111" i="14"/>
  <c r="AV111" i="14"/>
  <c r="AS111" i="14"/>
  <c r="AG111" i="14"/>
  <c r="K111" i="14"/>
  <c r="L111" i="14" s="1"/>
  <c r="AW110" i="14"/>
  <c r="AV110" i="14"/>
  <c r="AS110" i="14"/>
  <c r="AG110" i="14"/>
  <c r="AW109" i="14"/>
  <c r="AV109" i="14"/>
  <c r="AS109" i="14"/>
  <c r="AG109" i="14"/>
  <c r="AW108" i="14"/>
  <c r="AV108" i="14"/>
  <c r="AS108" i="14"/>
  <c r="AG108" i="14"/>
  <c r="K108" i="14"/>
  <c r="L108" i="14" s="1"/>
  <c r="AW107" i="14"/>
  <c r="AV107" i="14"/>
  <c r="AS107" i="14"/>
  <c r="AG107" i="14"/>
  <c r="B107" i="14"/>
  <c r="AV116" i="14" s="1"/>
  <c r="AW106" i="14"/>
  <c r="AS106" i="14"/>
  <c r="AG106" i="14"/>
  <c r="B106" i="14"/>
  <c r="AW105" i="14"/>
  <c r="AS105" i="14"/>
  <c r="AG105" i="14"/>
  <c r="B105" i="14"/>
  <c r="AM100" i="14"/>
  <c r="T100" i="14"/>
  <c r="AM99" i="14"/>
  <c r="T99" i="14"/>
  <c r="AM98" i="14"/>
  <c r="T98" i="14"/>
  <c r="AM97" i="14"/>
  <c r="AL97" i="14"/>
  <c r="AK97" i="14"/>
  <c r="T97" i="14"/>
  <c r="K97" i="14"/>
  <c r="L97" i="14" s="1"/>
  <c r="AM96" i="14"/>
  <c r="T96" i="14"/>
  <c r="AM95" i="14"/>
  <c r="T95" i="14"/>
  <c r="AM94" i="14"/>
  <c r="T94" i="14"/>
  <c r="AM93" i="14"/>
  <c r="AL93" i="14"/>
  <c r="T93" i="14"/>
  <c r="AM92" i="14"/>
  <c r="AL92" i="14"/>
  <c r="T92" i="14"/>
  <c r="AM91" i="14"/>
  <c r="T91" i="14"/>
  <c r="B91" i="14"/>
  <c r="AL96" i="14" s="1"/>
  <c r="AM90" i="14"/>
  <c r="AL90" i="14"/>
  <c r="T90" i="14"/>
  <c r="K90" i="14"/>
  <c r="L90" i="14" s="1"/>
  <c r="B90" i="14"/>
  <c r="AM89" i="14"/>
  <c r="AL89" i="14"/>
  <c r="AK89" i="14"/>
  <c r="T89" i="14"/>
  <c r="B89" i="14"/>
  <c r="AT84" i="14"/>
  <c r="AS84" i="14"/>
  <c r="AR84" i="14"/>
  <c r="AP84" i="14"/>
  <c r="AA84" i="14"/>
  <c r="T84" i="14"/>
  <c r="AT83" i="14"/>
  <c r="AR83" i="14"/>
  <c r="AP83" i="14"/>
  <c r="AA83" i="14"/>
  <c r="T83" i="14"/>
  <c r="K83" i="14"/>
  <c r="L83" i="14" s="1"/>
  <c r="R83" i="14" s="1"/>
  <c r="AT82" i="14"/>
  <c r="AS82" i="14"/>
  <c r="AR82" i="14"/>
  <c r="AP82" i="14"/>
  <c r="AA82" i="14"/>
  <c r="T82" i="14"/>
  <c r="AT81" i="14"/>
  <c r="AS81" i="14"/>
  <c r="AR81" i="14"/>
  <c r="AP81" i="14"/>
  <c r="AA81" i="14"/>
  <c r="T81" i="14"/>
  <c r="AT80" i="14"/>
  <c r="AR80" i="14"/>
  <c r="AP80" i="14"/>
  <c r="AA80" i="14"/>
  <c r="T80" i="14"/>
  <c r="L80" i="14"/>
  <c r="R80" i="14" s="1"/>
  <c r="AT79" i="14"/>
  <c r="AS79" i="14"/>
  <c r="AR79" i="14"/>
  <c r="AP79" i="14"/>
  <c r="AA79" i="14"/>
  <c r="T79" i="14"/>
  <c r="AT78" i="14"/>
  <c r="AS78" i="14"/>
  <c r="AR78" i="14"/>
  <c r="AP78" i="14"/>
  <c r="AA78" i="14"/>
  <c r="L78" i="14"/>
  <c r="R78" i="14" s="1"/>
  <c r="K78" i="14"/>
  <c r="AT77" i="14"/>
  <c r="AP77" i="14"/>
  <c r="AA77" i="14"/>
  <c r="T77" i="14"/>
  <c r="AT76" i="14"/>
  <c r="AS76" i="14"/>
  <c r="AR76" i="14"/>
  <c r="AP76" i="14"/>
  <c r="AA76" i="14"/>
  <c r="T76" i="14"/>
  <c r="AT75" i="14"/>
  <c r="AS75" i="14"/>
  <c r="AR75" i="14"/>
  <c r="AP75" i="14"/>
  <c r="AA75" i="14"/>
  <c r="L75" i="14"/>
  <c r="K75" i="14"/>
  <c r="B75" i="14"/>
  <c r="AS77" i="14" s="1"/>
  <c r="AT74" i="14"/>
  <c r="AR74" i="14"/>
  <c r="AP74" i="14"/>
  <c r="AA74" i="14"/>
  <c r="T74" i="14"/>
  <c r="B74" i="14"/>
  <c r="T78" i="14" s="1"/>
  <c r="AT73" i="14"/>
  <c r="AS73" i="14"/>
  <c r="AR73" i="14"/>
  <c r="AP73" i="14"/>
  <c r="AA73" i="14"/>
  <c r="T73" i="14"/>
  <c r="B73" i="14"/>
  <c r="K80" i="14" s="1"/>
  <c r="D70" i="14"/>
  <c r="D85" i="14" s="1"/>
  <c r="D101" i="14" s="1"/>
  <c r="D117" i="14" s="1"/>
  <c r="D133" i="14" s="1"/>
  <c r="D148" i="14" s="1"/>
  <c r="AT69" i="14"/>
  <c r="AS69" i="14"/>
  <c r="AP69" i="14"/>
  <c r="AA69" i="14"/>
  <c r="AT68" i="14"/>
  <c r="AP68" i="14"/>
  <c r="AA68" i="14"/>
  <c r="K68" i="14"/>
  <c r="L68" i="14" s="1"/>
  <c r="AT67" i="14"/>
  <c r="AP67" i="14"/>
  <c r="AA67" i="14"/>
  <c r="E67" i="14"/>
  <c r="H66" i="14" s="1"/>
  <c r="I66" i="14" s="1"/>
  <c r="J66" i="14" s="1"/>
  <c r="AT66" i="14"/>
  <c r="AS66" i="14"/>
  <c r="AP66" i="14"/>
  <c r="AA66" i="14"/>
  <c r="AT65" i="14"/>
  <c r="AP65" i="14"/>
  <c r="AA65" i="14"/>
  <c r="D65" i="14"/>
  <c r="AT64" i="14"/>
  <c r="AS64" i="14"/>
  <c r="AP64" i="14"/>
  <c r="AA64" i="14"/>
  <c r="T64" i="14"/>
  <c r="AT63" i="14"/>
  <c r="AP63" i="14"/>
  <c r="AA63" i="14"/>
  <c r="AT62" i="14"/>
  <c r="AP62" i="14"/>
  <c r="AA62" i="14"/>
  <c r="AT61" i="14"/>
  <c r="AS61" i="14"/>
  <c r="AP61" i="14"/>
  <c r="AA61" i="14"/>
  <c r="K61" i="14"/>
  <c r="L61" i="14" s="1"/>
  <c r="AT60" i="14"/>
  <c r="AP60" i="14"/>
  <c r="AA60" i="14"/>
  <c r="B60" i="14"/>
  <c r="AS63" i="14" s="1"/>
  <c r="AT59" i="14"/>
  <c r="AP59" i="14"/>
  <c r="AA59" i="14"/>
  <c r="B59" i="14"/>
  <c r="T69" i="14" s="1"/>
  <c r="AT58" i="14"/>
  <c r="AS58" i="14"/>
  <c r="AP58" i="14"/>
  <c r="AA58" i="14"/>
  <c r="T58" i="14"/>
  <c r="B58" i="14"/>
  <c r="AR61" i="14" s="1"/>
  <c r="D54" i="14"/>
  <c r="AT53" i="14"/>
  <c r="AS53" i="14"/>
  <c r="AP53" i="14"/>
  <c r="AG53" i="14"/>
  <c r="AA53" i="14"/>
  <c r="D53" i="14"/>
  <c r="D69" i="14" s="1"/>
  <c r="AT52" i="14"/>
  <c r="AS52" i="14"/>
  <c r="AP52" i="14"/>
  <c r="AG52" i="14"/>
  <c r="AA52" i="14"/>
  <c r="K52" i="14"/>
  <c r="L52" i="14" s="1"/>
  <c r="E52" i="14"/>
  <c r="H51" i="14" s="1"/>
  <c r="I51" i="14" s="1"/>
  <c r="J51" i="14" s="1"/>
  <c r="D52" i="14"/>
  <c r="E53" i="14" s="1"/>
  <c r="H52" i="14" s="1"/>
  <c r="I52" i="14" s="1"/>
  <c r="J52" i="14" s="1"/>
  <c r="AT51" i="14"/>
  <c r="AS51" i="14"/>
  <c r="AP51" i="14"/>
  <c r="AG51" i="14"/>
  <c r="AA51" i="14"/>
  <c r="D51" i="14"/>
  <c r="D67" i="14" s="1"/>
  <c r="AT50" i="14"/>
  <c r="AS50" i="14"/>
  <c r="AP50" i="14"/>
  <c r="AG50" i="14"/>
  <c r="AA50" i="14"/>
  <c r="K50" i="14"/>
  <c r="L50" i="14" s="1"/>
  <c r="E50" i="14"/>
  <c r="H49" i="14" s="1"/>
  <c r="I49" i="14" s="1"/>
  <c r="J49" i="14" s="1"/>
  <c r="D50" i="14"/>
  <c r="D66" i="14" s="1"/>
  <c r="D81" i="14" s="1"/>
  <c r="E82" i="14" s="1"/>
  <c r="H81" i="14" s="1"/>
  <c r="I81" i="14" s="1"/>
  <c r="J81" i="14" s="1"/>
  <c r="AT49" i="14"/>
  <c r="AS49" i="14"/>
  <c r="AP49" i="14"/>
  <c r="AG49" i="14"/>
  <c r="AA49" i="14"/>
  <c r="E49" i="14"/>
  <c r="D49" i="14"/>
  <c r="AT48" i="14"/>
  <c r="AS48" i="14"/>
  <c r="AP48" i="14"/>
  <c r="AG48" i="14"/>
  <c r="AA48" i="14"/>
  <c r="H48" i="14"/>
  <c r="I48" i="14" s="1"/>
  <c r="J48" i="14" s="1"/>
  <c r="E48" i="14"/>
  <c r="H47" i="14" s="1"/>
  <c r="D48" i="14"/>
  <c r="D64" i="14" s="1"/>
  <c r="E65" i="14" s="1"/>
  <c r="H64" i="14" s="1"/>
  <c r="I64" i="14" s="1"/>
  <c r="J64" i="14" s="1"/>
  <c r="AT47" i="14"/>
  <c r="AS47" i="14"/>
  <c r="AP47" i="14"/>
  <c r="AG47" i="14"/>
  <c r="AA47" i="14"/>
  <c r="I47" i="14"/>
  <c r="J47" i="14" s="1"/>
  <c r="D47" i="14"/>
  <c r="D63" i="14" s="1"/>
  <c r="E64" i="14" s="1"/>
  <c r="H63" i="14" s="1"/>
  <c r="I63" i="14" s="1"/>
  <c r="J63" i="14" s="1"/>
  <c r="AT46" i="14"/>
  <c r="AS46" i="14"/>
  <c r="AP46" i="14"/>
  <c r="AG46" i="14"/>
  <c r="AA46" i="14"/>
  <c r="D46" i="14"/>
  <c r="E47" i="14" s="1"/>
  <c r="H46" i="14" s="1"/>
  <c r="I46" i="14" s="1"/>
  <c r="J46" i="14" s="1"/>
  <c r="AT45" i="14"/>
  <c r="AS45" i="14"/>
  <c r="AP45" i="14"/>
  <c r="AG45" i="14"/>
  <c r="AA45" i="14"/>
  <c r="D45" i="14"/>
  <c r="AT44" i="14"/>
  <c r="AS44" i="14"/>
  <c r="AP44" i="14"/>
  <c r="AG44" i="14"/>
  <c r="AA44" i="14"/>
  <c r="E44" i="14"/>
  <c r="D44" i="14"/>
  <c r="D60" i="14" s="1"/>
  <c r="E61" i="14" s="1"/>
  <c r="H60" i="14" s="1"/>
  <c r="I60" i="14" s="1"/>
  <c r="J60" i="14" s="1"/>
  <c r="B44" i="14"/>
  <c r="AT43" i="14"/>
  <c r="AS43" i="14"/>
  <c r="AP43" i="14"/>
  <c r="AG43" i="14"/>
  <c r="AA43" i="14"/>
  <c r="K43" i="14"/>
  <c r="L43" i="14" s="1"/>
  <c r="H43" i="14"/>
  <c r="I43" i="14" s="1"/>
  <c r="J43" i="14" s="1"/>
  <c r="E43" i="14"/>
  <c r="H42" i="14" s="1"/>
  <c r="I42" i="14" s="1"/>
  <c r="J42" i="14" s="1"/>
  <c r="D43" i="14"/>
  <c r="D59" i="14" s="1"/>
  <c r="B43" i="14"/>
  <c r="T48" i="14" s="1"/>
  <c r="AT42" i="14"/>
  <c r="AS42" i="14"/>
  <c r="AP42" i="14"/>
  <c r="AG42" i="14"/>
  <c r="AA42" i="14"/>
  <c r="T42" i="14"/>
  <c r="D42" i="14"/>
  <c r="D58" i="14" s="1"/>
  <c r="B42" i="14"/>
  <c r="AR53" i="14" s="1"/>
  <c r="E38" i="14"/>
  <c r="AT37" i="14"/>
  <c r="AP37" i="14"/>
  <c r="AA37" i="14"/>
  <c r="K37" i="14"/>
  <c r="L37" i="14" s="1"/>
  <c r="I37" i="14"/>
  <c r="J37" i="14" s="1"/>
  <c r="H37" i="14"/>
  <c r="E37" i="14"/>
  <c r="AT36" i="14"/>
  <c r="AR36" i="14"/>
  <c r="AP36" i="14"/>
  <c r="AA36" i="14"/>
  <c r="K36" i="14"/>
  <c r="L36" i="14" s="1"/>
  <c r="J36" i="14"/>
  <c r="H36" i="14"/>
  <c r="I36" i="14" s="1"/>
  <c r="E36" i="14"/>
  <c r="H35" i="14" s="1"/>
  <c r="I35" i="14" s="1"/>
  <c r="J35" i="14" s="1"/>
  <c r="AT35" i="14"/>
  <c r="AR35" i="14"/>
  <c r="AP35" i="14"/>
  <c r="AA35" i="14"/>
  <c r="E35" i="14"/>
  <c r="H34" i="14" s="1"/>
  <c r="I34" i="14" s="1"/>
  <c r="J34" i="14" s="1"/>
  <c r="AT34" i="14"/>
  <c r="AP34" i="14"/>
  <c r="AA34" i="14"/>
  <c r="T34" i="14"/>
  <c r="K34" i="14"/>
  <c r="L34" i="14" s="1"/>
  <c r="E34" i="14"/>
  <c r="AT33" i="14"/>
  <c r="AR33" i="14"/>
  <c r="AP33" i="14"/>
  <c r="AA33" i="14"/>
  <c r="T33" i="14"/>
  <c r="J33" i="14"/>
  <c r="I33" i="14"/>
  <c r="H33" i="14"/>
  <c r="E33" i="14"/>
  <c r="AT32" i="14"/>
  <c r="AP32" i="14"/>
  <c r="AA32" i="14"/>
  <c r="K32" i="14"/>
  <c r="L32" i="14" s="1"/>
  <c r="J32" i="14"/>
  <c r="H32" i="14"/>
  <c r="I32" i="14" s="1"/>
  <c r="E32" i="14"/>
  <c r="H31" i="14" s="1"/>
  <c r="I31" i="14" s="1"/>
  <c r="J31" i="14" s="1"/>
  <c r="AT31" i="14"/>
  <c r="AR31" i="14"/>
  <c r="AP31" i="14"/>
  <c r="AA31" i="14"/>
  <c r="T31" i="14"/>
  <c r="E31" i="14"/>
  <c r="H30" i="14" s="1"/>
  <c r="I30" i="14" s="1"/>
  <c r="J30" i="14" s="1"/>
  <c r="AT30" i="14"/>
  <c r="AP30" i="14"/>
  <c r="AA30" i="14"/>
  <c r="T30" i="14"/>
  <c r="K30" i="14"/>
  <c r="E30" i="14"/>
  <c r="H29" i="14" s="1"/>
  <c r="I29" i="14" s="1"/>
  <c r="J29" i="14" s="1"/>
  <c r="AT29" i="14"/>
  <c r="AR29" i="14"/>
  <c r="AP29" i="14"/>
  <c r="AA29" i="14"/>
  <c r="K29" i="14"/>
  <c r="L29" i="14" s="1"/>
  <c r="E29" i="14"/>
  <c r="H28" i="14" s="1"/>
  <c r="I28" i="14" s="1"/>
  <c r="J28" i="14" s="1"/>
  <c r="AT28" i="14"/>
  <c r="AR28" i="14"/>
  <c r="AP28" i="14"/>
  <c r="AA28" i="14"/>
  <c r="K28" i="14"/>
  <c r="L28" i="14" s="1"/>
  <c r="E28" i="14"/>
  <c r="H27" i="14" s="1"/>
  <c r="I27" i="14" s="1"/>
  <c r="J27" i="14" s="1"/>
  <c r="B28" i="14"/>
  <c r="AS35" i="14" s="1"/>
  <c r="AT27" i="14"/>
  <c r="AS27" i="14"/>
  <c r="AR27" i="14"/>
  <c r="AP27" i="14"/>
  <c r="AA27" i="14"/>
  <c r="R27" i="14"/>
  <c r="L27" i="14"/>
  <c r="K27" i="14"/>
  <c r="E27" i="14"/>
  <c r="B27" i="14"/>
  <c r="T29" i="14" s="1"/>
  <c r="AT26" i="14"/>
  <c r="AP26" i="14"/>
  <c r="AA26" i="14"/>
  <c r="K26" i="14"/>
  <c r="L26" i="14" s="1"/>
  <c r="I26" i="14"/>
  <c r="J26" i="14" s="1"/>
  <c r="H26" i="14"/>
  <c r="B26" i="14"/>
  <c r="AR34" i="14" s="1"/>
  <c r="AW147" i="13"/>
  <c r="AU147" i="13"/>
  <c r="AS147" i="13"/>
  <c r="AG147" i="13"/>
  <c r="T147" i="13"/>
  <c r="AW146" i="13"/>
  <c r="AU146" i="13"/>
  <c r="AS146" i="13"/>
  <c r="AG146" i="13"/>
  <c r="AW145" i="13"/>
  <c r="AU145" i="13"/>
  <c r="AS145" i="13"/>
  <c r="AG145" i="13"/>
  <c r="T145" i="13"/>
  <c r="AW144" i="13"/>
  <c r="AU144" i="13"/>
  <c r="AS144" i="13"/>
  <c r="AG144" i="13"/>
  <c r="T144" i="13"/>
  <c r="AW143" i="13"/>
  <c r="AU143" i="13"/>
  <c r="AS143" i="13"/>
  <c r="AG143" i="13"/>
  <c r="K143" i="13"/>
  <c r="L143" i="13" s="1"/>
  <c r="AW142" i="13"/>
  <c r="AV142" i="13"/>
  <c r="AS142" i="13"/>
  <c r="AG142" i="13"/>
  <c r="L142" i="13"/>
  <c r="R142" i="13" s="1"/>
  <c r="K142" i="13"/>
  <c r="AW141" i="13"/>
  <c r="AS141" i="13"/>
  <c r="AG141" i="13"/>
  <c r="K141" i="13"/>
  <c r="L141" i="13" s="1"/>
  <c r="R141" i="13" s="1"/>
  <c r="AW140" i="13"/>
  <c r="AS140" i="13"/>
  <c r="AG140" i="13"/>
  <c r="T140" i="13"/>
  <c r="K140" i="13"/>
  <c r="L140" i="13" s="1"/>
  <c r="AW139" i="13"/>
  <c r="AV139" i="13"/>
  <c r="AS139" i="13"/>
  <c r="AG139" i="13"/>
  <c r="L139" i="13"/>
  <c r="R139" i="13" s="1"/>
  <c r="K139" i="13"/>
  <c r="AW138" i="13"/>
  <c r="AS138" i="13"/>
  <c r="AG138" i="13"/>
  <c r="K138" i="13"/>
  <c r="L138" i="13" s="1"/>
  <c r="R138" i="13" s="1"/>
  <c r="B138" i="13"/>
  <c r="AV141" i="13" s="1"/>
  <c r="AW137" i="13"/>
  <c r="AU137" i="13"/>
  <c r="AS137" i="13"/>
  <c r="AG137" i="13"/>
  <c r="K137" i="13"/>
  <c r="L137" i="13" s="1"/>
  <c r="B137" i="13"/>
  <c r="T142" i="13" s="1"/>
  <c r="AW136" i="13"/>
  <c r="AU136" i="13"/>
  <c r="AS136" i="13"/>
  <c r="AG136" i="13"/>
  <c r="T136" i="13"/>
  <c r="B136" i="13"/>
  <c r="AU141" i="13" s="1"/>
  <c r="AZ132" i="13"/>
  <c r="AW132" i="13"/>
  <c r="AS132" i="13"/>
  <c r="AG132" i="13"/>
  <c r="AZ131" i="13"/>
  <c r="AW131" i="13"/>
  <c r="AU131" i="13"/>
  <c r="AS131" i="13"/>
  <c r="AG131" i="13"/>
  <c r="AZ130" i="13"/>
  <c r="AW130" i="13"/>
  <c r="AS130" i="13"/>
  <c r="AG130" i="13"/>
  <c r="AZ129" i="13"/>
  <c r="AW129" i="13"/>
  <c r="AS129" i="13"/>
  <c r="AG129" i="13"/>
  <c r="AZ128" i="13"/>
  <c r="AW128" i="13"/>
  <c r="AS128" i="13"/>
  <c r="AG128" i="13"/>
  <c r="K128" i="13"/>
  <c r="L128" i="13" s="1"/>
  <c r="R128" i="13" s="1"/>
  <c r="AZ127" i="13"/>
  <c r="AW127" i="13"/>
  <c r="AS127" i="13"/>
  <c r="AG127" i="13"/>
  <c r="T127" i="13"/>
  <c r="AZ126" i="13"/>
  <c r="AW126" i="13"/>
  <c r="AS126" i="13"/>
  <c r="AG126" i="13"/>
  <c r="K126" i="13"/>
  <c r="L126" i="13" s="1"/>
  <c r="AZ125" i="13"/>
  <c r="AW125" i="13"/>
  <c r="AS125" i="13"/>
  <c r="AG125" i="13"/>
  <c r="T125" i="13"/>
  <c r="AZ124" i="13"/>
  <c r="AW124" i="13"/>
  <c r="AS124" i="13"/>
  <c r="AG124" i="13"/>
  <c r="AZ123" i="13"/>
  <c r="AW123" i="13"/>
  <c r="AS123" i="13"/>
  <c r="AG123" i="13"/>
  <c r="B123" i="13"/>
  <c r="AV127" i="13" s="1"/>
  <c r="AZ122" i="13"/>
  <c r="AW122" i="13"/>
  <c r="AU122" i="13"/>
  <c r="AS122" i="13"/>
  <c r="AG122" i="13"/>
  <c r="B122" i="13"/>
  <c r="T129" i="13" s="1"/>
  <c r="AZ121" i="13"/>
  <c r="AW121" i="13"/>
  <c r="AS121" i="13"/>
  <c r="AG121" i="13"/>
  <c r="B121" i="13"/>
  <c r="AU124" i="13" s="1"/>
  <c r="AW116" i="13"/>
  <c r="AS116" i="13"/>
  <c r="AG116" i="13"/>
  <c r="AW115" i="13"/>
  <c r="AS115" i="13"/>
  <c r="AG115" i="13"/>
  <c r="T115" i="13"/>
  <c r="AW114" i="13"/>
  <c r="AV114" i="13"/>
  <c r="AS114" i="13"/>
  <c r="AG114" i="13"/>
  <c r="T114" i="13"/>
  <c r="AW113" i="13"/>
  <c r="AS113" i="13"/>
  <c r="AG113" i="13"/>
  <c r="AW112" i="13"/>
  <c r="AS112" i="13"/>
  <c r="AG112" i="13"/>
  <c r="T112" i="13"/>
  <c r="AW111" i="13"/>
  <c r="AU111" i="13"/>
  <c r="AS111" i="13"/>
  <c r="AG111" i="13"/>
  <c r="AW110" i="13"/>
  <c r="AV110" i="13"/>
  <c r="AS110" i="13"/>
  <c r="AG110" i="13"/>
  <c r="AW109" i="13"/>
  <c r="AS109" i="13"/>
  <c r="AG109" i="13"/>
  <c r="T109" i="13"/>
  <c r="AW108" i="13"/>
  <c r="AU108" i="13"/>
  <c r="AS108" i="13"/>
  <c r="AG108" i="13"/>
  <c r="T108" i="13"/>
  <c r="AW107" i="13"/>
  <c r="AV107" i="13"/>
  <c r="AS107" i="13"/>
  <c r="AG107" i="13"/>
  <c r="L107" i="13"/>
  <c r="K107" i="13"/>
  <c r="B107" i="13"/>
  <c r="AV116" i="13" s="1"/>
  <c r="AW106" i="13"/>
  <c r="AS106" i="13"/>
  <c r="AG106" i="13"/>
  <c r="T106" i="13"/>
  <c r="B106" i="13"/>
  <c r="T111" i="13" s="1"/>
  <c r="AW105" i="13"/>
  <c r="AV105" i="13"/>
  <c r="AU105" i="13"/>
  <c r="AS105" i="13"/>
  <c r="AG105" i="13"/>
  <c r="T105" i="13"/>
  <c r="B105" i="13"/>
  <c r="AU110" i="13" s="1"/>
  <c r="AM100" i="13"/>
  <c r="T100" i="13"/>
  <c r="AM99" i="13"/>
  <c r="AK99" i="13"/>
  <c r="AM98" i="13"/>
  <c r="AK98" i="13"/>
  <c r="AM97" i="13"/>
  <c r="T97" i="13"/>
  <c r="AM96" i="13"/>
  <c r="AK96" i="13"/>
  <c r="K96" i="13"/>
  <c r="L96" i="13" s="1"/>
  <c r="AM95" i="13"/>
  <c r="T95" i="13"/>
  <c r="AM94" i="13"/>
  <c r="AK94" i="13"/>
  <c r="T94" i="13"/>
  <c r="K94" i="13"/>
  <c r="L94" i="13" s="1"/>
  <c r="R94" i="13" s="1"/>
  <c r="AM93" i="13"/>
  <c r="AK93" i="13"/>
  <c r="T93" i="13"/>
  <c r="AM92" i="13"/>
  <c r="T92" i="13"/>
  <c r="AM91" i="13"/>
  <c r="AK91" i="13"/>
  <c r="K91" i="13"/>
  <c r="L91" i="13" s="1"/>
  <c r="B91" i="13"/>
  <c r="AL96" i="13" s="1"/>
  <c r="AM90" i="13"/>
  <c r="AK90" i="13"/>
  <c r="K90" i="13"/>
  <c r="L90" i="13" s="1"/>
  <c r="B90" i="13"/>
  <c r="T96" i="13" s="1"/>
  <c r="AM89" i="13"/>
  <c r="T89" i="13"/>
  <c r="K89" i="13"/>
  <c r="L89" i="13" s="1"/>
  <c r="B89" i="13"/>
  <c r="K99" i="13" s="1"/>
  <c r="L99" i="13" s="1"/>
  <c r="R99" i="13" s="1"/>
  <c r="AT84" i="13"/>
  <c r="AP84" i="13"/>
  <c r="AA84" i="13"/>
  <c r="K84" i="13"/>
  <c r="L84" i="13" s="1"/>
  <c r="AT83" i="13"/>
  <c r="AS83" i="13"/>
  <c r="AP83" i="13"/>
  <c r="AA83" i="13"/>
  <c r="AT82" i="13"/>
  <c r="AP82" i="13"/>
  <c r="AA82" i="13"/>
  <c r="T82" i="13"/>
  <c r="AT81" i="13"/>
  <c r="AR81" i="13"/>
  <c r="AP81" i="13"/>
  <c r="AA81" i="13"/>
  <c r="K81" i="13"/>
  <c r="L81" i="13" s="1"/>
  <c r="AT80" i="13"/>
  <c r="AS80" i="13"/>
  <c r="AP80" i="13"/>
  <c r="AA80" i="13"/>
  <c r="AT79" i="13"/>
  <c r="AP79" i="13"/>
  <c r="AA79" i="13"/>
  <c r="AT78" i="13"/>
  <c r="AS78" i="13"/>
  <c r="AP78" i="13"/>
  <c r="AA78" i="13"/>
  <c r="T78" i="13"/>
  <c r="AT77" i="13"/>
  <c r="AS77" i="13"/>
  <c r="AP77" i="13"/>
  <c r="AA77" i="13"/>
  <c r="T77" i="13"/>
  <c r="AT76" i="13"/>
  <c r="AP76" i="13"/>
  <c r="AA76" i="13"/>
  <c r="AT75" i="13"/>
  <c r="AS75" i="13"/>
  <c r="AP75" i="13"/>
  <c r="AA75" i="13"/>
  <c r="T75" i="13"/>
  <c r="B75" i="13"/>
  <c r="AS79" i="13" s="1"/>
  <c r="AT74" i="13"/>
  <c r="AS74" i="13"/>
  <c r="AP74" i="13"/>
  <c r="AA74" i="13"/>
  <c r="B74" i="13"/>
  <c r="T84" i="13" s="1"/>
  <c r="AT73" i="13"/>
  <c r="AP73" i="13"/>
  <c r="AA73" i="13"/>
  <c r="T73" i="13"/>
  <c r="B73" i="13"/>
  <c r="AR84" i="13" s="1"/>
  <c r="D70" i="13"/>
  <c r="D85" i="13" s="1"/>
  <c r="D101" i="13" s="1"/>
  <c r="D117" i="13" s="1"/>
  <c r="D133" i="13" s="1"/>
  <c r="D148" i="13" s="1"/>
  <c r="AT69" i="13"/>
  <c r="AR69" i="13"/>
  <c r="AP69" i="13"/>
  <c r="AA69" i="13"/>
  <c r="T69" i="13"/>
  <c r="AT68" i="13"/>
  <c r="AR68" i="13"/>
  <c r="AP68" i="13"/>
  <c r="AA68" i="13"/>
  <c r="T68" i="13"/>
  <c r="AT67" i="13"/>
  <c r="AS67" i="13"/>
  <c r="AR67" i="13"/>
  <c r="AP67" i="13"/>
  <c r="AA67" i="13"/>
  <c r="T67" i="13"/>
  <c r="AT66" i="13"/>
  <c r="AR66" i="13"/>
  <c r="AP66" i="13"/>
  <c r="AA66" i="13"/>
  <c r="T66" i="13"/>
  <c r="D66" i="13"/>
  <c r="AT65" i="13"/>
  <c r="AR65" i="13"/>
  <c r="AP65" i="13"/>
  <c r="AA65" i="13"/>
  <c r="T65" i="13"/>
  <c r="K65" i="13"/>
  <c r="L65" i="13" s="1"/>
  <c r="E65" i="13"/>
  <c r="H64" i="13" s="1"/>
  <c r="I64" i="13" s="1"/>
  <c r="J64" i="13" s="1"/>
  <c r="AT64" i="13"/>
  <c r="AS64" i="13"/>
  <c r="AR64" i="13"/>
  <c r="AP64" i="13"/>
  <c r="AA64" i="13"/>
  <c r="T64" i="13"/>
  <c r="L64" i="13"/>
  <c r="K64" i="13"/>
  <c r="D64" i="13"/>
  <c r="D79" i="13" s="1"/>
  <c r="AT63" i="13"/>
  <c r="AR63" i="13"/>
  <c r="AP63" i="13"/>
  <c r="AA63" i="13"/>
  <c r="L63" i="13"/>
  <c r="R63" i="13" s="1"/>
  <c r="K63" i="13"/>
  <c r="AT62" i="13"/>
  <c r="AP62" i="13"/>
  <c r="AA62" i="13"/>
  <c r="T62" i="13"/>
  <c r="K62" i="13"/>
  <c r="L62" i="13" s="1"/>
  <c r="AT61" i="13"/>
  <c r="AR61" i="13"/>
  <c r="AP61" i="13"/>
  <c r="AA61" i="13"/>
  <c r="T61" i="13"/>
  <c r="L61" i="13"/>
  <c r="K61" i="13"/>
  <c r="D61" i="13"/>
  <c r="AT60" i="13"/>
  <c r="AR60" i="13"/>
  <c r="AP60" i="13"/>
  <c r="AA60" i="13"/>
  <c r="K60" i="13"/>
  <c r="L60" i="13" s="1"/>
  <c r="E60" i="13"/>
  <c r="H59" i="13" s="1"/>
  <c r="I59" i="13" s="1"/>
  <c r="J59" i="13" s="1"/>
  <c r="B60" i="13"/>
  <c r="AS61" i="13" s="1"/>
  <c r="AT59" i="13"/>
  <c r="AR59" i="13"/>
  <c r="AP59" i="13"/>
  <c r="AA59" i="13"/>
  <c r="T59" i="13"/>
  <c r="K59" i="13"/>
  <c r="L59" i="13" s="1"/>
  <c r="R59" i="13" s="1"/>
  <c r="E59" i="13"/>
  <c r="H58" i="13" s="1"/>
  <c r="I58" i="13" s="1"/>
  <c r="J58" i="13" s="1"/>
  <c r="B59" i="13"/>
  <c r="T63" i="13" s="1"/>
  <c r="AT58" i="13"/>
  <c r="AR58" i="13"/>
  <c r="AP58" i="13"/>
  <c r="AA58" i="13"/>
  <c r="T58" i="13"/>
  <c r="D58" i="13"/>
  <c r="D73" i="13" s="1"/>
  <c r="B58" i="13"/>
  <c r="K68" i="13" s="1"/>
  <c r="L68" i="13" s="1"/>
  <c r="R68" i="13" s="1"/>
  <c r="D54" i="13"/>
  <c r="AT53" i="13"/>
  <c r="AP53" i="13"/>
  <c r="AG53" i="13"/>
  <c r="AA53" i="13"/>
  <c r="D53" i="13"/>
  <c r="D69" i="13" s="1"/>
  <c r="D84" i="13" s="1"/>
  <c r="AT52" i="13"/>
  <c r="AP52" i="13"/>
  <c r="AG52" i="13"/>
  <c r="AA52" i="13"/>
  <c r="I52" i="13"/>
  <c r="J52" i="13" s="1"/>
  <c r="H52" i="13"/>
  <c r="E52" i="13"/>
  <c r="H51" i="13" s="1"/>
  <c r="I51" i="13" s="1"/>
  <c r="J51" i="13" s="1"/>
  <c r="D52" i="13"/>
  <c r="E53" i="13" s="1"/>
  <c r="AT51" i="13"/>
  <c r="AP51" i="13"/>
  <c r="AG51" i="13"/>
  <c r="AA51" i="13"/>
  <c r="E51" i="13"/>
  <c r="H50" i="13" s="1"/>
  <c r="I50" i="13" s="1"/>
  <c r="J50" i="13" s="1"/>
  <c r="D51" i="13"/>
  <c r="D67" i="13" s="1"/>
  <c r="E68" i="13" s="1"/>
  <c r="H67" i="13" s="1"/>
  <c r="I67" i="13" s="1"/>
  <c r="J67" i="13" s="1"/>
  <c r="AT50" i="13"/>
  <c r="AP50" i="13"/>
  <c r="AG50" i="13"/>
  <c r="AA50" i="13"/>
  <c r="D50" i="13"/>
  <c r="AT49" i="13"/>
  <c r="AP49" i="13"/>
  <c r="AG49" i="13"/>
  <c r="AA49" i="13"/>
  <c r="E49" i="13"/>
  <c r="H48" i="13" s="1"/>
  <c r="I48" i="13" s="1"/>
  <c r="J48" i="13" s="1"/>
  <c r="D49" i="13"/>
  <c r="D65" i="13" s="1"/>
  <c r="AT48" i="13"/>
  <c r="AP48" i="13"/>
  <c r="AG48" i="13"/>
  <c r="AA48" i="13"/>
  <c r="T48" i="13"/>
  <c r="D48" i="13"/>
  <c r="AT47" i="13"/>
  <c r="AP47" i="13"/>
  <c r="AG47" i="13"/>
  <c r="AA47" i="13"/>
  <c r="D47" i="13"/>
  <c r="AT46" i="13"/>
  <c r="AP46" i="13"/>
  <c r="AG46" i="13"/>
  <c r="AA46" i="13"/>
  <c r="E46" i="13"/>
  <c r="D46" i="13"/>
  <c r="AT45" i="13"/>
  <c r="AP45" i="13"/>
  <c r="AG45" i="13"/>
  <c r="AA45" i="13"/>
  <c r="J45" i="13"/>
  <c r="H45" i="13"/>
  <c r="I45" i="13" s="1"/>
  <c r="E45" i="13"/>
  <c r="H44" i="13" s="1"/>
  <c r="I44" i="13" s="1"/>
  <c r="J44" i="13" s="1"/>
  <c r="D45" i="13"/>
  <c r="AT44" i="13"/>
  <c r="AP44" i="13"/>
  <c r="AG44" i="13"/>
  <c r="AA44" i="13"/>
  <c r="E44" i="13"/>
  <c r="H43" i="13" s="1"/>
  <c r="D44" i="13"/>
  <c r="D60" i="13" s="1"/>
  <c r="D75" i="13" s="1"/>
  <c r="B44" i="13"/>
  <c r="AT43" i="13"/>
  <c r="AP43" i="13"/>
  <c r="AG43" i="13"/>
  <c r="AA43" i="13"/>
  <c r="I43" i="13"/>
  <c r="J43" i="13" s="1"/>
  <c r="E43" i="13"/>
  <c r="D43" i="13"/>
  <c r="D59" i="13" s="1"/>
  <c r="D74" i="13" s="1"/>
  <c r="B43" i="13"/>
  <c r="T53" i="13" s="1"/>
  <c r="AT42" i="13"/>
  <c r="AP42" i="13"/>
  <c r="AG42" i="13"/>
  <c r="AA42" i="13"/>
  <c r="H42" i="13"/>
  <c r="I42" i="13" s="1"/>
  <c r="J42" i="13" s="1"/>
  <c r="D42" i="13"/>
  <c r="B42" i="13"/>
  <c r="E38" i="13"/>
  <c r="H37" i="13" s="1"/>
  <c r="I37" i="13" s="1"/>
  <c r="J37" i="13" s="1"/>
  <c r="AT37" i="13"/>
  <c r="AP37" i="13"/>
  <c r="AA37" i="13"/>
  <c r="E37" i="13"/>
  <c r="H36" i="13" s="1"/>
  <c r="I36" i="13" s="1"/>
  <c r="J36" i="13" s="1"/>
  <c r="AT36" i="13"/>
  <c r="AP36" i="13"/>
  <c r="AA36" i="13"/>
  <c r="E36" i="13"/>
  <c r="AT35" i="13"/>
  <c r="AS35" i="13"/>
  <c r="AP35" i="13"/>
  <c r="AA35" i="13"/>
  <c r="H35" i="13"/>
  <c r="I35" i="13" s="1"/>
  <c r="J35" i="13" s="1"/>
  <c r="E35" i="13"/>
  <c r="AT34" i="13"/>
  <c r="AS34" i="13"/>
  <c r="AP34" i="13"/>
  <c r="AA34" i="13"/>
  <c r="H34" i="13"/>
  <c r="I34" i="13" s="1"/>
  <c r="J34" i="13" s="1"/>
  <c r="E34" i="13"/>
  <c r="AT33" i="13"/>
  <c r="AS33" i="13"/>
  <c r="AP33" i="13"/>
  <c r="AA33" i="13"/>
  <c r="H33" i="13"/>
  <c r="I33" i="13" s="1"/>
  <c r="J33" i="13" s="1"/>
  <c r="E33" i="13"/>
  <c r="AT32" i="13"/>
  <c r="AS32" i="13"/>
  <c r="AP32" i="13"/>
  <c r="AA32" i="13"/>
  <c r="T32" i="13"/>
  <c r="H32" i="13"/>
  <c r="I32" i="13" s="1"/>
  <c r="J32" i="13" s="1"/>
  <c r="E32" i="13"/>
  <c r="AT31" i="13"/>
  <c r="AS31" i="13"/>
  <c r="AP31" i="13"/>
  <c r="AA31" i="13"/>
  <c r="H31" i="13"/>
  <c r="I31" i="13" s="1"/>
  <c r="J31" i="13" s="1"/>
  <c r="E31" i="13"/>
  <c r="AT30" i="13"/>
  <c r="AS30" i="13"/>
  <c r="AP30" i="13"/>
  <c r="AA30" i="13"/>
  <c r="I30" i="13"/>
  <c r="J30" i="13" s="1"/>
  <c r="H30" i="13"/>
  <c r="E30" i="13"/>
  <c r="H29" i="13" s="1"/>
  <c r="AT29" i="13"/>
  <c r="AP29" i="13"/>
  <c r="AA29" i="13"/>
  <c r="I29" i="13"/>
  <c r="J29" i="13" s="1"/>
  <c r="E29" i="13"/>
  <c r="H28" i="13" s="1"/>
  <c r="I28" i="13" s="1"/>
  <c r="J28" i="13" s="1"/>
  <c r="AT28" i="13"/>
  <c r="AP28" i="13"/>
  <c r="AA28" i="13"/>
  <c r="E28" i="13"/>
  <c r="B28" i="13"/>
  <c r="AS29" i="13" s="1"/>
  <c r="AT27" i="13"/>
  <c r="AS27" i="13"/>
  <c r="AP27" i="13"/>
  <c r="AA27" i="13"/>
  <c r="T27" i="13"/>
  <c r="H27" i="13"/>
  <c r="I27" i="13" s="1"/>
  <c r="J27" i="13" s="1"/>
  <c r="E27" i="13"/>
  <c r="H26" i="13" s="1"/>
  <c r="I26" i="13" s="1"/>
  <c r="J26" i="13" s="1"/>
  <c r="B27" i="13"/>
  <c r="T34" i="13" s="1"/>
  <c r="AT26" i="13"/>
  <c r="AS26" i="13"/>
  <c r="AR26" i="13"/>
  <c r="AP26" i="13"/>
  <c r="AA26" i="13"/>
  <c r="B26" i="13"/>
  <c r="K30" i="13" s="1"/>
  <c r="L30" i="13" s="1"/>
  <c r="AW147" i="12"/>
  <c r="AS147" i="12"/>
  <c r="AG147" i="12"/>
  <c r="AW146" i="12"/>
  <c r="AU146" i="12"/>
  <c r="AS146" i="12"/>
  <c r="AG146" i="12"/>
  <c r="AW145" i="12"/>
  <c r="AU145" i="12"/>
  <c r="AS145" i="12"/>
  <c r="AG145" i="12"/>
  <c r="K145" i="12"/>
  <c r="AW144" i="12"/>
  <c r="AS144" i="12"/>
  <c r="AG144" i="12"/>
  <c r="AW143" i="12"/>
  <c r="AU143" i="12"/>
  <c r="AS143" i="12"/>
  <c r="AG143" i="12"/>
  <c r="K143" i="12"/>
  <c r="L143" i="12" s="1"/>
  <c r="AW142" i="12"/>
  <c r="AS142" i="12"/>
  <c r="AG142" i="12"/>
  <c r="AW141" i="12"/>
  <c r="AU141" i="12"/>
  <c r="AS141" i="12"/>
  <c r="AG141" i="12"/>
  <c r="K141" i="12"/>
  <c r="L141" i="12" s="1"/>
  <c r="AW140" i="12"/>
  <c r="AS140" i="12"/>
  <c r="AG140" i="12"/>
  <c r="K140" i="12"/>
  <c r="L140" i="12" s="1"/>
  <c r="AW139" i="12"/>
  <c r="AS139" i="12"/>
  <c r="AG139" i="12"/>
  <c r="AW138" i="12"/>
  <c r="AU138" i="12"/>
  <c r="AS138" i="12"/>
  <c r="AG138" i="12"/>
  <c r="K138" i="12"/>
  <c r="L138" i="12" s="1"/>
  <c r="B138" i="12"/>
  <c r="AW137" i="12"/>
  <c r="AU137" i="12"/>
  <c r="AS137" i="12"/>
  <c r="AG137" i="12"/>
  <c r="K137" i="12"/>
  <c r="L137" i="12" s="1"/>
  <c r="B137" i="12"/>
  <c r="AW136" i="12"/>
  <c r="AU136" i="12"/>
  <c r="AS136" i="12"/>
  <c r="AG136" i="12"/>
  <c r="K136" i="12"/>
  <c r="L136" i="12" s="1"/>
  <c r="B136" i="12"/>
  <c r="AU142" i="12" s="1"/>
  <c r="AZ132" i="12"/>
  <c r="AW132" i="12"/>
  <c r="AS132" i="12"/>
  <c r="AG132" i="12"/>
  <c r="AZ131" i="12"/>
  <c r="AW131" i="12"/>
  <c r="AS131" i="12"/>
  <c r="AG131" i="12"/>
  <c r="AZ130" i="12"/>
  <c r="AW130" i="12"/>
  <c r="AS130" i="12"/>
  <c r="AG130" i="12"/>
  <c r="K130" i="12"/>
  <c r="L130" i="12" s="1"/>
  <c r="AZ129" i="12"/>
  <c r="AW129" i="12"/>
  <c r="AV129" i="12"/>
  <c r="AS129" i="12"/>
  <c r="AG129" i="12"/>
  <c r="AZ128" i="12"/>
  <c r="AW128" i="12"/>
  <c r="AS128" i="12"/>
  <c r="AG128" i="12"/>
  <c r="K128" i="12"/>
  <c r="AZ127" i="12"/>
  <c r="AW127" i="12"/>
  <c r="AS127" i="12"/>
  <c r="AG127" i="12"/>
  <c r="AZ126" i="12"/>
  <c r="AW126" i="12"/>
  <c r="AU126" i="12"/>
  <c r="AS126" i="12"/>
  <c r="AG126" i="12"/>
  <c r="AZ125" i="12"/>
  <c r="AW125" i="12"/>
  <c r="AV125" i="12"/>
  <c r="AS125" i="12"/>
  <c r="AG125" i="12"/>
  <c r="K125" i="12"/>
  <c r="L125" i="12" s="1"/>
  <c r="AZ124" i="12"/>
  <c r="AW124" i="12"/>
  <c r="AV124" i="12"/>
  <c r="AS124" i="12"/>
  <c r="AG124" i="12"/>
  <c r="AZ123" i="12"/>
  <c r="AW123" i="12"/>
  <c r="AU123" i="12"/>
  <c r="AS123" i="12"/>
  <c r="AG123" i="12"/>
  <c r="K123" i="12"/>
  <c r="L123" i="12" s="1"/>
  <c r="R123" i="12" s="1"/>
  <c r="B123" i="12"/>
  <c r="AV127" i="12" s="1"/>
  <c r="AZ122" i="12"/>
  <c r="AW122" i="12"/>
  <c r="AU122" i="12"/>
  <c r="AS122" i="12"/>
  <c r="AG122" i="12"/>
  <c r="K122" i="12"/>
  <c r="L122" i="12" s="1"/>
  <c r="B122" i="12"/>
  <c r="T129" i="12" s="1"/>
  <c r="AZ121" i="12"/>
  <c r="AW121" i="12"/>
  <c r="AU121" i="12"/>
  <c r="AS121" i="12"/>
  <c r="AG121" i="12"/>
  <c r="O121" i="12"/>
  <c r="K121" i="12"/>
  <c r="L121" i="12" s="1"/>
  <c r="R121" i="12" s="1"/>
  <c r="B121" i="12"/>
  <c r="K129" i="12" s="1"/>
  <c r="L129" i="12" s="1"/>
  <c r="AW116" i="12"/>
  <c r="AU116" i="12"/>
  <c r="AS116" i="12"/>
  <c r="AG116" i="12"/>
  <c r="AW115" i="12"/>
  <c r="AS115" i="12"/>
  <c r="AG115" i="12"/>
  <c r="K115" i="12"/>
  <c r="L115" i="12" s="1"/>
  <c r="AW114" i="12"/>
  <c r="AS114" i="12"/>
  <c r="AG114" i="12"/>
  <c r="T114" i="12"/>
  <c r="AW113" i="12"/>
  <c r="AU113" i="12"/>
  <c r="AS113" i="12"/>
  <c r="AG113" i="12"/>
  <c r="AW112" i="12"/>
  <c r="AS112" i="12"/>
  <c r="AG112" i="12"/>
  <c r="AW111" i="12"/>
  <c r="AS111" i="12"/>
  <c r="AG111" i="12"/>
  <c r="AW110" i="12"/>
  <c r="AS110" i="12"/>
  <c r="AG110" i="12"/>
  <c r="AW109" i="12"/>
  <c r="AV109" i="12"/>
  <c r="AS109" i="12"/>
  <c r="AG109" i="12"/>
  <c r="AW108" i="12"/>
  <c r="AS108" i="12"/>
  <c r="AG108" i="12"/>
  <c r="AW107" i="12"/>
  <c r="AS107" i="12"/>
  <c r="AG107" i="12"/>
  <c r="T107" i="12"/>
  <c r="B107" i="12"/>
  <c r="AV111" i="12" s="1"/>
  <c r="AW106" i="12"/>
  <c r="AV106" i="12"/>
  <c r="AS106" i="12"/>
  <c r="AG106" i="12"/>
  <c r="T106" i="12"/>
  <c r="B106" i="12"/>
  <c r="T109" i="12" s="1"/>
  <c r="AW105" i="12"/>
  <c r="AV105" i="12"/>
  <c r="AS105" i="12"/>
  <c r="AG105" i="12"/>
  <c r="T105" i="12"/>
  <c r="B105" i="12"/>
  <c r="AU111" i="12" s="1"/>
  <c r="AM100" i="12"/>
  <c r="AL100" i="12"/>
  <c r="AM99" i="12"/>
  <c r="AM98" i="12"/>
  <c r="AM97" i="12"/>
  <c r="T97" i="12"/>
  <c r="AM96" i="12"/>
  <c r="AK96" i="12"/>
  <c r="AM95" i="12"/>
  <c r="AL95" i="12"/>
  <c r="AM94" i="12"/>
  <c r="K94" i="12"/>
  <c r="L94" i="12" s="1"/>
  <c r="AM93" i="12"/>
  <c r="AL93" i="12"/>
  <c r="T93" i="12"/>
  <c r="AM92" i="12"/>
  <c r="T92" i="12"/>
  <c r="AM91" i="12"/>
  <c r="AK91" i="12"/>
  <c r="B91" i="12"/>
  <c r="AL98" i="12" s="1"/>
  <c r="AM90" i="12"/>
  <c r="B90" i="12"/>
  <c r="T99" i="12" s="1"/>
  <c r="AM89" i="12"/>
  <c r="AK89" i="12"/>
  <c r="K89" i="12"/>
  <c r="L89" i="12" s="1"/>
  <c r="B89" i="12"/>
  <c r="AK93" i="12" s="1"/>
  <c r="AT84" i="12"/>
  <c r="AP84" i="12"/>
  <c r="AA84" i="12"/>
  <c r="AT83" i="12"/>
  <c r="AS83" i="12"/>
  <c r="AP83" i="12"/>
  <c r="AA83" i="12"/>
  <c r="T83" i="12"/>
  <c r="K83" i="12"/>
  <c r="L83" i="12" s="1"/>
  <c r="AT82" i="12"/>
  <c r="AS82" i="12"/>
  <c r="AP82" i="12"/>
  <c r="AA82" i="12"/>
  <c r="AT81" i="12"/>
  <c r="AP81" i="12"/>
  <c r="AA81" i="12"/>
  <c r="AT80" i="12"/>
  <c r="AS80" i="12"/>
  <c r="AP80" i="12"/>
  <c r="AA80" i="12"/>
  <c r="T80" i="12"/>
  <c r="AT79" i="12"/>
  <c r="AR79" i="12"/>
  <c r="AP79" i="12"/>
  <c r="AA79" i="12"/>
  <c r="AT78" i="12"/>
  <c r="AS78" i="12"/>
  <c r="AP78" i="12"/>
  <c r="AA78" i="12"/>
  <c r="T78" i="12"/>
  <c r="AT77" i="12"/>
  <c r="AR77" i="12"/>
  <c r="AP77" i="12"/>
  <c r="AA77" i="12"/>
  <c r="AT76" i="12"/>
  <c r="AR76" i="12"/>
  <c r="AP76" i="12"/>
  <c r="AA76" i="12"/>
  <c r="AT75" i="12"/>
  <c r="AS75" i="12"/>
  <c r="AP75" i="12"/>
  <c r="AA75" i="12"/>
  <c r="T75" i="12"/>
  <c r="B75" i="12"/>
  <c r="AS84" i="12" s="1"/>
  <c r="AT74" i="12"/>
  <c r="AS74" i="12"/>
  <c r="AP74" i="12"/>
  <c r="AA74" i="12"/>
  <c r="T74" i="12"/>
  <c r="B74" i="12"/>
  <c r="T79" i="12" s="1"/>
  <c r="AT73" i="12"/>
  <c r="AS73" i="12"/>
  <c r="AP73" i="12"/>
  <c r="AA73" i="12"/>
  <c r="T73" i="12"/>
  <c r="B73" i="12"/>
  <c r="AR82" i="12" s="1"/>
  <c r="AT69" i="12"/>
  <c r="AP69" i="12"/>
  <c r="AA69" i="12"/>
  <c r="D69" i="12"/>
  <c r="AT68" i="12"/>
  <c r="AP68" i="12"/>
  <c r="AA68" i="12"/>
  <c r="D68" i="12"/>
  <c r="AT67" i="12"/>
  <c r="AR67" i="12"/>
  <c r="AP67" i="12"/>
  <c r="AA67" i="12"/>
  <c r="K67" i="12"/>
  <c r="AT66" i="12"/>
  <c r="AP66" i="12"/>
  <c r="AA66" i="12"/>
  <c r="D66" i="12"/>
  <c r="AT65" i="12"/>
  <c r="AP65" i="12"/>
  <c r="AA65" i="12"/>
  <c r="K65" i="12"/>
  <c r="AT64" i="12"/>
  <c r="AP64" i="12"/>
  <c r="AA64" i="12"/>
  <c r="AT63" i="12"/>
  <c r="AR63" i="12"/>
  <c r="AP63" i="12"/>
  <c r="AA63" i="12"/>
  <c r="K63" i="12"/>
  <c r="L63" i="12" s="1"/>
  <c r="AT62" i="12"/>
  <c r="AP62" i="12"/>
  <c r="AA62" i="12"/>
  <c r="K62" i="12"/>
  <c r="L62" i="12" s="1"/>
  <c r="AT61" i="12"/>
  <c r="AP61" i="12"/>
  <c r="AA61" i="12"/>
  <c r="AT60" i="12"/>
  <c r="AR60" i="12"/>
  <c r="AP60" i="12"/>
  <c r="AA60" i="12"/>
  <c r="K60" i="12"/>
  <c r="L60" i="12" s="1"/>
  <c r="B60" i="12"/>
  <c r="AT59" i="12"/>
  <c r="AP59" i="12"/>
  <c r="AA59" i="12"/>
  <c r="K59" i="12"/>
  <c r="L59" i="12" s="1"/>
  <c r="B59" i="12"/>
  <c r="AT58" i="12"/>
  <c r="AR58" i="12"/>
  <c r="AP58" i="12"/>
  <c r="AA58" i="12"/>
  <c r="K58" i="12"/>
  <c r="L58" i="12" s="1"/>
  <c r="B58" i="12"/>
  <c r="AR64" i="12" s="1"/>
  <c r="E54" i="12"/>
  <c r="D54" i="12"/>
  <c r="D70" i="12" s="1"/>
  <c r="D85" i="12" s="1"/>
  <c r="D101" i="12" s="1"/>
  <c r="D117" i="12" s="1"/>
  <c r="D133" i="12" s="1"/>
  <c r="D148" i="12" s="1"/>
  <c r="AT53" i="12"/>
  <c r="AP53" i="12"/>
  <c r="AG53" i="12"/>
  <c r="AA53" i="12"/>
  <c r="J53" i="12"/>
  <c r="H53" i="12"/>
  <c r="I53" i="12" s="1"/>
  <c r="D53" i="12"/>
  <c r="AT52" i="12"/>
  <c r="AP52" i="12"/>
  <c r="AG52" i="12"/>
  <c r="AA52" i="12"/>
  <c r="T52" i="12"/>
  <c r="R52" i="12"/>
  <c r="K52" i="12"/>
  <c r="L52" i="12" s="1"/>
  <c r="E52" i="12"/>
  <c r="H51" i="12" s="1"/>
  <c r="I51" i="12" s="1"/>
  <c r="J51" i="12" s="1"/>
  <c r="D52" i="12"/>
  <c r="E53" i="12" s="1"/>
  <c r="H52" i="12" s="1"/>
  <c r="I52" i="12" s="1"/>
  <c r="J52" i="12" s="1"/>
  <c r="AT51" i="12"/>
  <c r="AS51" i="12"/>
  <c r="AP51" i="12"/>
  <c r="AG51" i="12"/>
  <c r="AA51" i="12"/>
  <c r="E51" i="12"/>
  <c r="H50" i="12" s="1"/>
  <c r="I50" i="12" s="1"/>
  <c r="J50" i="12" s="1"/>
  <c r="D51" i="12"/>
  <c r="D67" i="12" s="1"/>
  <c r="AT50" i="12"/>
  <c r="AP50" i="12"/>
  <c r="AG50" i="12"/>
  <c r="AA50" i="12"/>
  <c r="E50" i="12"/>
  <c r="H49" i="12" s="1"/>
  <c r="I49" i="12" s="1"/>
  <c r="J49" i="12" s="1"/>
  <c r="D50" i="12"/>
  <c r="AT49" i="12"/>
  <c r="AS49" i="12"/>
  <c r="AP49" i="12"/>
  <c r="AG49" i="12"/>
  <c r="AA49" i="12"/>
  <c r="E49" i="12"/>
  <c r="H48" i="12" s="1"/>
  <c r="I48" i="12" s="1"/>
  <c r="J48" i="12" s="1"/>
  <c r="D49" i="12"/>
  <c r="D65" i="12" s="1"/>
  <c r="AT48" i="12"/>
  <c r="AS48" i="12"/>
  <c r="AP48" i="12"/>
  <c r="AG48" i="12"/>
  <c r="AA48" i="12"/>
  <c r="K48" i="12"/>
  <c r="L48" i="12" s="1"/>
  <c r="D48" i="12"/>
  <c r="D64" i="12" s="1"/>
  <c r="AT47" i="12"/>
  <c r="AS47" i="12"/>
  <c r="AP47" i="12"/>
  <c r="AG47" i="12"/>
  <c r="AA47" i="12"/>
  <c r="D47" i="12"/>
  <c r="D63" i="12" s="1"/>
  <c r="AT46" i="12"/>
  <c r="AP46" i="12"/>
  <c r="AG46" i="12"/>
  <c r="AA46" i="12"/>
  <c r="D46" i="12"/>
  <c r="AT45" i="12"/>
  <c r="AP45" i="12"/>
  <c r="AG45" i="12"/>
  <c r="AA45" i="12"/>
  <c r="T45" i="12"/>
  <c r="D45" i="12"/>
  <c r="AT44" i="12"/>
  <c r="AP44" i="12"/>
  <c r="AG44" i="12"/>
  <c r="AA44" i="12"/>
  <c r="T44" i="12"/>
  <c r="D44" i="12"/>
  <c r="D60" i="12" s="1"/>
  <c r="B44" i="12"/>
  <c r="AS52" i="12" s="1"/>
  <c r="AT43" i="12"/>
  <c r="AS43" i="12"/>
  <c r="AP43" i="12"/>
  <c r="AG43" i="12"/>
  <c r="AA43" i="12"/>
  <c r="T43" i="12"/>
  <c r="K43" i="12"/>
  <c r="L43" i="12" s="1"/>
  <c r="I43" i="12"/>
  <c r="J43" i="12" s="1"/>
  <c r="D43" i="12"/>
  <c r="E44" i="12" s="1"/>
  <c r="H43" i="12" s="1"/>
  <c r="B43" i="12"/>
  <c r="T48" i="12" s="1"/>
  <c r="AT42" i="12"/>
  <c r="AS42" i="12"/>
  <c r="AP42" i="12"/>
  <c r="AG42" i="12"/>
  <c r="AA42" i="12"/>
  <c r="T42" i="12"/>
  <c r="D42" i="12"/>
  <c r="D58" i="12" s="1"/>
  <c r="B42" i="12"/>
  <c r="AR47" i="12" s="1"/>
  <c r="E38" i="12"/>
  <c r="AT37" i="12"/>
  <c r="AR37" i="12"/>
  <c r="AP37" i="12"/>
  <c r="AA37" i="12"/>
  <c r="I37" i="12"/>
  <c r="J37" i="12" s="1"/>
  <c r="H37" i="12"/>
  <c r="E37" i="12"/>
  <c r="H36" i="12" s="1"/>
  <c r="I36" i="12" s="1"/>
  <c r="J36" i="12" s="1"/>
  <c r="AT36" i="12"/>
  <c r="AP36" i="12"/>
  <c r="AA36" i="12"/>
  <c r="E36" i="12"/>
  <c r="AT35" i="12"/>
  <c r="AP35" i="12"/>
  <c r="AA35" i="12"/>
  <c r="T35" i="12"/>
  <c r="J35" i="12"/>
  <c r="I35" i="12"/>
  <c r="H35" i="12"/>
  <c r="E35" i="12"/>
  <c r="AT34" i="12"/>
  <c r="AP34" i="12"/>
  <c r="AA34" i="12"/>
  <c r="H34" i="12"/>
  <c r="I34" i="12" s="1"/>
  <c r="J34" i="12" s="1"/>
  <c r="E34" i="12"/>
  <c r="AT33" i="12"/>
  <c r="AS33" i="12"/>
  <c r="AP33" i="12"/>
  <c r="AA33" i="12"/>
  <c r="T33" i="12"/>
  <c r="H33" i="12"/>
  <c r="I33" i="12" s="1"/>
  <c r="J33" i="12" s="1"/>
  <c r="E33" i="12"/>
  <c r="AT32" i="12"/>
  <c r="AP32" i="12"/>
  <c r="AA32" i="12"/>
  <c r="H32" i="12"/>
  <c r="I32" i="12" s="1"/>
  <c r="J32" i="12" s="1"/>
  <c r="E32" i="12"/>
  <c r="AT31" i="12"/>
  <c r="AP31" i="12"/>
  <c r="AA31" i="12"/>
  <c r="T31" i="12"/>
  <c r="J31" i="12"/>
  <c r="I31" i="12"/>
  <c r="H31" i="12"/>
  <c r="E31" i="12"/>
  <c r="AT30" i="12"/>
  <c r="AP30" i="12"/>
  <c r="AA30" i="12"/>
  <c r="I30" i="12"/>
  <c r="J30" i="12" s="1"/>
  <c r="H30" i="12"/>
  <c r="E30" i="12"/>
  <c r="H29" i="12" s="1"/>
  <c r="I29" i="12" s="1"/>
  <c r="J29" i="12" s="1"/>
  <c r="AT29" i="12"/>
  <c r="AP29" i="12"/>
  <c r="AA29" i="12"/>
  <c r="K29" i="12"/>
  <c r="L29" i="12" s="1"/>
  <c r="E29" i="12"/>
  <c r="AT28" i="12"/>
  <c r="AP28" i="12"/>
  <c r="AA28" i="12"/>
  <c r="H28" i="12"/>
  <c r="I28" i="12" s="1"/>
  <c r="J28" i="12" s="1"/>
  <c r="E28" i="12"/>
  <c r="H27" i="12" s="1"/>
  <c r="I27" i="12" s="1"/>
  <c r="J27" i="12" s="1"/>
  <c r="B28" i="12"/>
  <c r="AS35" i="12" s="1"/>
  <c r="AT27" i="12"/>
  <c r="AS27" i="12"/>
  <c r="AP27" i="12"/>
  <c r="AA27" i="12"/>
  <c r="T27" i="12"/>
  <c r="E27" i="12"/>
  <c r="B27" i="12"/>
  <c r="T29" i="12" s="1"/>
  <c r="AT26" i="12"/>
  <c r="AS26" i="12"/>
  <c r="AP26" i="12"/>
  <c r="AA26" i="12"/>
  <c r="T26" i="12"/>
  <c r="I26" i="12"/>
  <c r="J26" i="12" s="1"/>
  <c r="H26" i="12"/>
  <c r="B26" i="12"/>
  <c r="AW147" i="10"/>
  <c r="AS147" i="10"/>
  <c r="AG147" i="10"/>
  <c r="AW146" i="10"/>
  <c r="AS146" i="10"/>
  <c r="AG146" i="10"/>
  <c r="AW145" i="10"/>
  <c r="AS145" i="10"/>
  <c r="AG145" i="10"/>
  <c r="K145" i="10"/>
  <c r="L145" i="10" s="1"/>
  <c r="R145" i="10" s="1"/>
  <c r="AW144" i="10"/>
  <c r="AS144" i="10"/>
  <c r="AG144" i="10"/>
  <c r="AW143" i="10"/>
  <c r="AU143" i="10"/>
  <c r="AS143" i="10"/>
  <c r="AG143" i="10"/>
  <c r="AW142" i="10"/>
  <c r="AV142" i="10"/>
  <c r="AS142" i="10"/>
  <c r="AG142" i="10"/>
  <c r="AW141" i="10"/>
  <c r="AS141" i="10"/>
  <c r="AG141" i="10"/>
  <c r="AW140" i="10"/>
  <c r="AS140" i="10"/>
  <c r="AG140" i="10"/>
  <c r="T140" i="10"/>
  <c r="AW139" i="10"/>
  <c r="AV139" i="10"/>
  <c r="AS139" i="10"/>
  <c r="AG139" i="10"/>
  <c r="AW138" i="10"/>
  <c r="AS138" i="10"/>
  <c r="AG138" i="10"/>
  <c r="B138" i="10"/>
  <c r="AW137" i="10"/>
  <c r="AU137" i="10"/>
  <c r="AS137" i="10"/>
  <c r="AG137" i="10"/>
  <c r="B137" i="10"/>
  <c r="T137" i="10" s="1"/>
  <c r="AW136" i="10"/>
  <c r="AV136" i="10"/>
  <c r="AS136" i="10"/>
  <c r="AG136" i="10"/>
  <c r="T136" i="10"/>
  <c r="L136" i="10"/>
  <c r="K136" i="10"/>
  <c r="B136" i="10"/>
  <c r="AZ132" i="10"/>
  <c r="AW132" i="10"/>
  <c r="AU132" i="10"/>
  <c r="AS132" i="10"/>
  <c r="AG132" i="10"/>
  <c r="AZ131" i="10"/>
  <c r="AW131" i="10"/>
  <c r="AS131" i="10"/>
  <c r="AG131" i="10"/>
  <c r="K131" i="10"/>
  <c r="L131" i="10" s="1"/>
  <c r="AZ130" i="10"/>
  <c r="AW130" i="10"/>
  <c r="AS130" i="10"/>
  <c r="AG130" i="10"/>
  <c r="T130" i="10"/>
  <c r="AZ129" i="10"/>
  <c r="AW129" i="10"/>
  <c r="AS129" i="10"/>
  <c r="AG129" i="10"/>
  <c r="AZ128" i="10"/>
  <c r="AW128" i="10"/>
  <c r="AS128" i="10"/>
  <c r="AG128" i="10"/>
  <c r="T128" i="10"/>
  <c r="AZ127" i="10"/>
  <c r="AW127" i="10"/>
  <c r="AU127" i="10"/>
  <c r="AS127" i="10"/>
  <c r="AG127" i="10"/>
  <c r="T127" i="10"/>
  <c r="K127" i="10"/>
  <c r="L127" i="10" s="1"/>
  <c r="AZ126" i="10"/>
  <c r="AW126" i="10"/>
  <c r="AV126" i="10"/>
  <c r="AS126" i="10"/>
  <c r="AG126" i="10"/>
  <c r="T126" i="10"/>
  <c r="AZ125" i="10"/>
  <c r="AW125" i="10"/>
  <c r="AS125" i="10"/>
  <c r="AG125" i="10"/>
  <c r="AZ124" i="10"/>
  <c r="AW124" i="10"/>
  <c r="AV124" i="10"/>
  <c r="AU124" i="10"/>
  <c r="AS124" i="10"/>
  <c r="AG124" i="10"/>
  <c r="AZ123" i="10"/>
  <c r="AW123" i="10"/>
  <c r="AV123" i="10"/>
  <c r="AS123" i="10"/>
  <c r="AG123" i="10"/>
  <c r="B123" i="10"/>
  <c r="AV128" i="10" s="1"/>
  <c r="AZ122" i="10"/>
  <c r="AW122" i="10"/>
  <c r="AS122" i="10"/>
  <c r="AG122" i="10"/>
  <c r="T122" i="10"/>
  <c r="B122" i="10"/>
  <c r="T129" i="10" s="1"/>
  <c r="AZ121" i="10"/>
  <c r="AW121" i="10"/>
  <c r="AV121" i="10"/>
  <c r="AS121" i="10"/>
  <c r="AG121" i="10"/>
  <c r="T121" i="10"/>
  <c r="B121" i="10"/>
  <c r="K128" i="10" s="1"/>
  <c r="L128" i="10" s="1"/>
  <c r="R128" i="10" s="1"/>
  <c r="AW116" i="10"/>
  <c r="AU116" i="10"/>
  <c r="AS116" i="10"/>
  <c r="AG116" i="10"/>
  <c r="AW115" i="10"/>
  <c r="AS115" i="10"/>
  <c r="AG115" i="10"/>
  <c r="AW114" i="10"/>
  <c r="AU114" i="10"/>
  <c r="AS114" i="10"/>
  <c r="AG114" i="10"/>
  <c r="K114" i="10"/>
  <c r="AW113" i="10"/>
  <c r="AU113" i="10"/>
  <c r="AS113" i="10"/>
  <c r="AG113" i="10"/>
  <c r="AW112" i="10"/>
  <c r="AS112" i="10"/>
  <c r="AG112" i="10"/>
  <c r="K112" i="10"/>
  <c r="L112" i="10" s="1"/>
  <c r="AW111" i="10"/>
  <c r="AS111" i="10"/>
  <c r="AG111" i="10"/>
  <c r="AW110" i="10"/>
  <c r="AS110" i="10"/>
  <c r="AG110" i="10"/>
  <c r="K110" i="10"/>
  <c r="L110" i="10" s="1"/>
  <c r="AW109" i="10"/>
  <c r="AS109" i="10"/>
  <c r="AG109" i="10"/>
  <c r="K109" i="10"/>
  <c r="AW108" i="10"/>
  <c r="AS108" i="10"/>
  <c r="AG108" i="10"/>
  <c r="AW107" i="10"/>
  <c r="AS107" i="10"/>
  <c r="AG107" i="10"/>
  <c r="K107" i="10"/>
  <c r="L107" i="10" s="1"/>
  <c r="R107" i="10" s="1"/>
  <c r="B107" i="10"/>
  <c r="AW106" i="10"/>
  <c r="AS106" i="10"/>
  <c r="AG106" i="10"/>
  <c r="K106" i="10"/>
  <c r="L106" i="10" s="1"/>
  <c r="B106" i="10"/>
  <c r="AW105" i="10"/>
  <c r="AU105" i="10"/>
  <c r="AS105" i="10"/>
  <c r="AG105" i="10"/>
  <c r="K105" i="10"/>
  <c r="L105" i="10" s="1"/>
  <c r="B105" i="10"/>
  <c r="K115" i="10" s="1"/>
  <c r="L115" i="10" s="1"/>
  <c r="AM100" i="10"/>
  <c r="AM99" i="10"/>
  <c r="T99" i="10"/>
  <c r="L99" i="10"/>
  <c r="K99" i="10"/>
  <c r="AM98" i="10"/>
  <c r="AL98" i="10"/>
  <c r="AM97" i="10"/>
  <c r="T97" i="10"/>
  <c r="AM96" i="10"/>
  <c r="AK96" i="10"/>
  <c r="AM95" i="10"/>
  <c r="AM94" i="10"/>
  <c r="T94" i="10"/>
  <c r="R94" i="10"/>
  <c r="K94" i="10"/>
  <c r="L94" i="10" s="1"/>
  <c r="AM93" i="10"/>
  <c r="AK93" i="10"/>
  <c r="AM92" i="10"/>
  <c r="T92" i="10"/>
  <c r="AM91" i="10"/>
  <c r="AK91" i="10"/>
  <c r="B91" i="10"/>
  <c r="AM90" i="10"/>
  <c r="T90" i="10"/>
  <c r="B90" i="10"/>
  <c r="T96" i="10" s="1"/>
  <c r="AM89" i="10"/>
  <c r="AL89" i="10"/>
  <c r="T89" i="10"/>
  <c r="B89" i="10"/>
  <c r="D85" i="10"/>
  <c r="D101" i="10" s="1"/>
  <c r="D117" i="10" s="1"/>
  <c r="D133" i="10" s="1"/>
  <c r="D148" i="10" s="1"/>
  <c r="AT84" i="10"/>
  <c r="AP84" i="10"/>
  <c r="AA84" i="10"/>
  <c r="AT83" i="10"/>
  <c r="AP83" i="10"/>
  <c r="AA83" i="10"/>
  <c r="AT82" i="10"/>
  <c r="AP82" i="10"/>
  <c r="AA82" i="10"/>
  <c r="AT81" i="10"/>
  <c r="AP81" i="10"/>
  <c r="AA81" i="10"/>
  <c r="AT80" i="10"/>
  <c r="AP80" i="10"/>
  <c r="AA80" i="10"/>
  <c r="T80" i="10"/>
  <c r="AT79" i="10"/>
  <c r="AR79" i="10"/>
  <c r="AP79" i="10"/>
  <c r="AA79" i="10"/>
  <c r="K79" i="10"/>
  <c r="L79" i="10" s="1"/>
  <c r="AT78" i="10"/>
  <c r="AS78" i="10"/>
  <c r="AP78" i="10"/>
  <c r="AA78" i="10"/>
  <c r="AT77" i="10"/>
  <c r="AP77" i="10"/>
  <c r="AA77" i="10"/>
  <c r="AT76" i="10"/>
  <c r="AR76" i="10"/>
  <c r="AP76" i="10"/>
  <c r="AA76" i="10"/>
  <c r="K76" i="10"/>
  <c r="L76" i="10" s="1"/>
  <c r="AT75" i="10"/>
  <c r="AS75" i="10"/>
  <c r="AP75" i="10"/>
  <c r="AA75" i="10"/>
  <c r="B75" i="10"/>
  <c r="AS77" i="10" s="1"/>
  <c r="AT74" i="10"/>
  <c r="AP74" i="10"/>
  <c r="AA74" i="10"/>
  <c r="T74" i="10"/>
  <c r="B74" i="10"/>
  <c r="T77" i="10" s="1"/>
  <c r="AT73" i="10"/>
  <c r="AS73" i="10"/>
  <c r="AP73" i="10"/>
  <c r="AA73" i="10"/>
  <c r="L73" i="10"/>
  <c r="R73" i="10" s="1"/>
  <c r="K73" i="10"/>
  <c r="B73" i="10"/>
  <c r="D70" i="10"/>
  <c r="AT69" i="10"/>
  <c r="AP69" i="10"/>
  <c r="AA69" i="10"/>
  <c r="R69" i="10"/>
  <c r="L69" i="10"/>
  <c r="AT68" i="10"/>
  <c r="AS68" i="10"/>
  <c r="AP68" i="10"/>
  <c r="AA68" i="10"/>
  <c r="D68" i="10"/>
  <c r="AT67" i="10"/>
  <c r="AR67" i="10"/>
  <c r="AP67" i="10"/>
  <c r="AA67" i="10"/>
  <c r="K67" i="10"/>
  <c r="L67" i="10" s="1"/>
  <c r="AT66" i="10"/>
  <c r="AP66" i="10"/>
  <c r="AA66" i="10"/>
  <c r="AT65" i="10"/>
  <c r="AS65" i="10"/>
  <c r="AP65" i="10"/>
  <c r="AA65" i="10"/>
  <c r="AT64" i="10"/>
  <c r="AP64" i="10"/>
  <c r="AA64" i="10"/>
  <c r="D64" i="10"/>
  <c r="AT63" i="10"/>
  <c r="AP63" i="10"/>
  <c r="AA63" i="10"/>
  <c r="K63" i="10"/>
  <c r="L63" i="10" s="1"/>
  <c r="AT62" i="10"/>
  <c r="AS62" i="10"/>
  <c r="AR62" i="10"/>
  <c r="AP62" i="10"/>
  <c r="AA62" i="10"/>
  <c r="AT61" i="10"/>
  <c r="AP61" i="10"/>
  <c r="AA61" i="10"/>
  <c r="D61" i="10"/>
  <c r="AT60" i="10"/>
  <c r="AS60" i="10"/>
  <c r="AP60" i="10"/>
  <c r="AA60" i="10"/>
  <c r="K60" i="10"/>
  <c r="L60" i="10" s="1"/>
  <c r="B60" i="10"/>
  <c r="AS63" i="10" s="1"/>
  <c r="AT59" i="10"/>
  <c r="AS59" i="10"/>
  <c r="AP59" i="10"/>
  <c r="AA59" i="10"/>
  <c r="B59" i="10"/>
  <c r="AT58" i="10"/>
  <c r="AS58" i="10"/>
  <c r="AR58" i="10"/>
  <c r="AP58" i="10"/>
  <c r="AA58" i="10"/>
  <c r="K58" i="10"/>
  <c r="L58" i="10" s="1"/>
  <c r="D58" i="10"/>
  <c r="B58" i="10"/>
  <c r="K69" i="10" s="1"/>
  <c r="D54" i="10"/>
  <c r="AT53" i="10"/>
  <c r="AP53" i="10"/>
  <c r="AG53" i="10"/>
  <c r="AA53" i="10"/>
  <c r="E53" i="10"/>
  <c r="H52" i="10" s="1"/>
  <c r="I52" i="10" s="1"/>
  <c r="J52" i="10" s="1"/>
  <c r="D53" i="10"/>
  <c r="E54" i="10" s="1"/>
  <c r="H53" i="10" s="1"/>
  <c r="I53" i="10" s="1"/>
  <c r="J53" i="10" s="1"/>
  <c r="AT52" i="10"/>
  <c r="AP52" i="10"/>
  <c r="AG52" i="10"/>
  <c r="AA52" i="10"/>
  <c r="E52" i="10"/>
  <c r="H51" i="10" s="1"/>
  <c r="I51" i="10" s="1"/>
  <c r="J51" i="10" s="1"/>
  <c r="D52" i="10"/>
  <c r="AT51" i="10"/>
  <c r="AP51" i="10"/>
  <c r="AG51" i="10"/>
  <c r="AA51" i="10"/>
  <c r="D51" i="10"/>
  <c r="D67" i="10" s="1"/>
  <c r="AT50" i="10"/>
  <c r="AP50" i="10"/>
  <c r="AG50" i="10"/>
  <c r="AA50" i="10"/>
  <c r="E50" i="10"/>
  <c r="H49" i="10" s="1"/>
  <c r="I49" i="10" s="1"/>
  <c r="J49" i="10" s="1"/>
  <c r="D50" i="10"/>
  <c r="D66" i="10" s="1"/>
  <c r="D81" i="10" s="1"/>
  <c r="AT49" i="10"/>
  <c r="AS49" i="10"/>
  <c r="AP49" i="10"/>
  <c r="AG49" i="10"/>
  <c r="AA49" i="10"/>
  <c r="D49" i="10"/>
  <c r="D65" i="10" s="1"/>
  <c r="AT48" i="10"/>
  <c r="AP48" i="10"/>
  <c r="AG48" i="10"/>
  <c r="AA48" i="10"/>
  <c r="E48" i="10"/>
  <c r="H47" i="10" s="1"/>
  <c r="I47" i="10" s="1"/>
  <c r="J47" i="10" s="1"/>
  <c r="D48" i="10"/>
  <c r="E49" i="10" s="1"/>
  <c r="H48" i="10" s="1"/>
  <c r="I48" i="10" s="1"/>
  <c r="J48" i="10" s="1"/>
  <c r="AT47" i="10"/>
  <c r="AS47" i="10"/>
  <c r="AP47" i="10"/>
  <c r="AG47" i="10"/>
  <c r="AA47" i="10"/>
  <c r="E47" i="10"/>
  <c r="D47" i="10"/>
  <c r="D63" i="10" s="1"/>
  <c r="AT46" i="10"/>
  <c r="AP46" i="10"/>
  <c r="AG46" i="10"/>
  <c r="AA46" i="10"/>
  <c r="T46" i="10"/>
  <c r="I46" i="10"/>
  <c r="J46" i="10" s="1"/>
  <c r="H46" i="10"/>
  <c r="D46" i="10"/>
  <c r="D62" i="10" s="1"/>
  <c r="AT45" i="10"/>
  <c r="AS45" i="10"/>
  <c r="AP45" i="10"/>
  <c r="AG45" i="10"/>
  <c r="AA45" i="10"/>
  <c r="T45" i="10"/>
  <c r="D45" i="10"/>
  <c r="E46" i="10" s="1"/>
  <c r="H45" i="10" s="1"/>
  <c r="I45" i="10" s="1"/>
  <c r="J45" i="10" s="1"/>
  <c r="AT44" i="10"/>
  <c r="AP44" i="10"/>
  <c r="AG44" i="10"/>
  <c r="AA44" i="10"/>
  <c r="D44" i="10"/>
  <c r="D60" i="10" s="1"/>
  <c r="B44" i="10"/>
  <c r="AS46" i="10" s="1"/>
  <c r="AT43" i="10"/>
  <c r="AP43" i="10"/>
  <c r="AG43" i="10"/>
  <c r="AA43" i="10"/>
  <c r="T43" i="10"/>
  <c r="E43" i="10"/>
  <c r="H42" i="10" s="1"/>
  <c r="I42" i="10" s="1"/>
  <c r="D43" i="10"/>
  <c r="E44" i="10" s="1"/>
  <c r="H43" i="10" s="1"/>
  <c r="I43" i="10" s="1"/>
  <c r="J43" i="10" s="1"/>
  <c r="B43" i="10"/>
  <c r="T50" i="10" s="1"/>
  <c r="AT42" i="10"/>
  <c r="AP42" i="10"/>
  <c r="AG42" i="10"/>
  <c r="AA42" i="10"/>
  <c r="T42" i="10"/>
  <c r="J42" i="10"/>
  <c r="D42" i="10"/>
  <c r="B42" i="10"/>
  <c r="E38" i="10"/>
  <c r="H37" i="10" s="1"/>
  <c r="I37" i="10" s="1"/>
  <c r="J37" i="10" s="1"/>
  <c r="AT37" i="10"/>
  <c r="AP37" i="10"/>
  <c r="AA37" i="10"/>
  <c r="E37" i="10"/>
  <c r="H36" i="10" s="1"/>
  <c r="I36" i="10" s="1"/>
  <c r="J36" i="10" s="1"/>
  <c r="AT36" i="10"/>
  <c r="AS36" i="10"/>
  <c r="AP36" i="10"/>
  <c r="AA36" i="10"/>
  <c r="E36" i="10"/>
  <c r="AT35" i="10"/>
  <c r="AP35" i="10"/>
  <c r="AA35" i="10"/>
  <c r="J35" i="10"/>
  <c r="I35" i="10"/>
  <c r="H35" i="10"/>
  <c r="E35" i="10"/>
  <c r="AT34" i="10"/>
  <c r="AP34" i="10"/>
  <c r="AA34" i="10"/>
  <c r="T34" i="10"/>
  <c r="H34" i="10"/>
  <c r="I34" i="10" s="1"/>
  <c r="J34" i="10" s="1"/>
  <c r="E34" i="10"/>
  <c r="H33" i="10" s="1"/>
  <c r="I33" i="10" s="1"/>
  <c r="J33" i="10" s="1"/>
  <c r="AT33" i="10"/>
  <c r="AP33" i="10"/>
  <c r="AA33" i="10"/>
  <c r="T33" i="10"/>
  <c r="E33" i="10"/>
  <c r="AT32" i="10"/>
  <c r="AP32" i="10"/>
  <c r="AA32" i="10"/>
  <c r="T32" i="10"/>
  <c r="I32" i="10"/>
  <c r="J32" i="10" s="1"/>
  <c r="H32" i="10"/>
  <c r="E32" i="10"/>
  <c r="AT31" i="10"/>
  <c r="AR31" i="10"/>
  <c r="AP31" i="10"/>
  <c r="AA31" i="10"/>
  <c r="J31" i="10"/>
  <c r="I31" i="10"/>
  <c r="H31" i="10"/>
  <c r="E31" i="10"/>
  <c r="H30" i="10" s="1"/>
  <c r="I30" i="10" s="1"/>
  <c r="J30" i="10" s="1"/>
  <c r="AT30" i="10"/>
  <c r="AS30" i="10"/>
  <c r="AR30" i="10"/>
  <c r="AP30" i="10"/>
  <c r="AA30" i="10"/>
  <c r="T30" i="10"/>
  <c r="K30" i="10"/>
  <c r="L30" i="10" s="1"/>
  <c r="E30" i="10"/>
  <c r="H29" i="10" s="1"/>
  <c r="I29" i="10" s="1"/>
  <c r="J29" i="10" s="1"/>
  <c r="AT29" i="10"/>
  <c r="AR29" i="10"/>
  <c r="AP29" i="10"/>
  <c r="AA29" i="10"/>
  <c r="K29" i="10"/>
  <c r="L29" i="10" s="1"/>
  <c r="E29" i="10"/>
  <c r="H28" i="10" s="1"/>
  <c r="I28" i="10" s="1"/>
  <c r="J28" i="10" s="1"/>
  <c r="AT28" i="10"/>
  <c r="AR28" i="10"/>
  <c r="AP28" i="10"/>
  <c r="AA28" i="10"/>
  <c r="K28" i="10"/>
  <c r="L28" i="10" s="1"/>
  <c r="E28" i="10"/>
  <c r="H27" i="10" s="1"/>
  <c r="I27" i="10" s="1"/>
  <c r="J27" i="10" s="1"/>
  <c r="B28" i="10"/>
  <c r="AS34" i="10" s="1"/>
  <c r="AT27" i="10"/>
  <c r="AS27" i="10"/>
  <c r="AR27" i="10"/>
  <c r="AP27" i="10"/>
  <c r="AA27" i="10"/>
  <c r="L27" i="10"/>
  <c r="K27" i="10"/>
  <c r="E27" i="10"/>
  <c r="H26" i="10" s="1"/>
  <c r="I26" i="10" s="1"/>
  <c r="J26" i="10" s="1"/>
  <c r="B27" i="10"/>
  <c r="T28" i="10" s="1"/>
  <c r="AT26" i="10"/>
  <c r="AS26" i="10"/>
  <c r="AP26" i="10"/>
  <c r="AA26" i="10"/>
  <c r="O26" i="10"/>
  <c r="K26" i="10"/>
  <c r="L26" i="10" s="1"/>
  <c r="R26" i="10" s="1"/>
  <c r="B26" i="10"/>
  <c r="K37" i="10" s="1"/>
  <c r="L37" i="10" s="1"/>
  <c r="R37" i="10" s="1"/>
  <c r="AW147" i="11"/>
  <c r="AS147" i="11"/>
  <c r="AG147" i="11"/>
  <c r="AW146" i="11"/>
  <c r="AS146" i="11"/>
  <c r="AG146" i="11"/>
  <c r="T146" i="11"/>
  <c r="L146" i="11"/>
  <c r="AW145" i="11"/>
  <c r="AS145" i="11"/>
  <c r="AG145" i="11"/>
  <c r="AW144" i="11"/>
  <c r="AS144" i="11"/>
  <c r="AG144" i="11"/>
  <c r="AW143" i="11"/>
  <c r="AS143" i="11"/>
  <c r="AG143" i="11"/>
  <c r="T143" i="11"/>
  <c r="K143" i="11"/>
  <c r="L143" i="11" s="1"/>
  <c r="AW142" i="11"/>
  <c r="AU142" i="11"/>
  <c r="AS142" i="11"/>
  <c r="AG142" i="11"/>
  <c r="AW141" i="11"/>
  <c r="AS141" i="11"/>
  <c r="AG141" i="11"/>
  <c r="AW140" i="11"/>
  <c r="AS140" i="11"/>
  <c r="AG140" i="11"/>
  <c r="T140" i="11"/>
  <c r="K140" i="11"/>
  <c r="L140" i="11" s="1"/>
  <c r="AW139" i="11"/>
  <c r="AU139" i="11"/>
  <c r="AS139" i="11"/>
  <c r="AG139" i="11"/>
  <c r="K139" i="11"/>
  <c r="L139" i="11" s="1"/>
  <c r="AW138" i="11"/>
  <c r="AS138" i="11"/>
  <c r="AG138" i="11"/>
  <c r="B138" i="11"/>
  <c r="AW137" i="11"/>
  <c r="AS137" i="11"/>
  <c r="AG137" i="11"/>
  <c r="T137" i="11"/>
  <c r="K137" i="11"/>
  <c r="L137" i="11" s="1"/>
  <c r="B137" i="11"/>
  <c r="T141" i="11" s="1"/>
  <c r="AW136" i="11"/>
  <c r="AS136" i="11"/>
  <c r="AG136" i="11"/>
  <c r="T136" i="11"/>
  <c r="L136" i="11"/>
  <c r="K136" i="11"/>
  <c r="B136" i="11"/>
  <c r="K146" i="11" s="1"/>
  <c r="AZ132" i="11"/>
  <c r="AW132" i="11"/>
  <c r="AS132" i="11"/>
  <c r="AG132" i="11"/>
  <c r="AZ131" i="11"/>
  <c r="AW131" i="11"/>
  <c r="AU131" i="11"/>
  <c r="AS131" i="11"/>
  <c r="AG131" i="11"/>
  <c r="K131" i="11"/>
  <c r="AZ130" i="11"/>
  <c r="AW130" i="11"/>
  <c r="AS130" i="11"/>
  <c r="AG130" i="11"/>
  <c r="K130" i="11"/>
  <c r="L130" i="11" s="1"/>
  <c r="AZ129" i="11"/>
  <c r="AW129" i="11"/>
  <c r="AS129" i="11"/>
  <c r="AG129" i="11"/>
  <c r="AZ128" i="11"/>
  <c r="AW128" i="11"/>
  <c r="AS128" i="11"/>
  <c r="AG128" i="11"/>
  <c r="AZ127" i="11"/>
  <c r="AW127" i="11"/>
  <c r="AU127" i="11"/>
  <c r="AS127" i="11"/>
  <c r="AG127" i="11"/>
  <c r="AZ126" i="11"/>
  <c r="AW126" i="11"/>
  <c r="AU126" i="11"/>
  <c r="AS126" i="11"/>
  <c r="AG126" i="11"/>
  <c r="K126" i="11"/>
  <c r="L126" i="11" s="1"/>
  <c r="AZ125" i="11"/>
  <c r="AW125" i="11"/>
  <c r="AS125" i="11"/>
  <c r="AG125" i="11"/>
  <c r="AZ124" i="11"/>
  <c r="AW124" i="11"/>
  <c r="AS124" i="11"/>
  <c r="AG124" i="11"/>
  <c r="AZ123" i="11"/>
  <c r="AW123" i="11"/>
  <c r="AS123" i="11"/>
  <c r="AG123" i="11"/>
  <c r="K123" i="11"/>
  <c r="B123" i="11"/>
  <c r="AV128" i="11" s="1"/>
  <c r="AZ122" i="11"/>
  <c r="AW122" i="11"/>
  <c r="AS122" i="11"/>
  <c r="AG122" i="11"/>
  <c r="B122" i="11"/>
  <c r="T125" i="11" s="1"/>
  <c r="AZ121" i="11"/>
  <c r="AW121" i="11"/>
  <c r="AS121" i="11"/>
  <c r="AG121" i="11"/>
  <c r="O121" i="11"/>
  <c r="K121" i="11"/>
  <c r="L121" i="11" s="1"/>
  <c r="R121" i="11" s="1"/>
  <c r="B121" i="11"/>
  <c r="K132" i="11" s="1"/>
  <c r="L132" i="11" s="1"/>
  <c r="AW116" i="11"/>
  <c r="AS116" i="11"/>
  <c r="AG116" i="11"/>
  <c r="AW115" i="11"/>
  <c r="AS115" i="11"/>
  <c r="AG115" i="11"/>
  <c r="T115" i="11"/>
  <c r="K115" i="11"/>
  <c r="L115" i="11" s="1"/>
  <c r="AW114" i="11"/>
  <c r="AV114" i="11"/>
  <c r="AU114" i="11"/>
  <c r="AS114" i="11"/>
  <c r="AG114" i="11"/>
  <c r="AW113" i="11"/>
  <c r="AS113" i="11"/>
  <c r="AG113" i="11"/>
  <c r="AW112" i="11"/>
  <c r="AS112" i="11"/>
  <c r="AG112" i="11"/>
  <c r="T112" i="11"/>
  <c r="AW111" i="11"/>
  <c r="AU111" i="11"/>
  <c r="AS111" i="11"/>
  <c r="AG111" i="11"/>
  <c r="AW110" i="11"/>
  <c r="AV110" i="11"/>
  <c r="AS110" i="11"/>
  <c r="AG110" i="11"/>
  <c r="L110" i="11"/>
  <c r="R110" i="11" s="1"/>
  <c r="K110" i="11"/>
  <c r="AW109" i="11"/>
  <c r="AS109" i="11"/>
  <c r="AG109" i="11"/>
  <c r="AW108" i="11"/>
  <c r="AU108" i="11"/>
  <c r="AS108" i="11"/>
  <c r="AG108" i="11"/>
  <c r="AW107" i="11"/>
  <c r="AV107" i="11"/>
  <c r="AS107" i="11"/>
  <c r="AG107" i="11"/>
  <c r="K107" i="11"/>
  <c r="L107" i="11" s="1"/>
  <c r="B107" i="11"/>
  <c r="AV109" i="11" s="1"/>
  <c r="AW106" i="11"/>
  <c r="AV106" i="11"/>
  <c r="AS106" i="11"/>
  <c r="AG106" i="11"/>
  <c r="T106" i="11"/>
  <c r="B106" i="11"/>
  <c r="T110" i="11" s="1"/>
  <c r="AW105" i="11"/>
  <c r="AV105" i="11"/>
  <c r="AU105" i="11"/>
  <c r="AS105" i="11"/>
  <c r="AG105" i="11"/>
  <c r="T105" i="11"/>
  <c r="B105" i="11"/>
  <c r="AU109" i="11" s="1"/>
  <c r="AM100" i="11"/>
  <c r="AL100" i="11"/>
  <c r="AM99" i="11"/>
  <c r="AM98" i="11"/>
  <c r="AK98" i="11"/>
  <c r="AM97" i="11"/>
  <c r="AM96" i="11"/>
  <c r="K96" i="11"/>
  <c r="L96" i="11" s="1"/>
  <c r="AM95" i="11"/>
  <c r="AL95" i="11"/>
  <c r="AM94" i="11"/>
  <c r="AM93" i="11"/>
  <c r="AM92" i="11"/>
  <c r="AM91" i="11"/>
  <c r="K91" i="11"/>
  <c r="L91" i="11" s="1"/>
  <c r="B91" i="11"/>
  <c r="AL99" i="11" s="1"/>
  <c r="AM90" i="11"/>
  <c r="AL90" i="11"/>
  <c r="K90" i="11"/>
  <c r="L90" i="11" s="1"/>
  <c r="B90" i="11"/>
  <c r="T96" i="11" s="1"/>
  <c r="AM89" i="11"/>
  <c r="AK89" i="11"/>
  <c r="T89" i="11"/>
  <c r="K89" i="11"/>
  <c r="L89" i="11" s="1"/>
  <c r="B89" i="11"/>
  <c r="AK100" i="11" s="1"/>
  <c r="AT84" i="11"/>
  <c r="AR84" i="11"/>
  <c r="AP84" i="11"/>
  <c r="AA84" i="11"/>
  <c r="AT83" i="11"/>
  <c r="AS83" i="11"/>
  <c r="AP83" i="11"/>
  <c r="AA83" i="11"/>
  <c r="AT82" i="11"/>
  <c r="AP82" i="11"/>
  <c r="AA82" i="11"/>
  <c r="T82" i="11"/>
  <c r="AT81" i="11"/>
  <c r="AR81" i="11"/>
  <c r="AP81" i="11"/>
  <c r="AA81" i="11"/>
  <c r="AT80" i="11"/>
  <c r="AS80" i="11"/>
  <c r="AP80" i="11"/>
  <c r="AA80" i="11"/>
  <c r="AT79" i="11"/>
  <c r="AP79" i="11"/>
  <c r="AA79" i="11"/>
  <c r="AT78" i="11"/>
  <c r="AP78" i="11"/>
  <c r="AA78" i="11"/>
  <c r="T78" i="11"/>
  <c r="AT77" i="11"/>
  <c r="AR77" i="11"/>
  <c r="AP77" i="11"/>
  <c r="AA77" i="11"/>
  <c r="AT76" i="11"/>
  <c r="AP76" i="11"/>
  <c r="AA76" i="11"/>
  <c r="AT75" i="11"/>
  <c r="AP75" i="11"/>
  <c r="AA75" i="11"/>
  <c r="T75" i="11"/>
  <c r="B75" i="11"/>
  <c r="AS79" i="11" s="1"/>
  <c r="AT74" i="11"/>
  <c r="AS74" i="11"/>
  <c r="AP74" i="11"/>
  <c r="AA74" i="11"/>
  <c r="B74" i="11"/>
  <c r="T84" i="11" s="1"/>
  <c r="AT73" i="11"/>
  <c r="AS73" i="11"/>
  <c r="AP73" i="11"/>
  <c r="AA73" i="11"/>
  <c r="T73" i="11"/>
  <c r="B73" i="11"/>
  <c r="AR83" i="11" s="1"/>
  <c r="AT69" i="11"/>
  <c r="AP69" i="11"/>
  <c r="AA69" i="11"/>
  <c r="D69" i="11"/>
  <c r="AT68" i="11"/>
  <c r="AP68" i="11"/>
  <c r="AA68" i="11"/>
  <c r="T68" i="11"/>
  <c r="AT67" i="11"/>
  <c r="AP67" i="11"/>
  <c r="AA67" i="11"/>
  <c r="AT66" i="11"/>
  <c r="AP66" i="11"/>
  <c r="AA66" i="11"/>
  <c r="D66" i="11"/>
  <c r="AT65" i="11"/>
  <c r="AP65" i="11"/>
  <c r="AA65" i="11"/>
  <c r="T65" i="11"/>
  <c r="K65" i="11"/>
  <c r="L65" i="11" s="1"/>
  <c r="AT64" i="11"/>
  <c r="AR64" i="11"/>
  <c r="AP64" i="11"/>
  <c r="AA64" i="11"/>
  <c r="AT63" i="11"/>
  <c r="AP63" i="11"/>
  <c r="AA63" i="11"/>
  <c r="AT62" i="11"/>
  <c r="AP62" i="11"/>
  <c r="AA62" i="11"/>
  <c r="T62" i="11"/>
  <c r="K62" i="11"/>
  <c r="L62" i="11" s="1"/>
  <c r="AT61" i="11"/>
  <c r="AR61" i="11"/>
  <c r="AP61" i="11"/>
  <c r="AA61" i="11"/>
  <c r="AT60" i="11"/>
  <c r="AP60" i="11"/>
  <c r="AA60" i="11"/>
  <c r="B60" i="11"/>
  <c r="AT59" i="11"/>
  <c r="AP59" i="11"/>
  <c r="AA59" i="11"/>
  <c r="T59" i="11"/>
  <c r="K59" i="11"/>
  <c r="L59" i="11" s="1"/>
  <c r="B59" i="11"/>
  <c r="T63" i="11" s="1"/>
  <c r="AT58" i="11"/>
  <c r="AP58" i="11"/>
  <c r="AA58" i="11"/>
  <c r="K58" i="11"/>
  <c r="L58" i="11" s="1"/>
  <c r="B58" i="11"/>
  <c r="K68" i="11" s="1"/>
  <c r="L68" i="11" s="1"/>
  <c r="E54" i="11"/>
  <c r="H53" i="11" s="1"/>
  <c r="I53" i="11" s="1"/>
  <c r="D54" i="11"/>
  <c r="D70" i="11" s="1"/>
  <c r="D85" i="11" s="1"/>
  <c r="D101" i="11" s="1"/>
  <c r="D117" i="11" s="1"/>
  <c r="D133" i="11" s="1"/>
  <c r="D148" i="11" s="1"/>
  <c r="AT53" i="11"/>
  <c r="AP53" i="11"/>
  <c r="AG53" i="11"/>
  <c r="AA53" i="11"/>
  <c r="T53" i="11"/>
  <c r="J53" i="11"/>
  <c r="D53" i="11"/>
  <c r="AT52" i="11"/>
  <c r="AR52" i="11"/>
  <c r="AP52" i="11"/>
  <c r="AG52" i="11"/>
  <c r="AA52" i="11"/>
  <c r="D52" i="11"/>
  <c r="E53" i="11" s="1"/>
  <c r="H52" i="11" s="1"/>
  <c r="I52" i="11" s="1"/>
  <c r="J52" i="11" s="1"/>
  <c r="AT51" i="11"/>
  <c r="AP51" i="11"/>
  <c r="AG51" i="11"/>
  <c r="AA51" i="11"/>
  <c r="K51" i="11"/>
  <c r="L51" i="11" s="1"/>
  <c r="E51" i="11"/>
  <c r="H50" i="11" s="1"/>
  <c r="I50" i="11" s="1"/>
  <c r="J50" i="11" s="1"/>
  <c r="D51" i="11"/>
  <c r="E52" i="11" s="1"/>
  <c r="H51" i="11" s="1"/>
  <c r="I51" i="11" s="1"/>
  <c r="J51" i="11" s="1"/>
  <c r="AT50" i="11"/>
  <c r="AP50" i="11"/>
  <c r="AG50" i="11"/>
  <c r="AA50" i="11"/>
  <c r="D50" i="11"/>
  <c r="AT49" i="11"/>
  <c r="AP49" i="11"/>
  <c r="AG49" i="11"/>
  <c r="AA49" i="11"/>
  <c r="K49" i="11"/>
  <c r="L49" i="11" s="1"/>
  <c r="E49" i="11"/>
  <c r="H48" i="11" s="1"/>
  <c r="D49" i="11"/>
  <c r="D65" i="11" s="1"/>
  <c r="AT48" i="11"/>
  <c r="AS48" i="11"/>
  <c r="AP48" i="11"/>
  <c r="AG48" i="11"/>
  <c r="AA48" i="11"/>
  <c r="I48" i="11"/>
  <c r="J48" i="11" s="1"/>
  <c r="D48" i="11"/>
  <c r="D64" i="11" s="1"/>
  <c r="AT47" i="11"/>
  <c r="AP47" i="11"/>
  <c r="AG47" i="11"/>
  <c r="AA47" i="11"/>
  <c r="D47" i="11"/>
  <c r="AT46" i="11"/>
  <c r="AS46" i="11"/>
  <c r="AP46" i="11"/>
  <c r="AG46" i="11"/>
  <c r="AA46" i="11"/>
  <c r="D46" i="11"/>
  <c r="D62" i="11" s="1"/>
  <c r="AT45" i="11"/>
  <c r="AP45" i="11"/>
  <c r="AG45" i="11"/>
  <c r="AA45" i="11"/>
  <c r="D45" i="11"/>
  <c r="D61" i="11" s="1"/>
  <c r="AT44" i="11"/>
  <c r="AS44" i="11"/>
  <c r="AP44" i="11"/>
  <c r="AG44" i="11"/>
  <c r="AA44" i="11"/>
  <c r="T44" i="11"/>
  <c r="D44" i="11"/>
  <c r="B44" i="11"/>
  <c r="AS53" i="11" s="1"/>
  <c r="AT43" i="11"/>
  <c r="AS43" i="11"/>
  <c r="AP43" i="11"/>
  <c r="AG43" i="11"/>
  <c r="AA43" i="11"/>
  <c r="D43" i="11"/>
  <c r="D59" i="11" s="1"/>
  <c r="B43" i="11"/>
  <c r="T49" i="11" s="1"/>
  <c r="AT42" i="11"/>
  <c r="AS42" i="11"/>
  <c r="AR42" i="11"/>
  <c r="AP42" i="11"/>
  <c r="AG42" i="11"/>
  <c r="AA42" i="11"/>
  <c r="T42" i="11"/>
  <c r="D42" i="11"/>
  <c r="B42" i="11"/>
  <c r="AR48" i="11" s="1"/>
  <c r="E38" i="11"/>
  <c r="AT37" i="11"/>
  <c r="AR37" i="11"/>
  <c r="AP37" i="11"/>
  <c r="AA37" i="11"/>
  <c r="H37" i="11"/>
  <c r="I37" i="11" s="1"/>
  <c r="J37" i="11" s="1"/>
  <c r="E37" i="11"/>
  <c r="H36" i="11" s="1"/>
  <c r="I36" i="11" s="1"/>
  <c r="J36" i="11" s="1"/>
  <c r="AT36" i="11"/>
  <c r="AP36" i="11"/>
  <c r="AA36" i="11"/>
  <c r="T36" i="11"/>
  <c r="E36" i="11"/>
  <c r="AT35" i="11"/>
  <c r="AS35" i="11"/>
  <c r="AP35" i="11"/>
  <c r="AA35" i="11"/>
  <c r="H35" i="11"/>
  <c r="I35" i="11" s="1"/>
  <c r="J35" i="11" s="1"/>
  <c r="E35" i="11"/>
  <c r="AT34" i="11"/>
  <c r="AS34" i="11"/>
  <c r="AP34" i="11"/>
  <c r="AA34" i="11"/>
  <c r="H34" i="11"/>
  <c r="I34" i="11" s="1"/>
  <c r="J34" i="11" s="1"/>
  <c r="E34" i="11"/>
  <c r="AT33" i="11"/>
  <c r="AS33" i="11"/>
  <c r="AP33" i="11"/>
  <c r="AA33" i="11"/>
  <c r="H33" i="11"/>
  <c r="I33" i="11" s="1"/>
  <c r="J33" i="11" s="1"/>
  <c r="E33" i="11"/>
  <c r="AT32" i="11"/>
  <c r="AR32" i="11"/>
  <c r="AP32" i="11"/>
  <c r="AA32" i="11"/>
  <c r="I32" i="11"/>
  <c r="J32" i="11" s="1"/>
  <c r="H32" i="11"/>
  <c r="E32" i="11"/>
  <c r="AT31" i="11"/>
  <c r="AS31" i="11"/>
  <c r="AP31" i="11"/>
  <c r="AA31" i="11"/>
  <c r="R31" i="11"/>
  <c r="K31" i="11"/>
  <c r="L31" i="11" s="1"/>
  <c r="H31" i="11"/>
  <c r="I31" i="11" s="1"/>
  <c r="J31" i="11" s="1"/>
  <c r="E31" i="11"/>
  <c r="AT30" i="11"/>
  <c r="AS30" i="11"/>
  <c r="AP30" i="11"/>
  <c r="AA30" i="11"/>
  <c r="H30" i="11"/>
  <c r="I30" i="11" s="1"/>
  <c r="J30" i="11" s="1"/>
  <c r="E30" i="11"/>
  <c r="AT29" i="11"/>
  <c r="AS29" i="11"/>
  <c r="AP29" i="11"/>
  <c r="AA29" i="11"/>
  <c r="L29" i="11"/>
  <c r="R29" i="11" s="1"/>
  <c r="K29" i="11"/>
  <c r="H29" i="11"/>
  <c r="I29" i="11" s="1"/>
  <c r="J29" i="11" s="1"/>
  <c r="E29" i="11"/>
  <c r="AT28" i="11"/>
  <c r="AS28" i="11"/>
  <c r="AR28" i="11"/>
  <c r="AP28" i="11"/>
  <c r="AA28" i="11"/>
  <c r="T28" i="11"/>
  <c r="H28" i="11"/>
  <c r="I28" i="11" s="1"/>
  <c r="J28" i="11" s="1"/>
  <c r="E28" i="11"/>
  <c r="H27" i="11" s="1"/>
  <c r="I27" i="11" s="1"/>
  <c r="J27" i="11" s="1"/>
  <c r="B28" i="11"/>
  <c r="AS27" i="11" s="1"/>
  <c r="AT27" i="11"/>
  <c r="AR27" i="11"/>
  <c r="AP27" i="11"/>
  <c r="AA27" i="11"/>
  <c r="E27" i="11"/>
  <c r="B27" i="11"/>
  <c r="T27" i="11" s="1"/>
  <c r="AT26" i="11"/>
  <c r="AS26" i="11"/>
  <c r="AP26" i="11"/>
  <c r="AA26" i="11"/>
  <c r="T26" i="11"/>
  <c r="L26" i="11"/>
  <c r="R26" i="11" s="1"/>
  <c r="K26" i="11"/>
  <c r="J26" i="11"/>
  <c r="I26" i="11"/>
  <c r="H26" i="11"/>
  <c r="B26" i="11"/>
  <c r="AR29" i="11" s="1"/>
  <c r="AW147" i="9"/>
  <c r="AV147" i="9"/>
  <c r="AS147" i="9"/>
  <c r="AG147" i="9"/>
  <c r="T147" i="9"/>
  <c r="K147" i="9"/>
  <c r="L147" i="9" s="1"/>
  <c r="AW146" i="9"/>
  <c r="AV146" i="9"/>
  <c r="AS146" i="9"/>
  <c r="AG146" i="9"/>
  <c r="AW145" i="9"/>
  <c r="AV145" i="9"/>
  <c r="AS145" i="9"/>
  <c r="AG145" i="9"/>
  <c r="AW144" i="9"/>
  <c r="AV144" i="9"/>
  <c r="AS144" i="9"/>
  <c r="AG144" i="9"/>
  <c r="T144" i="9"/>
  <c r="AW143" i="9"/>
  <c r="AV143" i="9"/>
  <c r="AS143" i="9"/>
  <c r="AG143" i="9"/>
  <c r="AW142" i="9"/>
  <c r="AV142" i="9"/>
  <c r="AS142" i="9"/>
  <c r="AG142" i="9"/>
  <c r="T142" i="9"/>
  <c r="AW141" i="9"/>
  <c r="AS141" i="9"/>
  <c r="AG141" i="9"/>
  <c r="T141" i="9"/>
  <c r="AW140" i="9"/>
  <c r="AV140" i="9"/>
  <c r="AS140" i="9"/>
  <c r="AG140" i="9"/>
  <c r="AW139" i="9"/>
  <c r="AV139" i="9"/>
  <c r="AS139" i="9"/>
  <c r="AG139" i="9"/>
  <c r="T139" i="9"/>
  <c r="AW138" i="9"/>
  <c r="AS138" i="9"/>
  <c r="AG138" i="9"/>
  <c r="T138" i="9"/>
  <c r="B138" i="9"/>
  <c r="AV141" i="9" s="1"/>
  <c r="AW137" i="9"/>
  <c r="AV137" i="9"/>
  <c r="AS137" i="9"/>
  <c r="AG137" i="9"/>
  <c r="B137" i="9"/>
  <c r="T145" i="9" s="1"/>
  <c r="AW136" i="9"/>
  <c r="AV136" i="9"/>
  <c r="AS136" i="9"/>
  <c r="AG136" i="9"/>
  <c r="B136" i="9"/>
  <c r="AZ132" i="9"/>
  <c r="AW132" i="9"/>
  <c r="AV132" i="9"/>
  <c r="AS132" i="9"/>
  <c r="AG132" i="9"/>
  <c r="T132" i="9"/>
  <c r="AZ131" i="9"/>
  <c r="AW131" i="9"/>
  <c r="AV131" i="9"/>
  <c r="AS131" i="9"/>
  <c r="AG131" i="9"/>
  <c r="T131" i="9"/>
  <c r="AZ130" i="9"/>
  <c r="AW130" i="9"/>
  <c r="AV130" i="9"/>
  <c r="AS130" i="9"/>
  <c r="AG130" i="9"/>
  <c r="T130" i="9"/>
  <c r="AZ129" i="9"/>
  <c r="AW129" i="9"/>
  <c r="AU129" i="9"/>
  <c r="AS129" i="9"/>
  <c r="AG129" i="9"/>
  <c r="K129" i="9"/>
  <c r="L129" i="9" s="1"/>
  <c r="AZ128" i="9"/>
  <c r="AW128" i="9"/>
  <c r="AS128" i="9"/>
  <c r="AG128" i="9"/>
  <c r="T128" i="9"/>
  <c r="AZ127" i="9"/>
  <c r="AW127" i="9"/>
  <c r="AS127" i="9"/>
  <c r="AG127" i="9"/>
  <c r="T127" i="9"/>
  <c r="AZ126" i="9"/>
  <c r="AW126" i="9"/>
  <c r="AS126" i="9"/>
  <c r="AG126" i="9"/>
  <c r="T126" i="9"/>
  <c r="AZ125" i="9"/>
  <c r="AW125" i="9"/>
  <c r="AU125" i="9"/>
  <c r="AS125" i="9"/>
  <c r="AG125" i="9"/>
  <c r="T125" i="9"/>
  <c r="AZ124" i="9"/>
  <c r="AW124" i="9"/>
  <c r="AV124" i="9"/>
  <c r="AS124" i="9"/>
  <c r="AG124" i="9"/>
  <c r="T124" i="9"/>
  <c r="K124" i="9"/>
  <c r="L124" i="9" s="1"/>
  <c r="AZ123" i="9"/>
  <c r="AW123" i="9"/>
  <c r="AV123" i="9"/>
  <c r="AS123" i="9"/>
  <c r="AG123" i="9"/>
  <c r="T123" i="9"/>
  <c r="B123" i="9"/>
  <c r="AV122" i="9" s="1"/>
  <c r="AZ122" i="9"/>
  <c r="AW122" i="9"/>
  <c r="AS122" i="9"/>
  <c r="AG122" i="9"/>
  <c r="T122" i="9"/>
  <c r="B122" i="9"/>
  <c r="T129" i="9" s="1"/>
  <c r="AZ121" i="9"/>
  <c r="AW121" i="9"/>
  <c r="AV121" i="9"/>
  <c r="AS121" i="9"/>
  <c r="AG121" i="9"/>
  <c r="T121" i="9"/>
  <c r="B121" i="9"/>
  <c r="AW116" i="9"/>
  <c r="AS116" i="9"/>
  <c r="AG116" i="9"/>
  <c r="T116" i="9"/>
  <c r="AW115" i="9"/>
  <c r="AU115" i="9"/>
  <c r="AS115" i="9"/>
  <c r="AG115" i="9"/>
  <c r="AW114" i="9"/>
  <c r="AS114" i="9"/>
  <c r="AG114" i="9"/>
  <c r="AW113" i="9"/>
  <c r="AU113" i="9"/>
  <c r="AS113" i="9"/>
  <c r="AG113" i="9"/>
  <c r="T113" i="9"/>
  <c r="AW112" i="9"/>
  <c r="AU112" i="9"/>
  <c r="AS112" i="9"/>
  <c r="AG112" i="9"/>
  <c r="AW111" i="9"/>
  <c r="AV111" i="9"/>
  <c r="AS111" i="9"/>
  <c r="AG111" i="9"/>
  <c r="L111" i="9"/>
  <c r="R111" i="9" s="1"/>
  <c r="K111" i="9"/>
  <c r="AW110" i="9"/>
  <c r="AV110" i="9"/>
  <c r="AS110" i="9"/>
  <c r="AG110" i="9"/>
  <c r="AW109" i="9"/>
  <c r="AS109" i="9"/>
  <c r="AG109" i="9"/>
  <c r="T109" i="9"/>
  <c r="AW108" i="9"/>
  <c r="AV108" i="9"/>
  <c r="AS108" i="9"/>
  <c r="AG108" i="9"/>
  <c r="L108" i="9"/>
  <c r="R108" i="9" s="1"/>
  <c r="K108" i="9"/>
  <c r="AW107" i="9"/>
  <c r="AV107" i="9"/>
  <c r="AS107" i="9"/>
  <c r="AG107" i="9"/>
  <c r="B107" i="9"/>
  <c r="AV116" i="9" s="1"/>
  <c r="AW106" i="9"/>
  <c r="AU106" i="9"/>
  <c r="AS106" i="9"/>
  <c r="AG106" i="9"/>
  <c r="B106" i="9"/>
  <c r="T111" i="9" s="1"/>
  <c r="AW105" i="9"/>
  <c r="AS105" i="9"/>
  <c r="AG105" i="9"/>
  <c r="T105" i="9"/>
  <c r="O105" i="9"/>
  <c r="L105" i="9"/>
  <c r="R105" i="9" s="1"/>
  <c r="K105" i="9"/>
  <c r="B105" i="9"/>
  <c r="AU110" i="9" s="1"/>
  <c r="AM100" i="9"/>
  <c r="T100" i="9"/>
  <c r="K100" i="9"/>
  <c r="L100" i="9" s="1"/>
  <c r="AM99" i="9"/>
  <c r="AL99" i="9"/>
  <c r="AK99" i="9"/>
  <c r="T99" i="9"/>
  <c r="AM98" i="9"/>
  <c r="AL98" i="9"/>
  <c r="T98" i="9"/>
  <c r="AM97" i="9"/>
  <c r="AK97" i="9"/>
  <c r="T97" i="9"/>
  <c r="AM96" i="9"/>
  <c r="AK96" i="9"/>
  <c r="AM95" i="9"/>
  <c r="T95" i="9"/>
  <c r="K95" i="9"/>
  <c r="L95" i="9" s="1"/>
  <c r="AM94" i="9"/>
  <c r="AL94" i="9"/>
  <c r="AK94" i="9"/>
  <c r="T94" i="9"/>
  <c r="K94" i="9"/>
  <c r="L94" i="9" s="1"/>
  <c r="AM93" i="9"/>
  <c r="AK93" i="9"/>
  <c r="AM92" i="9"/>
  <c r="AK92" i="9"/>
  <c r="T92" i="9"/>
  <c r="AM91" i="9"/>
  <c r="AK91" i="9"/>
  <c r="B91" i="9"/>
  <c r="AL96" i="9" s="1"/>
  <c r="AM90" i="9"/>
  <c r="T90" i="9"/>
  <c r="L90" i="9"/>
  <c r="K90" i="9"/>
  <c r="B90" i="9"/>
  <c r="T96" i="9" s="1"/>
  <c r="AM89" i="9"/>
  <c r="B89" i="9"/>
  <c r="K99" i="9" s="1"/>
  <c r="L99" i="9" s="1"/>
  <c r="AT84" i="9"/>
  <c r="AS84" i="9"/>
  <c r="AR84" i="9"/>
  <c r="AP84" i="9"/>
  <c r="AA84" i="9"/>
  <c r="AT83" i="9"/>
  <c r="AP83" i="9"/>
  <c r="AA83" i="9"/>
  <c r="K83" i="9"/>
  <c r="L83" i="9" s="1"/>
  <c r="R83" i="9" s="1"/>
  <c r="AT82" i="9"/>
  <c r="AR82" i="9"/>
  <c r="AP82" i="9"/>
  <c r="AA82" i="9"/>
  <c r="K82" i="9"/>
  <c r="L82" i="9" s="1"/>
  <c r="AT81" i="9"/>
  <c r="AS81" i="9"/>
  <c r="AR81" i="9"/>
  <c r="AP81" i="9"/>
  <c r="AA81" i="9"/>
  <c r="AT80" i="9"/>
  <c r="AP80" i="9"/>
  <c r="AA80" i="9"/>
  <c r="AT79" i="9"/>
  <c r="AS79" i="9"/>
  <c r="AP79" i="9"/>
  <c r="AA79" i="9"/>
  <c r="T79" i="9"/>
  <c r="AT78" i="9"/>
  <c r="AR78" i="9"/>
  <c r="AP78" i="9"/>
  <c r="AA78" i="9"/>
  <c r="K78" i="9"/>
  <c r="L78" i="9" s="1"/>
  <c r="AT77" i="9"/>
  <c r="AP77" i="9"/>
  <c r="AA77" i="9"/>
  <c r="AT76" i="9"/>
  <c r="AS76" i="9"/>
  <c r="AP76" i="9"/>
  <c r="AA76" i="9"/>
  <c r="T76" i="9"/>
  <c r="AT75" i="9"/>
  <c r="AS75" i="9"/>
  <c r="AR75" i="9"/>
  <c r="AP75" i="9"/>
  <c r="AA75" i="9"/>
  <c r="K75" i="9"/>
  <c r="L75" i="9" s="1"/>
  <c r="B75" i="9"/>
  <c r="AS77" i="9" s="1"/>
  <c r="AT74" i="9"/>
  <c r="AR74" i="9"/>
  <c r="AP74" i="9"/>
  <c r="AA74" i="9"/>
  <c r="B74" i="9"/>
  <c r="T82" i="9" s="1"/>
  <c r="AT73" i="9"/>
  <c r="AS73" i="9"/>
  <c r="AR73" i="9"/>
  <c r="AP73" i="9"/>
  <c r="AA73" i="9"/>
  <c r="K73" i="9"/>
  <c r="L73" i="9" s="1"/>
  <c r="B73" i="9"/>
  <c r="K80" i="9" s="1"/>
  <c r="L80" i="9" s="1"/>
  <c r="AT69" i="9"/>
  <c r="AS69" i="9"/>
  <c r="AP69" i="9"/>
  <c r="AA69" i="9"/>
  <c r="T69" i="9"/>
  <c r="AT68" i="9"/>
  <c r="AS68" i="9"/>
  <c r="AP68" i="9"/>
  <c r="AA68" i="9"/>
  <c r="AT67" i="9"/>
  <c r="AP67" i="9"/>
  <c r="AA67" i="9"/>
  <c r="D67" i="9"/>
  <c r="AT66" i="9"/>
  <c r="AS66" i="9"/>
  <c r="AP66" i="9"/>
  <c r="AA66" i="9"/>
  <c r="T66" i="9"/>
  <c r="AT65" i="9"/>
  <c r="AS65" i="9"/>
  <c r="AP65" i="9"/>
  <c r="AA65" i="9"/>
  <c r="AT64" i="9"/>
  <c r="AP64" i="9"/>
  <c r="AA64" i="9"/>
  <c r="T64" i="9"/>
  <c r="AT63" i="9"/>
  <c r="AP63" i="9"/>
  <c r="AA63" i="9"/>
  <c r="T63" i="9"/>
  <c r="AT62" i="9"/>
  <c r="AP62" i="9"/>
  <c r="AA62" i="9"/>
  <c r="AT61" i="9"/>
  <c r="AP61" i="9"/>
  <c r="AA61" i="9"/>
  <c r="T61" i="9"/>
  <c r="AT60" i="9"/>
  <c r="AP60" i="9"/>
  <c r="AA60" i="9"/>
  <c r="T60" i="9"/>
  <c r="B60" i="9"/>
  <c r="AS63" i="9" s="1"/>
  <c r="AT59" i="9"/>
  <c r="AS59" i="9"/>
  <c r="AP59" i="9"/>
  <c r="AA59" i="9"/>
  <c r="B59" i="9"/>
  <c r="T67" i="9" s="1"/>
  <c r="AT58" i="9"/>
  <c r="AS58" i="9"/>
  <c r="AP58" i="9"/>
  <c r="AA58" i="9"/>
  <c r="T58" i="9"/>
  <c r="B58" i="9"/>
  <c r="D54" i="9"/>
  <c r="D70" i="9" s="1"/>
  <c r="D85" i="9" s="1"/>
  <c r="D101" i="9" s="1"/>
  <c r="D117" i="9" s="1"/>
  <c r="D133" i="9" s="1"/>
  <c r="D148" i="9" s="1"/>
  <c r="AT53" i="9"/>
  <c r="AP53" i="9"/>
  <c r="AG53" i="9"/>
  <c r="AA53" i="9"/>
  <c r="D53" i="9"/>
  <c r="E54" i="9" s="1"/>
  <c r="H53" i="9" s="1"/>
  <c r="I53" i="9" s="1"/>
  <c r="J53" i="9" s="1"/>
  <c r="AT52" i="9"/>
  <c r="AS52" i="9"/>
  <c r="AP52" i="9"/>
  <c r="AG52" i="9"/>
  <c r="AA52" i="9"/>
  <c r="D52" i="9"/>
  <c r="AT51" i="9"/>
  <c r="AP51" i="9"/>
  <c r="AG51" i="9"/>
  <c r="AA51" i="9"/>
  <c r="L51" i="9"/>
  <c r="D51" i="9"/>
  <c r="E52" i="9" s="1"/>
  <c r="H51" i="9" s="1"/>
  <c r="I51" i="9" s="1"/>
  <c r="J51" i="9" s="1"/>
  <c r="AT50" i="9"/>
  <c r="AS50" i="9"/>
  <c r="AP50" i="9"/>
  <c r="AG50" i="9"/>
  <c r="AA50" i="9"/>
  <c r="T50" i="9"/>
  <c r="D50" i="9"/>
  <c r="AT49" i="9"/>
  <c r="AR49" i="9"/>
  <c r="AP49" i="9"/>
  <c r="AG49" i="9"/>
  <c r="AA49" i="9"/>
  <c r="D49" i="9"/>
  <c r="D65" i="9" s="1"/>
  <c r="AT48" i="9"/>
  <c r="AP48" i="9"/>
  <c r="AG48" i="9"/>
  <c r="AA48" i="9"/>
  <c r="T48" i="9"/>
  <c r="D48" i="9"/>
  <c r="E49" i="9" s="1"/>
  <c r="H48" i="9" s="1"/>
  <c r="I48" i="9" s="1"/>
  <c r="J48" i="9" s="1"/>
  <c r="AT47" i="9"/>
  <c r="AR47" i="9"/>
  <c r="AP47" i="9"/>
  <c r="AG47" i="9"/>
  <c r="AA47" i="9"/>
  <c r="K47" i="9"/>
  <c r="L47" i="9" s="1"/>
  <c r="D47" i="9"/>
  <c r="D63" i="9" s="1"/>
  <c r="AT46" i="9"/>
  <c r="AS46" i="9"/>
  <c r="AP46" i="9"/>
  <c r="AG46" i="9"/>
  <c r="AA46" i="9"/>
  <c r="K46" i="9"/>
  <c r="L46" i="9" s="1"/>
  <c r="D46" i="9"/>
  <c r="D62" i="9" s="1"/>
  <c r="AT45" i="9"/>
  <c r="AS45" i="9"/>
  <c r="AR45" i="9"/>
  <c r="AP45" i="9"/>
  <c r="AG45" i="9"/>
  <c r="AA45" i="9"/>
  <c r="D45" i="9"/>
  <c r="E46" i="9" s="1"/>
  <c r="H45" i="9" s="1"/>
  <c r="I45" i="9" s="1"/>
  <c r="J45" i="9" s="1"/>
  <c r="AT44" i="9"/>
  <c r="AP44" i="9"/>
  <c r="AG44" i="9"/>
  <c r="AA44" i="9"/>
  <c r="K44" i="9"/>
  <c r="L44" i="9" s="1"/>
  <c r="E44" i="9"/>
  <c r="H43" i="9" s="1"/>
  <c r="I43" i="9" s="1"/>
  <c r="J43" i="9" s="1"/>
  <c r="D44" i="9"/>
  <c r="D60" i="9" s="1"/>
  <c r="B44" i="9"/>
  <c r="AS51" i="9" s="1"/>
  <c r="AT43" i="9"/>
  <c r="AP43" i="9"/>
  <c r="AG43" i="9"/>
  <c r="AA43" i="9"/>
  <c r="T43" i="9"/>
  <c r="K43" i="9"/>
  <c r="L43" i="9" s="1"/>
  <c r="D43" i="9"/>
  <c r="D59" i="9" s="1"/>
  <c r="B43" i="9"/>
  <c r="T47" i="9" s="1"/>
  <c r="AT42" i="9"/>
  <c r="AS42" i="9"/>
  <c r="AR42" i="9"/>
  <c r="AP42" i="9"/>
  <c r="AG42" i="9"/>
  <c r="AA42" i="9"/>
  <c r="L42" i="9"/>
  <c r="R42" i="9" s="1"/>
  <c r="K42" i="9"/>
  <c r="D42" i="9"/>
  <c r="E43" i="9" s="1"/>
  <c r="H42" i="9" s="1"/>
  <c r="I42" i="9" s="1"/>
  <c r="J42" i="9" s="1"/>
  <c r="B42" i="9"/>
  <c r="K51" i="9" s="1"/>
  <c r="E38" i="9"/>
  <c r="H37" i="9" s="1"/>
  <c r="I37" i="9" s="1"/>
  <c r="J37" i="9" s="1"/>
  <c r="AT37" i="9"/>
  <c r="AP37" i="9"/>
  <c r="AA37" i="9"/>
  <c r="E37" i="9"/>
  <c r="AT36" i="9"/>
  <c r="AR36" i="9"/>
  <c r="AP36" i="9"/>
  <c r="AA36" i="9"/>
  <c r="H36" i="9"/>
  <c r="I36" i="9" s="1"/>
  <c r="J36" i="9" s="1"/>
  <c r="E36" i="9"/>
  <c r="AT35" i="9"/>
  <c r="AP35" i="9"/>
  <c r="AA35" i="9"/>
  <c r="I35" i="9"/>
  <c r="J35" i="9" s="1"/>
  <c r="H35" i="9"/>
  <c r="E35" i="9"/>
  <c r="AT34" i="9"/>
  <c r="AP34" i="9"/>
  <c r="AA34" i="9"/>
  <c r="I34" i="9"/>
  <c r="J34" i="9" s="1"/>
  <c r="H34" i="9"/>
  <c r="E34" i="9"/>
  <c r="H33" i="9" s="1"/>
  <c r="I33" i="9" s="1"/>
  <c r="J33" i="9" s="1"/>
  <c r="AT33" i="9"/>
  <c r="AP33" i="9"/>
  <c r="AA33" i="9"/>
  <c r="E33" i="9"/>
  <c r="AT32" i="9"/>
  <c r="AP32" i="9"/>
  <c r="AA32" i="9"/>
  <c r="H32" i="9"/>
  <c r="I32" i="9" s="1"/>
  <c r="J32" i="9" s="1"/>
  <c r="E32" i="9"/>
  <c r="AT31" i="9"/>
  <c r="AP31" i="9"/>
  <c r="AA31" i="9"/>
  <c r="I31" i="9"/>
  <c r="J31" i="9" s="1"/>
  <c r="H31" i="9"/>
  <c r="E31" i="9"/>
  <c r="AT30" i="9"/>
  <c r="AP30" i="9"/>
  <c r="AA30" i="9"/>
  <c r="J30" i="9"/>
  <c r="I30" i="9"/>
  <c r="H30" i="9"/>
  <c r="E30" i="9"/>
  <c r="H29" i="9" s="1"/>
  <c r="I29" i="9" s="1"/>
  <c r="J29" i="9" s="1"/>
  <c r="AT29" i="9"/>
  <c r="AP29" i="9"/>
  <c r="AA29" i="9"/>
  <c r="T29" i="9"/>
  <c r="K29" i="9"/>
  <c r="L29" i="9" s="1"/>
  <c r="E29" i="9"/>
  <c r="AT28" i="9"/>
  <c r="AP28" i="9"/>
  <c r="AA28" i="9"/>
  <c r="T28" i="9"/>
  <c r="I28" i="9"/>
  <c r="J28" i="9" s="1"/>
  <c r="H28" i="9"/>
  <c r="E28" i="9"/>
  <c r="H27" i="9" s="1"/>
  <c r="I27" i="9" s="1"/>
  <c r="J27" i="9" s="1"/>
  <c r="B28" i="9"/>
  <c r="AT27" i="9"/>
  <c r="AR27" i="9"/>
  <c r="AP27" i="9"/>
  <c r="AA27" i="9"/>
  <c r="K27" i="9"/>
  <c r="L27" i="9" s="1"/>
  <c r="E27" i="9"/>
  <c r="H26" i="9" s="1"/>
  <c r="I26" i="9" s="1"/>
  <c r="J26" i="9" s="1"/>
  <c r="B27" i="9"/>
  <c r="T35" i="9" s="1"/>
  <c r="AT26" i="9"/>
  <c r="AP26" i="9"/>
  <c r="AA26" i="9"/>
  <c r="L26" i="9"/>
  <c r="K26" i="9"/>
  <c r="B26" i="9"/>
  <c r="K37" i="9" s="1"/>
  <c r="L37" i="9" s="1"/>
  <c r="AW147" i="8"/>
  <c r="AS147" i="8"/>
  <c r="AG147" i="8"/>
  <c r="AW146" i="8"/>
  <c r="AS146" i="8"/>
  <c r="AG146" i="8"/>
  <c r="T146" i="8"/>
  <c r="K146" i="8"/>
  <c r="L146" i="8" s="1"/>
  <c r="AW145" i="8"/>
  <c r="AV145" i="8"/>
  <c r="AU145" i="8"/>
  <c r="AS145" i="8"/>
  <c r="AG145" i="8"/>
  <c r="AW144" i="8"/>
  <c r="AS144" i="8"/>
  <c r="AG144" i="8"/>
  <c r="AW143" i="8"/>
  <c r="AS143" i="8"/>
  <c r="AG143" i="8"/>
  <c r="T143" i="8"/>
  <c r="AW142" i="8"/>
  <c r="AU142" i="8"/>
  <c r="AS142" i="8"/>
  <c r="AG142" i="8"/>
  <c r="AW141" i="8"/>
  <c r="AV141" i="8"/>
  <c r="AS141" i="8"/>
  <c r="AG141" i="8"/>
  <c r="K141" i="8"/>
  <c r="L141" i="8" s="1"/>
  <c r="AW140" i="8"/>
  <c r="AS140" i="8"/>
  <c r="AG140" i="8"/>
  <c r="AW139" i="8"/>
  <c r="AU139" i="8"/>
  <c r="AS139" i="8"/>
  <c r="AG139" i="8"/>
  <c r="K139" i="8"/>
  <c r="L139" i="8" s="1"/>
  <c r="AW138" i="8"/>
  <c r="AV138" i="8"/>
  <c r="AS138" i="8"/>
  <c r="AG138" i="8"/>
  <c r="K138" i="8"/>
  <c r="L138" i="8" s="1"/>
  <c r="B138" i="8"/>
  <c r="AV140" i="8" s="1"/>
  <c r="AW137" i="8"/>
  <c r="AV137" i="8"/>
  <c r="AS137" i="8"/>
  <c r="AG137" i="8"/>
  <c r="T137" i="8"/>
  <c r="B137" i="8"/>
  <c r="T141" i="8" s="1"/>
  <c r="AW136" i="8"/>
  <c r="AV136" i="8"/>
  <c r="AU136" i="8"/>
  <c r="AS136" i="8"/>
  <c r="AG136" i="8"/>
  <c r="T136" i="8"/>
  <c r="B136" i="8"/>
  <c r="AU140" i="8" s="1"/>
  <c r="AZ132" i="8"/>
  <c r="AW132" i="8"/>
  <c r="AS132" i="8"/>
  <c r="AG132" i="8"/>
  <c r="T132" i="8"/>
  <c r="K132" i="8"/>
  <c r="L132" i="8" s="1"/>
  <c r="AZ131" i="8"/>
  <c r="AW131" i="8"/>
  <c r="AS131" i="8"/>
  <c r="AG131" i="8"/>
  <c r="T131" i="8"/>
  <c r="K131" i="8"/>
  <c r="L131" i="8" s="1"/>
  <c r="AZ130" i="8"/>
  <c r="AW130" i="8"/>
  <c r="AS130" i="8"/>
  <c r="AG130" i="8"/>
  <c r="T130" i="8"/>
  <c r="AZ129" i="8"/>
  <c r="AW129" i="8"/>
  <c r="AV129" i="8"/>
  <c r="AS129" i="8"/>
  <c r="AG129" i="8"/>
  <c r="AZ128" i="8"/>
  <c r="AW128" i="8"/>
  <c r="AV128" i="8"/>
  <c r="AS128" i="8"/>
  <c r="AG128" i="8"/>
  <c r="AZ127" i="8"/>
  <c r="AW127" i="8"/>
  <c r="AU127" i="8"/>
  <c r="AS127" i="8"/>
  <c r="AG127" i="8"/>
  <c r="AZ126" i="8"/>
  <c r="AW126" i="8"/>
  <c r="AS126" i="8"/>
  <c r="AG126" i="8"/>
  <c r="T126" i="8"/>
  <c r="AZ125" i="8"/>
  <c r="AW125" i="8"/>
  <c r="AS125" i="8"/>
  <c r="AG125" i="8"/>
  <c r="AZ124" i="8"/>
  <c r="AW124" i="8"/>
  <c r="AS124" i="8"/>
  <c r="AG124" i="8"/>
  <c r="AZ123" i="8"/>
  <c r="AW123" i="8"/>
  <c r="AV123" i="8"/>
  <c r="AS123" i="8"/>
  <c r="AG123" i="8"/>
  <c r="T123" i="8"/>
  <c r="B123" i="8"/>
  <c r="AV130" i="8" s="1"/>
  <c r="AZ122" i="8"/>
  <c r="AW122" i="8"/>
  <c r="AV122" i="8"/>
  <c r="AS122" i="8"/>
  <c r="AG122" i="8"/>
  <c r="T122" i="8"/>
  <c r="L122" i="8"/>
  <c r="K122" i="8"/>
  <c r="B122" i="8"/>
  <c r="T124" i="8" s="1"/>
  <c r="AZ121" i="8"/>
  <c r="AW121" i="8"/>
  <c r="AV121" i="8"/>
  <c r="AS121" i="8"/>
  <c r="AG121" i="8"/>
  <c r="T121" i="8"/>
  <c r="B121" i="8"/>
  <c r="AU128" i="8" s="1"/>
  <c r="AW116" i="8"/>
  <c r="AV116" i="8"/>
  <c r="AS116" i="8"/>
  <c r="AG116" i="8"/>
  <c r="AW115" i="8"/>
  <c r="AS115" i="8"/>
  <c r="AG115" i="8"/>
  <c r="AW114" i="8"/>
  <c r="AU114" i="8"/>
  <c r="AS114" i="8"/>
  <c r="AG114" i="8"/>
  <c r="AW113" i="8"/>
  <c r="AS113" i="8"/>
  <c r="AG113" i="8"/>
  <c r="AW112" i="8"/>
  <c r="AS112" i="8"/>
  <c r="AG112" i="8"/>
  <c r="AW111" i="8"/>
  <c r="AS111" i="8"/>
  <c r="AG111" i="8"/>
  <c r="T111" i="8"/>
  <c r="AW110" i="8"/>
  <c r="AS110" i="8"/>
  <c r="AG110" i="8"/>
  <c r="AW109" i="8"/>
  <c r="AS109" i="8"/>
  <c r="AG109" i="8"/>
  <c r="AW108" i="8"/>
  <c r="AS108" i="8"/>
  <c r="AG108" i="8"/>
  <c r="AW107" i="8"/>
  <c r="AS107" i="8"/>
  <c r="AG107" i="8"/>
  <c r="B107" i="8"/>
  <c r="AV107" i="8" s="1"/>
  <c r="AW106" i="8"/>
  <c r="AS106" i="8"/>
  <c r="AG106" i="8"/>
  <c r="B106" i="8"/>
  <c r="AW105" i="8"/>
  <c r="AU105" i="8"/>
  <c r="AS105" i="8"/>
  <c r="AG105" i="8"/>
  <c r="K105" i="8"/>
  <c r="L105" i="8" s="1"/>
  <c r="B105" i="8"/>
  <c r="AM100" i="8"/>
  <c r="T100" i="8"/>
  <c r="AM99" i="8"/>
  <c r="T99" i="8"/>
  <c r="AM98" i="8"/>
  <c r="T98" i="8"/>
  <c r="AM97" i="8"/>
  <c r="T97" i="8"/>
  <c r="AM96" i="8"/>
  <c r="AL96" i="8"/>
  <c r="T96" i="8"/>
  <c r="AM95" i="8"/>
  <c r="T95" i="8"/>
  <c r="AM94" i="8"/>
  <c r="AL94" i="8"/>
  <c r="T94" i="8"/>
  <c r="AM93" i="8"/>
  <c r="AL93" i="8"/>
  <c r="T93" i="8"/>
  <c r="AM92" i="8"/>
  <c r="AL92" i="8"/>
  <c r="AK92" i="8"/>
  <c r="T92" i="8"/>
  <c r="AM91" i="8"/>
  <c r="AL91" i="8"/>
  <c r="T91" i="8"/>
  <c r="B91" i="8"/>
  <c r="AL100" i="8" s="1"/>
  <c r="AM90" i="8"/>
  <c r="T90" i="8"/>
  <c r="B90" i="8"/>
  <c r="AM89" i="8"/>
  <c r="AL89" i="8"/>
  <c r="T89" i="8"/>
  <c r="B89" i="8"/>
  <c r="AK96" i="8" s="1"/>
  <c r="AT84" i="8"/>
  <c r="AP84" i="8"/>
  <c r="AA84" i="8"/>
  <c r="AT83" i="8"/>
  <c r="AP83" i="8"/>
  <c r="AA83" i="8"/>
  <c r="AT82" i="8"/>
  <c r="AP82" i="8"/>
  <c r="AA82" i="8"/>
  <c r="AT81" i="8"/>
  <c r="AP81" i="8"/>
  <c r="AA81" i="8"/>
  <c r="AT80" i="8"/>
  <c r="AP80" i="8"/>
  <c r="AA80" i="8"/>
  <c r="K80" i="8"/>
  <c r="L80" i="8" s="1"/>
  <c r="AT79" i="8"/>
  <c r="AP79" i="8"/>
  <c r="AA79" i="8"/>
  <c r="T79" i="8"/>
  <c r="AT78" i="8"/>
  <c r="AR78" i="8"/>
  <c r="AP78" i="8"/>
  <c r="AA78" i="8"/>
  <c r="AT77" i="8"/>
  <c r="AP77" i="8"/>
  <c r="AA77" i="8"/>
  <c r="T77" i="8"/>
  <c r="K77" i="8"/>
  <c r="L77" i="8" s="1"/>
  <c r="AT76" i="8"/>
  <c r="AP76" i="8"/>
  <c r="AA76" i="8"/>
  <c r="T76" i="8"/>
  <c r="AT75" i="8"/>
  <c r="AR75" i="8"/>
  <c r="AP75" i="8"/>
  <c r="AA75" i="8"/>
  <c r="K75" i="8"/>
  <c r="L75" i="8" s="1"/>
  <c r="B75" i="8"/>
  <c r="AT74" i="8"/>
  <c r="AP74" i="8"/>
  <c r="AA74" i="8"/>
  <c r="K74" i="8"/>
  <c r="L74" i="8" s="1"/>
  <c r="B74" i="8"/>
  <c r="T78" i="8" s="1"/>
  <c r="AT73" i="8"/>
  <c r="AR73" i="8"/>
  <c r="AP73" i="8"/>
  <c r="AA73" i="8"/>
  <c r="K73" i="8"/>
  <c r="L73" i="8" s="1"/>
  <c r="B73" i="8"/>
  <c r="K83" i="8" s="1"/>
  <c r="L83" i="8" s="1"/>
  <c r="AT69" i="8"/>
  <c r="AP69" i="8"/>
  <c r="AA69" i="8"/>
  <c r="AT68" i="8"/>
  <c r="AP68" i="8"/>
  <c r="AA68" i="8"/>
  <c r="T68" i="8"/>
  <c r="AT67" i="8"/>
  <c r="AS67" i="8"/>
  <c r="AP67" i="8"/>
  <c r="AA67" i="8"/>
  <c r="H67" i="8"/>
  <c r="I67" i="8" s="1"/>
  <c r="J67" i="8" s="1"/>
  <c r="D67" i="8"/>
  <c r="E68" i="8" s="1"/>
  <c r="AT66" i="8"/>
  <c r="AP66" i="8"/>
  <c r="AA66" i="8"/>
  <c r="I66" i="8"/>
  <c r="J66" i="8" s="1"/>
  <c r="AT65" i="8"/>
  <c r="AP65" i="8"/>
  <c r="AA65" i="8"/>
  <c r="T65" i="8"/>
  <c r="AT64" i="8"/>
  <c r="AR64" i="8"/>
  <c r="AP64" i="8"/>
  <c r="AA64" i="8"/>
  <c r="AT63" i="8"/>
  <c r="AS63" i="8"/>
  <c r="AP63" i="8"/>
  <c r="AA63" i="8"/>
  <c r="AT62" i="8"/>
  <c r="AP62" i="8"/>
  <c r="AA62" i="8"/>
  <c r="D62" i="8"/>
  <c r="E63" i="8" s="1"/>
  <c r="H62" i="8" s="1"/>
  <c r="I62" i="8" s="1"/>
  <c r="J62" i="8" s="1"/>
  <c r="AT61" i="8"/>
  <c r="AR61" i="8"/>
  <c r="AP61" i="8"/>
  <c r="AA61" i="8"/>
  <c r="AT60" i="8"/>
  <c r="AS60" i="8"/>
  <c r="AP60" i="8"/>
  <c r="AA60" i="8"/>
  <c r="B60" i="8"/>
  <c r="AS69" i="8" s="1"/>
  <c r="AT59" i="8"/>
  <c r="AS59" i="8"/>
  <c r="AP59" i="8"/>
  <c r="AA59" i="8"/>
  <c r="T59" i="8"/>
  <c r="D59" i="8"/>
  <c r="E60" i="8" s="1"/>
  <c r="H59" i="8" s="1"/>
  <c r="I59" i="8" s="1"/>
  <c r="J59" i="8" s="1"/>
  <c r="B59" i="8"/>
  <c r="T64" i="8" s="1"/>
  <c r="AT58" i="8"/>
  <c r="AS58" i="8"/>
  <c r="AP58" i="8"/>
  <c r="AA58" i="8"/>
  <c r="B58" i="8"/>
  <c r="AR63" i="8" s="1"/>
  <c r="D54" i="8"/>
  <c r="D70" i="8" s="1"/>
  <c r="D85" i="8" s="1"/>
  <c r="D101" i="8" s="1"/>
  <c r="D117" i="8" s="1"/>
  <c r="D133" i="8" s="1"/>
  <c r="D148" i="8" s="1"/>
  <c r="AT53" i="8"/>
  <c r="AP53" i="8"/>
  <c r="AG53" i="8"/>
  <c r="AA53" i="8"/>
  <c r="D53" i="8"/>
  <c r="D69" i="8" s="1"/>
  <c r="D84" i="8" s="1"/>
  <c r="AT52" i="8"/>
  <c r="AP52" i="8"/>
  <c r="AG52" i="8"/>
  <c r="AA52" i="8"/>
  <c r="H52" i="8"/>
  <c r="I52" i="8" s="1"/>
  <c r="J52" i="8" s="1"/>
  <c r="D52" i="8"/>
  <c r="E53" i="8" s="1"/>
  <c r="AT51" i="8"/>
  <c r="AP51" i="8"/>
  <c r="AG51" i="8"/>
  <c r="AA51" i="8"/>
  <c r="T51" i="8"/>
  <c r="D51" i="8"/>
  <c r="E52" i="8" s="1"/>
  <c r="H51" i="8" s="1"/>
  <c r="I51" i="8" s="1"/>
  <c r="J51" i="8" s="1"/>
  <c r="AT50" i="8"/>
  <c r="AR50" i="8"/>
  <c r="AP50" i="8"/>
  <c r="AG50" i="8"/>
  <c r="AA50" i="8"/>
  <c r="T50" i="8"/>
  <c r="D50" i="8"/>
  <c r="D66" i="8" s="1"/>
  <c r="E67" i="8" s="1"/>
  <c r="H66" i="8" s="1"/>
  <c r="AT49" i="8"/>
  <c r="AR49" i="8"/>
  <c r="AP49" i="8"/>
  <c r="AG49" i="8"/>
  <c r="AA49" i="8"/>
  <c r="D49" i="8"/>
  <c r="AT48" i="8"/>
  <c r="AP48" i="8"/>
  <c r="AG48" i="8"/>
  <c r="AA48" i="8"/>
  <c r="D48" i="8"/>
  <c r="D64" i="8" s="1"/>
  <c r="AT47" i="8"/>
  <c r="AP47" i="8"/>
  <c r="AG47" i="8"/>
  <c r="AA47" i="8"/>
  <c r="T47" i="8"/>
  <c r="D47" i="8"/>
  <c r="AT46" i="8"/>
  <c r="AR46" i="8"/>
  <c r="AP46" i="8"/>
  <c r="AG46" i="8"/>
  <c r="AA46" i="8"/>
  <c r="K46" i="8"/>
  <c r="L46" i="8" s="1"/>
  <c r="D46" i="8"/>
  <c r="E47" i="8" s="1"/>
  <c r="H46" i="8" s="1"/>
  <c r="I46" i="8" s="1"/>
  <c r="J46" i="8" s="1"/>
  <c r="AT45" i="8"/>
  <c r="AP45" i="8"/>
  <c r="AG45" i="8"/>
  <c r="AA45" i="8"/>
  <c r="E45" i="8"/>
  <c r="H44" i="8" s="1"/>
  <c r="D45" i="8"/>
  <c r="E46" i="8" s="1"/>
  <c r="H45" i="8" s="1"/>
  <c r="I45" i="8" s="1"/>
  <c r="J45" i="8" s="1"/>
  <c r="AT44" i="8"/>
  <c r="AP44" i="8"/>
  <c r="AG44" i="8"/>
  <c r="AA44" i="8"/>
  <c r="I44" i="8"/>
  <c r="J44" i="8" s="1"/>
  <c r="E44" i="8"/>
  <c r="H43" i="8" s="1"/>
  <c r="I43" i="8" s="1"/>
  <c r="J43" i="8" s="1"/>
  <c r="D44" i="8"/>
  <c r="D60" i="8" s="1"/>
  <c r="D75" i="8" s="1"/>
  <c r="E76" i="8" s="1"/>
  <c r="H75" i="8" s="1"/>
  <c r="I75" i="8" s="1"/>
  <c r="J75" i="8" s="1"/>
  <c r="B44" i="8"/>
  <c r="AT43" i="8"/>
  <c r="AP43" i="8"/>
  <c r="AG43" i="8"/>
  <c r="AA43" i="8"/>
  <c r="T43" i="8"/>
  <c r="D43" i="8"/>
  <c r="B43" i="8"/>
  <c r="T52" i="8" s="1"/>
  <c r="AT42" i="8"/>
  <c r="AP42" i="8"/>
  <c r="AG42" i="8"/>
  <c r="AA42" i="8"/>
  <c r="T42" i="8"/>
  <c r="K42" i="8"/>
  <c r="L42" i="8" s="1"/>
  <c r="D42" i="8"/>
  <c r="B42" i="8"/>
  <c r="K48" i="8" s="1"/>
  <c r="L48" i="8" s="1"/>
  <c r="E38" i="8"/>
  <c r="H37" i="8" s="1"/>
  <c r="I37" i="8" s="1"/>
  <c r="J37" i="8" s="1"/>
  <c r="AT37" i="8"/>
  <c r="AP37" i="8"/>
  <c r="AA37" i="8"/>
  <c r="T37" i="8"/>
  <c r="E37" i="8"/>
  <c r="H36" i="8" s="1"/>
  <c r="I36" i="8" s="1"/>
  <c r="J36" i="8" s="1"/>
  <c r="AT36" i="8"/>
  <c r="AP36" i="8"/>
  <c r="AA36" i="8"/>
  <c r="T36" i="8"/>
  <c r="E36" i="8"/>
  <c r="H35" i="8" s="1"/>
  <c r="I35" i="8" s="1"/>
  <c r="J35" i="8" s="1"/>
  <c r="AT35" i="8"/>
  <c r="AR35" i="8"/>
  <c r="AP35" i="8"/>
  <c r="AA35" i="8"/>
  <c r="K35" i="8"/>
  <c r="L35" i="8" s="1"/>
  <c r="E35" i="8"/>
  <c r="H34" i="8" s="1"/>
  <c r="I34" i="8" s="1"/>
  <c r="J34" i="8" s="1"/>
  <c r="AT34" i="8"/>
  <c r="AR34" i="8"/>
  <c r="AP34" i="8"/>
  <c r="AA34" i="8"/>
  <c r="K34" i="8"/>
  <c r="L34" i="8" s="1"/>
  <c r="E34" i="8"/>
  <c r="H33" i="8" s="1"/>
  <c r="I33" i="8" s="1"/>
  <c r="J33" i="8" s="1"/>
  <c r="AT33" i="8"/>
  <c r="AP33" i="8"/>
  <c r="AA33" i="8"/>
  <c r="K33" i="8"/>
  <c r="L33" i="8" s="1"/>
  <c r="E33" i="8"/>
  <c r="H32" i="8" s="1"/>
  <c r="I32" i="8" s="1"/>
  <c r="J32" i="8" s="1"/>
  <c r="AT32" i="8"/>
  <c r="AR32" i="8"/>
  <c r="AP32" i="8"/>
  <c r="AA32" i="8"/>
  <c r="E32" i="8"/>
  <c r="H31" i="8" s="1"/>
  <c r="I31" i="8" s="1"/>
  <c r="J31" i="8" s="1"/>
  <c r="AT31" i="8"/>
  <c r="AR31" i="8"/>
  <c r="AP31" i="8"/>
  <c r="AA31" i="8"/>
  <c r="K31" i="8"/>
  <c r="L31" i="8" s="1"/>
  <c r="E31" i="8"/>
  <c r="H30" i="8" s="1"/>
  <c r="I30" i="8" s="1"/>
  <c r="J30" i="8" s="1"/>
  <c r="AT30" i="8"/>
  <c r="AR30" i="8"/>
  <c r="AP30" i="8"/>
  <c r="AA30" i="8"/>
  <c r="E30" i="8"/>
  <c r="AT29" i="8"/>
  <c r="AP29" i="8"/>
  <c r="AA29" i="8"/>
  <c r="L29" i="8"/>
  <c r="K29" i="8"/>
  <c r="H29" i="8"/>
  <c r="I29" i="8" s="1"/>
  <c r="J29" i="8" s="1"/>
  <c r="E29" i="8"/>
  <c r="AT28" i="8"/>
  <c r="AS28" i="8"/>
  <c r="AP28" i="8"/>
  <c r="AA28" i="8"/>
  <c r="T28" i="8"/>
  <c r="H28" i="8"/>
  <c r="I28" i="8" s="1"/>
  <c r="J28" i="8" s="1"/>
  <c r="E28" i="8"/>
  <c r="B28" i="8"/>
  <c r="AS37" i="8" s="1"/>
  <c r="AT27" i="8"/>
  <c r="AR27" i="8"/>
  <c r="AP27" i="8"/>
  <c r="AA27" i="8"/>
  <c r="K27" i="8"/>
  <c r="L27" i="8" s="1"/>
  <c r="I27" i="8"/>
  <c r="J27" i="8" s="1"/>
  <c r="H27" i="8"/>
  <c r="E27" i="8"/>
  <c r="H26" i="8" s="1"/>
  <c r="I26" i="8" s="1"/>
  <c r="J26" i="8" s="1"/>
  <c r="B27" i="8"/>
  <c r="T35" i="8" s="1"/>
  <c r="AT26" i="8"/>
  <c r="AP26" i="8"/>
  <c r="AA26" i="8"/>
  <c r="T26" i="8"/>
  <c r="L26" i="8"/>
  <c r="R26" i="8" s="1"/>
  <c r="K26" i="8"/>
  <c r="B26" i="8"/>
  <c r="AR37" i="8" s="1"/>
  <c r="AW147" i="7"/>
  <c r="AU147" i="7"/>
  <c r="AS147" i="7"/>
  <c r="AG147" i="7"/>
  <c r="AW146" i="7"/>
  <c r="AV146" i="7"/>
  <c r="AS146" i="7"/>
  <c r="AG146" i="7"/>
  <c r="AW145" i="7"/>
  <c r="AS145" i="7"/>
  <c r="AG145" i="7"/>
  <c r="T145" i="7"/>
  <c r="AW144" i="7"/>
  <c r="AU144" i="7"/>
  <c r="AS144" i="7"/>
  <c r="AG144" i="7"/>
  <c r="AW143" i="7"/>
  <c r="AV143" i="7"/>
  <c r="AS143" i="7"/>
  <c r="AG143" i="7"/>
  <c r="AW142" i="7"/>
  <c r="AS142" i="7"/>
  <c r="AG142" i="7"/>
  <c r="AW141" i="7"/>
  <c r="AS141" i="7"/>
  <c r="AG141" i="7"/>
  <c r="T141" i="7"/>
  <c r="AW140" i="7"/>
  <c r="AU140" i="7"/>
  <c r="AS140" i="7"/>
  <c r="AG140" i="7"/>
  <c r="AW139" i="7"/>
  <c r="AS139" i="7"/>
  <c r="AG139" i="7"/>
  <c r="AW138" i="7"/>
  <c r="AS138" i="7"/>
  <c r="AG138" i="7"/>
  <c r="T138" i="7"/>
  <c r="B138" i="7"/>
  <c r="AV142" i="7" s="1"/>
  <c r="AW137" i="7"/>
  <c r="AV137" i="7"/>
  <c r="AS137" i="7"/>
  <c r="AG137" i="7"/>
  <c r="T137" i="7"/>
  <c r="B137" i="7"/>
  <c r="T147" i="7" s="1"/>
  <c r="AW136" i="7"/>
  <c r="AV136" i="7"/>
  <c r="AS136" i="7"/>
  <c r="AG136" i="7"/>
  <c r="T136" i="7"/>
  <c r="B136" i="7"/>
  <c r="AU146" i="7" s="1"/>
  <c r="AZ132" i="7"/>
  <c r="AW132" i="7"/>
  <c r="AS132" i="7"/>
  <c r="AG132" i="7"/>
  <c r="K132" i="7"/>
  <c r="L132" i="7" s="1"/>
  <c r="R132" i="7" s="1"/>
  <c r="AZ131" i="7"/>
  <c r="AW131" i="7"/>
  <c r="AV131" i="7"/>
  <c r="AS131" i="7"/>
  <c r="AG131" i="7"/>
  <c r="T131" i="7"/>
  <c r="AZ130" i="7"/>
  <c r="AW130" i="7"/>
  <c r="AV130" i="7"/>
  <c r="AS130" i="7"/>
  <c r="AG130" i="7"/>
  <c r="AZ129" i="7"/>
  <c r="AW129" i="7"/>
  <c r="AU129" i="7"/>
  <c r="AS129" i="7"/>
  <c r="AG129" i="7"/>
  <c r="AZ128" i="7"/>
  <c r="AW128" i="7"/>
  <c r="AV128" i="7"/>
  <c r="AS128" i="7"/>
  <c r="AG128" i="7"/>
  <c r="AZ127" i="7"/>
  <c r="AW127" i="7"/>
  <c r="AS127" i="7"/>
  <c r="AG127" i="7"/>
  <c r="AZ126" i="7"/>
  <c r="AW126" i="7"/>
  <c r="AV126" i="7"/>
  <c r="AS126" i="7"/>
  <c r="AG126" i="7"/>
  <c r="AZ125" i="7"/>
  <c r="AW125" i="7"/>
  <c r="AS125" i="7"/>
  <c r="AG125" i="7"/>
  <c r="AZ124" i="7"/>
  <c r="AW124" i="7"/>
  <c r="AU124" i="7"/>
  <c r="AS124" i="7"/>
  <c r="AG124" i="7"/>
  <c r="K124" i="7"/>
  <c r="L124" i="7" s="1"/>
  <c r="AZ123" i="7"/>
  <c r="AW123" i="7"/>
  <c r="AS123" i="7"/>
  <c r="AG123" i="7"/>
  <c r="T123" i="7"/>
  <c r="B123" i="7"/>
  <c r="AV132" i="7" s="1"/>
  <c r="AZ122" i="7"/>
  <c r="AW122" i="7"/>
  <c r="AS122" i="7"/>
  <c r="AG122" i="7"/>
  <c r="T122" i="7"/>
  <c r="B122" i="7"/>
  <c r="T124" i="7" s="1"/>
  <c r="AZ121" i="7"/>
  <c r="AW121" i="7"/>
  <c r="AS121" i="7"/>
  <c r="AG121" i="7"/>
  <c r="T121" i="7"/>
  <c r="B121" i="7"/>
  <c r="AU130" i="7" s="1"/>
  <c r="AW116" i="7"/>
  <c r="AS116" i="7"/>
  <c r="AG116" i="7"/>
  <c r="T116" i="7"/>
  <c r="AW115" i="7"/>
  <c r="AU115" i="7"/>
  <c r="AS115" i="7"/>
  <c r="AG115" i="7"/>
  <c r="AW114" i="7"/>
  <c r="AS114" i="7"/>
  <c r="AG114" i="7"/>
  <c r="AW113" i="7"/>
  <c r="AS113" i="7"/>
  <c r="AG113" i="7"/>
  <c r="T113" i="7"/>
  <c r="AW112" i="7"/>
  <c r="AU112" i="7"/>
  <c r="AS112" i="7"/>
  <c r="AG112" i="7"/>
  <c r="K112" i="7"/>
  <c r="L112" i="7" s="1"/>
  <c r="AW111" i="7"/>
  <c r="AS111" i="7"/>
  <c r="AG111" i="7"/>
  <c r="AW110" i="7"/>
  <c r="AS110" i="7"/>
  <c r="AG110" i="7"/>
  <c r="AW109" i="7"/>
  <c r="AS109" i="7"/>
  <c r="AG109" i="7"/>
  <c r="K109" i="7"/>
  <c r="L109" i="7" s="1"/>
  <c r="AW108" i="7"/>
  <c r="AS108" i="7"/>
  <c r="AG108" i="7"/>
  <c r="AW107" i="7"/>
  <c r="AS107" i="7"/>
  <c r="AG107" i="7"/>
  <c r="B107" i="7"/>
  <c r="AW106" i="7"/>
  <c r="AU106" i="7"/>
  <c r="AS106" i="7"/>
  <c r="AG106" i="7"/>
  <c r="K106" i="7"/>
  <c r="L106" i="7" s="1"/>
  <c r="B106" i="7"/>
  <c r="T109" i="7" s="1"/>
  <c r="AW105" i="7"/>
  <c r="AU105" i="7"/>
  <c r="AS105" i="7"/>
  <c r="AG105" i="7"/>
  <c r="T105" i="7"/>
  <c r="O105" i="7"/>
  <c r="L105" i="7"/>
  <c r="K105" i="7"/>
  <c r="B105" i="7"/>
  <c r="K111" i="7" s="1"/>
  <c r="L111" i="7" s="1"/>
  <c r="R111" i="7" s="1"/>
  <c r="AM100" i="7"/>
  <c r="AK100" i="7"/>
  <c r="K100" i="7"/>
  <c r="L100" i="7" s="1"/>
  <c r="AM99" i="7"/>
  <c r="AL99" i="7"/>
  <c r="K99" i="7"/>
  <c r="L99" i="7" s="1"/>
  <c r="AM98" i="7"/>
  <c r="T98" i="7"/>
  <c r="AM97" i="7"/>
  <c r="AK97" i="7"/>
  <c r="AM96" i="7"/>
  <c r="T96" i="7"/>
  <c r="AM95" i="7"/>
  <c r="AK95" i="7"/>
  <c r="K95" i="7"/>
  <c r="L95" i="7" s="1"/>
  <c r="AM94" i="7"/>
  <c r="AL94" i="7"/>
  <c r="AM93" i="7"/>
  <c r="AM92" i="7"/>
  <c r="AK92" i="7"/>
  <c r="T92" i="7"/>
  <c r="AM91" i="7"/>
  <c r="T91" i="7"/>
  <c r="B91" i="7"/>
  <c r="AL89" i="7" s="1"/>
  <c r="AM90" i="7"/>
  <c r="AL90" i="7"/>
  <c r="T90" i="7"/>
  <c r="B90" i="7"/>
  <c r="T100" i="7" s="1"/>
  <c r="AM89" i="7"/>
  <c r="T89" i="7"/>
  <c r="L89" i="7"/>
  <c r="K89" i="7"/>
  <c r="B89" i="7"/>
  <c r="AK99" i="7" s="1"/>
  <c r="AT84" i="7"/>
  <c r="AS84" i="7"/>
  <c r="AP84" i="7"/>
  <c r="AA84" i="7"/>
  <c r="AT83" i="7"/>
  <c r="AR83" i="7"/>
  <c r="AP83" i="7"/>
  <c r="AA83" i="7"/>
  <c r="AT82" i="7"/>
  <c r="AP82" i="7"/>
  <c r="AA82" i="7"/>
  <c r="K82" i="7"/>
  <c r="L82" i="7" s="1"/>
  <c r="AT81" i="7"/>
  <c r="AS81" i="7"/>
  <c r="AP81" i="7"/>
  <c r="AA81" i="7"/>
  <c r="AT80" i="7"/>
  <c r="AR80" i="7"/>
  <c r="AP80" i="7"/>
  <c r="AA80" i="7"/>
  <c r="AT79" i="7"/>
  <c r="AP79" i="7"/>
  <c r="AA79" i="7"/>
  <c r="AT78" i="7"/>
  <c r="AR78" i="7"/>
  <c r="AP78" i="7"/>
  <c r="AA78" i="7"/>
  <c r="AT77" i="7"/>
  <c r="AS77" i="7"/>
  <c r="AP77" i="7"/>
  <c r="AA77" i="7"/>
  <c r="AT76" i="7"/>
  <c r="AP76" i="7"/>
  <c r="AA76" i="7"/>
  <c r="AT75" i="7"/>
  <c r="AR75" i="7"/>
  <c r="AP75" i="7"/>
  <c r="AA75" i="7"/>
  <c r="B75" i="7"/>
  <c r="AS79" i="7" s="1"/>
  <c r="AT74" i="7"/>
  <c r="AR74" i="7"/>
  <c r="AP74" i="7"/>
  <c r="AA74" i="7"/>
  <c r="B74" i="7"/>
  <c r="AT73" i="7"/>
  <c r="AS73" i="7"/>
  <c r="AP73" i="7"/>
  <c r="AA73" i="7"/>
  <c r="K73" i="7"/>
  <c r="L73" i="7" s="1"/>
  <c r="B73" i="7"/>
  <c r="AR79" i="7" s="1"/>
  <c r="AT69" i="7"/>
  <c r="AR69" i="7"/>
  <c r="AP69" i="7"/>
  <c r="AA69" i="7"/>
  <c r="AT68" i="7"/>
  <c r="AS68" i="7"/>
  <c r="AP68" i="7"/>
  <c r="AA68" i="7"/>
  <c r="AT67" i="7"/>
  <c r="AP67" i="7"/>
  <c r="AA67" i="7"/>
  <c r="T67" i="7"/>
  <c r="AT66" i="7"/>
  <c r="AR66" i="7"/>
  <c r="AP66" i="7"/>
  <c r="AA66" i="7"/>
  <c r="E66" i="7"/>
  <c r="H65" i="7" s="1"/>
  <c r="I65" i="7" s="1"/>
  <c r="J65" i="7" s="1"/>
  <c r="AT65" i="7"/>
  <c r="AS65" i="7"/>
  <c r="AP65" i="7"/>
  <c r="AA65" i="7"/>
  <c r="AT64" i="7"/>
  <c r="AP64" i="7"/>
  <c r="AA64" i="7"/>
  <c r="AT63" i="7"/>
  <c r="AP63" i="7"/>
  <c r="AA63" i="7"/>
  <c r="T63" i="7"/>
  <c r="D63" i="7"/>
  <c r="AT62" i="7"/>
  <c r="AR62" i="7"/>
  <c r="AP62" i="7"/>
  <c r="AA62" i="7"/>
  <c r="AT61" i="7"/>
  <c r="AP61" i="7"/>
  <c r="AA61" i="7"/>
  <c r="AT60" i="7"/>
  <c r="AP60" i="7"/>
  <c r="AA60" i="7"/>
  <c r="T60" i="7"/>
  <c r="D60" i="7"/>
  <c r="B60" i="7"/>
  <c r="AS64" i="7" s="1"/>
  <c r="AT59" i="7"/>
  <c r="AS59" i="7"/>
  <c r="AP59" i="7"/>
  <c r="AA59" i="7"/>
  <c r="B59" i="7"/>
  <c r="T69" i="7" s="1"/>
  <c r="AT58" i="7"/>
  <c r="AP58" i="7"/>
  <c r="AA58" i="7"/>
  <c r="T58" i="7"/>
  <c r="B58" i="7"/>
  <c r="AR68" i="7" s="1"/>
  <c r="D54" i="7"/>
  <c r="D70" i="7" s="1"/>
  <c r="D85" i="7" s="1"/>
  <c r="D101" i="7" s="1"/>
  <c r="D117" i="7" s="1"/>
  <c r="D133" i="7" s="1"/>
  <c r="D148" i="7" s="1"/>
  <c r="AT53" i="7"/>
  <c r="AS53" i="7"/>
  <c r="AP53" i="7"/>
  <c r="AG53" i="7"/>
  <c r="AA53" i="7"/>
  <c r="K53" i="7"/>
  <c r="L53" i="7" s="1"/>
  <c r="E53" i="7"/>
  <c r="H52" i="7" s="1"/>
  <c r="I52" i="7" s="1"/>
  <c r="J52" i="7" s="1"/>
  <c r="D53" i="7"/>
  <c r="E54" i="7" s="1"/>
  <c r="H53" i="7" s="1"/>
  <c r="I53" i="7" s="1"/>
  <c r="J53" i="7" s="1"/>
  <c r="AT52" i="7"/>
  <c r="AP52" i="7"/>
  <c r="AG52" i="7"/>
  <c r="AA52" i="7"/>
  <c r="D52" i="7"/>
  <c r="D68" i="7" s="1"/>
  <c r="D83" i="7" s="1"/>
  <c r="AT51" i="7"/>
  <c r="AR51" i="7"/>
  <c r="AP51" i="7"/>
  <c r="AG51" i="7"/>
  <c r="AA51" i="7"/>
  <c r="H51" i="7"/>
  <c r="I51" i="7" s="1"/>
  <c r="J51" i="7" s="1"/>
  <c r="D51" i="7"/>
  <c r="E52" i="7" s="1"/>
  <c r="AT50" i="7"/>
  <c r="AP50" i="7"/>
  <c r="AG50" i="7"/>
  <c r="AA50" i="7"/>
  <c r="T50" i="7"/>
  <c r="E50" i="7"/>
  <c r="D50" i="7"/>
  <c r="D66" i="7" s="1"/>
  <c r="AT49" i="7"/>
  <c r="AR49" i="7"/>
  <c r="AP49" i="7"/>
  <c r="AG49" i="7"/>
  <c r="AA49" i="7"/>
  <c r="T49" i="7"/>
  <c r="H49" i="7"/>
  <c r="I49" i="7" s="1"/>
  <c r="J49" i="7" s="1"/>
  <c r="D49" i="7"/>
  <c r="D65" i="7" s="1"/>
  <c r="D80" i="7" s="1"/>
  <c r="AT48" i="7"/>
  <c r="AR48" i="7"/>
  <c r="AP48" i="7"/>
  <c r="AG48" i="7"/>
  <c r="AA48" i="7"/>
  <c r="D48" i="7"/>
  <c r="AT47" i="7"/>
  <c r="AP47" i="7"/>
  <c r="AG47" i="7"/>
  <c r="AA47" i="7"/>
  <c r="D47" i="7"/>
  <c r="E48" i="7" s="1"/>
  <c r="H47" i="7" s="1"/>
  <c r="I47" i="7" s="1"/>
  <c r="J47" i="7" s="1"/>
  <c r="AT46" i="7"/>
  <c r="AP46" i="7"/>
  <c r="AG46" i="7"/>
  <c r="AA46" i="7"/>
  <c r="T46" i="7"/>
  <c r="K46" i="7"/>
  <c r="L46" i="7" s="1"/>
  <c r="E46" i="7"/>
  <c r="H45" i="7" s="1"/>
  <c r="I45" i="7" s="1"/>
  <c r="J45" i="7" s="1"/>
  <c r="D46" i="7"/>
  <c r="D62" i="7" s="1"/>
  <c r="AT45" i="7"/>
  <c r="AS45" i="7"/>
  <c r="AP45" i="7"/>
  <c r="AG45" i="7"/>
  <c r="AA45" i="7"/>
  <c r="K45" i="7"/>
  <c r="L45" i="7" s="1"/>
  <c r="D45" i="7"/>
  <c r="D61" i="7" s="1"/>
  <c r="AT44" i="7"/>
  <c r="AP44" i="7"/>
  <c r="AG44" i="7"/>
  <c r="AA44" i="7"/>
  <c r="D44" i="7"/>
  <c r="E45" i="7" s="1"/>
  <c r="H44" i="7" s="1"/>
  <c r="I44" i="7" s="1"/>
  <c r="J44" i="7" s="1"/>
  <c r="B44" i="7"/>
  <c r="AS50" i="7" s="1"/>
  <c r="AT43" i="7"/>
  <c r="AR43" i="7"/>
  <c r="AP43" i="7"/>
  <c r="AG43" i="7"/>
  <c r="AA43" i="7"/>
  <c r="K43" i="7"/>
  <c r="L43" i="7" s="1"/>
  <c r="D43" i="7"/>
  <c r="B43" i="7"/>
  <c r="T51" i="7" s="1"/>
  <c r="AT42" i="7"/>
  <c r="AS42" i="7"/>
  <c r="AP42" i="7"/>
  <c r="AG42" i="7"/>
  <c r="AA42" i="7"/>
  <c r="D42" i="7"/>
  <c r="D58" i="7" s="1"/>
  <c r="B42" i="7"/>
  <c r="K47" i="7" s="1"/>
  <c r="L47" i="7" s="1"/>
  <c r="E38" i="7"/>
  <c r="AT37" i="7"/>
  <c r="AS37" i="7"/>
  <c r="AP37" i="7"/>
  <c r="AA37" i="7"/>
  <c r="H37" i="7"/>
  <c r="I37" i="7" s="1"/>
  <c r="J37" i="7" s="1"/>
  <c r="E37" i="7"/>
  <c r="AT36" i="7"/>
  <c r="AS36" i="7"/>
  <c r="AP36" i="7"/>
  <c r="AA36" i="7"/>
  <c r="K36" i="7"/>
  <c r="L36" i="7" s="1"/>
  <c r="I36" i="7"/>
  <c r="J36" i="7" s="1"/>
  <c r="H36" i="7"/>
  <c r="E36" i="7"/>
  <c r="H35" i="7" s="1"/>
  <c r="I35" i="7" s="1"/>
  <c r="J35" i="7" s="1"/>
  <c r="AT35" i="7"/>
  <c r="AP35" i="7"/>
  <c r="AA35" i="7"/>
  <c r="E35" i="7"/>
  <c r="H34" i="7" s="1"/>
  <c r="I34" i="7" s="1"/>
  <c r="J34" i="7" s="1"/>
  <c r="AT34" i="7"/>
  <c r="AP34" i="7"/>
  <c r="AA34" i="7"/>
  <c r="E34" i="7"/>
  <c r="AT33" i="7"/>
  <c r="AR33" i="7"/>
  <c r="AP33" i="7"/>
  <c r="AA33" i="7"/>
  <c r="I33" i="7"/>
  <c r="J33" i="7" s="1"/>
  <c r="H33" i="7"/>
  <c r="E33" i="7"/>
  <c r="H32" i="7" s="1"/>
  <c r="I32" i="7" s="1"/>
  <c r="J32" i="7" s="1"/>
  <c r="AT32" i="7"/>
  <c r="AP32" i="7"/>
  <c r="AA32" i="7"/>
  <c r="K32" i="7"/>
  <c r="L32" i="7" s="1"/>
  <c r="R32" i="7" s="1"/>
  <c r="E32" i="7"/>
  <c r="H31" i="7" s="1"/>
  <c r="I31" i="7" s="1"/>
  <c r="J31" i="7" s="1"/>
  <c r="AT31" i="7"/>
  <c r="AP31" i="7"/>
  <c r="AA31" i="7"/>
  <c r="E31" i="7"/>
  <c r="H30" i="7" s="1"/>
  <c r="I30" i="7" s="1"/>
  <c r="J30" i="7" s="1"/>
  <c r="AT30" i="7"/>
  <c r="AP30" i="7"/>
  <c r="AA30" i="7"/>
  <c r="E30" i="7"/>
  <c r="AT29" i="7"/>
  <c r="AS29" i="7"/>
  <c r="AP29" i="7"/>
  <c r="AA29" i="7"/>
  <c r="H29" i="7"/>
  <c r="I29" i="7" s="1"/>
  <c r="J29" i="7" s="1"/>
  <c r="E29" i="7"/>
  <c r="AT28" i="7"/>
  <c r="AP28" i="7"/>
  <c r="AA28" i="7"/>
  <c r="T28" i="7"/>
  <c r="J28" i="7"/>
  <c r="I28" i="7"/>
  <c r="H28" i="7"/>
  <c r="E28" i="7"/>
  <c r="H27" i="7" s="1"/>
  <c r="I27" i="7" s="1"/>
  <c r="J27" i="7" s="1"/>
  <c r="B28" i="7"/>
  <c r="AS32" i="7" s="1"/>
  <c r="AT27" i="7"/>
  <c r="AR27" i="7"/>
  <c r="AP27" i="7"/>
  <c r="AA27" i="7"/>
  <c r="K27" i="7"/>
  <c r="L27" i="7" s="1"/>
  <c r="E27" i="7"/>
  <c r="B27" i="7"/>
  <c r="T37" i="7" s="1"/>
  <c r="AT26" i="7"/>
  <c r="AS26" i="7"/>
  <c r="AP26" i="7"/>
  <c r="AA26" i="7"/>
  <c r="T26" i="7"/>
  <c r="L26" i="7"/>
  <c r="R26" i="7" s="1"/>
  <c r="K26" i="7"/>
  <c r="H26" i="7"/>
  <c r="I26" i="7" s="1"/>
  <c r="J26" i="7" s="1"/>
  <c r="B26" i="7"/>
  <c r="AR36" i="7" s="1"/>
  <c r="AW147" i="6"/>
  <c r="AS147" i="6"/>
  <c r="AG147" i="6"/>
  <c r="AW146" i="6"/>
  <c r="AS146" i="6"/>
  <c r="AG146" i="6"/>
  <c r="T146" i="6"/>
  <c r="K146" i="6"/>
  <c r="L146" i="6" s="1"/>
  <c r="AW145" i="6"/>
  <c r="AV145" i="6"/>
  <c r="AS145" i="6"/>
  <c r="AG145" i="6"/>
  <c r="AW144" i="6"/>
  <c r="AS144" i="6"/>
  <c r="AG144" i="6"/>
  <c r="AW143" i="6"/>
  <c r="AS143" i="6"/>
  <c r="AG143" i="6"/>
  <c r="T143" i="6"/>
  <c r="AW142" i="6"/>
  <c r="AU142" i="6"/>
  <c r="AS142" i="6"/>
  <c r="AG142" i="6"/>
  <c r="K142" i="6"/>
  <c r="L142" i="6" s="1"/>
  <c r="AW141" i="6"/>
  <c r="AS141" i="6"/>
  <c r="AG141" i="6"/>
  <c r="AW140" i="6"/>
  <c r="AS140" i="6"/>
  <c r="AG140" i="6"/>
  <c r="AW139" i="6"/>
  <c r="AU139" i="6"/>
  <c r="AS139" i="6"/>
  <c r="AG139" i="6"/>
  <c r="K139" i="6"/>
  <c r="L139" i="6" s="1"/>
  <c r="AW138" i="6"/>
  <c r="AS138" i="6"/>
  <c r="AG138" i="6"/>
  <c r="B138" i="6"/>
  <c r="AV141" i="6" s="1"/>
  <c r="AW137" i="6"/>
  <c r="AS137" i="6"/>
  <c r="AG137" i="6"/>
  <c r="T137" i="6"/>
  <c r="B137" i="6"/>
  <c r="T142" i="6" s="1"/>
  <c r="AW136" i="6"/>
  <c r="AV136" i="6"/>
  <c r="AS136" i="6"/>
  <c r="AG136" i="6"/>
  <c r="T136" i="6"/>
  <c r="B136" i="6"/>
  <c r="AU145" i="6" s="1"/>
  <c r="AZ132" i="6"/>
  <c r="AW132" i="6"/>
  <c r="AU132" i="6"/>
  <c r="AS132" i="6"/>
  <c r="AG132" i="6"/>
  <c r="AZ131" i="6"/>
  <c r="AW131" i="6"/>
  <c r="AS131" i="6"/>
  <c r="AG131" i="6"/>
  <c r="T131" i="6"/>
  <c r="K131" i="6"/>
  <c r="L131" i="6" s="1"/>
  <c r="AZ130" i="6"/>
  <c r="AW130" i="6"/>
  <c r="AS130" i="6"/>
  <c r="AG130" i="6"/>
  <c r="T130" i="6"/>
  <c r="AZ129" i="6"/>
  <c r="AW129" i="6"/>
  <c r="AS129" i="6"/>
  <c r="AG129" i="6"/>
  <c r="AZ128" i="6"/>
  <c r="AW128" i="6"/>
  <c r="AV128" i="6"/>
  <c r="AS128" i="6"/>
  <c r="AG128" i="6"/>
  <c r="T128" i="6"/>
  <c r="AZ127" i="6"/>
  <c r="AW127" i="6"/>
  <c r="AU127" i="6"/>
  <c r="AS127" i="6"/>
  <c r="AG127" i="6"/>
  <c r="K127" i="6"/>
  <c r="L127" i="6" s="1"/>
  <c r="AZ126" i="6"/>
  <c r="AW126" i="6"/>
  <c r="AS126" i="6"/>
  <c r="AG126" i="6"/>
  <c r="T126" i="6"/>
  <c r="AZ125" i="6"/>
  <c r="AW125" i="6"/>
  <c r="AS125" i="6"/>
  <c r="AG125" i="6"/>
  <c r="AZ124" i="6"/>
  <c r="AW124" i="6"/>
  <c r="AS124" i="6"/>
  <c r="AG124" i="6"/>
  <c r="AZ123" i="6"/>
  <c r="AW123" i="6"/>
  <c r="AV123" i="6"/>
  <c r="AS123" i="6"/>
  <c r="AG123" i="6"/>
  <c r="B123" i="6"/>
  <c r="AV129" i="6" s="1"/>
  <c r="AZ122" i="6"/>
  <c r="AW122" i="6"/>
  <c r="AV122" i="6"/>
  <c r="AS122" i="6"/>
  <c r="AG122" i="6"/>
  <c r="B122" i="6"/>
  <c r="T132" i="6" s="1"/>
  <c r="AZ121" i="6"/>
  <c r="AW121" i="6"/>
  <c r="AV121" i="6"/>
  <c r="AS121" i="6"/>
  <c r="AG121" i="6"/>
  <c r="T121" i="6"/>
  <c r="B121" i="6"/>
  <c r="K122" i="6" s="1"/>
  <c r="L122" i="6" s="1"/>
  <c r="AW116" i="6"/>
  <c r="AS116" i="6"/>
  <c r="AG116" i="6"/>
  <c r="AW115" i="6"/>
  <c r="AS115" i="6"/>
  <c r="AG115" i="6"/>
  <c r="AW114" i="6"/>
  <c r="AU114" i="6"/>
  <c r="AS114" i="6"/>
  <c r="AG114" i="6"/>
  <c r="K114" i="6"/>
  <c r="AW113" i="6"/>
  <c r="AS113" i="6"/>
  <c r="AG113" i="6"/>
  <c r="AW112" i="6"/>
  <c r="AS112" i="6"/>
  <c r="AG112" i="6"/>
  <c r="AW111" i="6"/>
  <c r="AV111" i="6"/>
  <c r="AS111" i="6"/>
  <c r="AG111" i="6"/>
  <c r="AW110" i="6"/>
  <c r="AS110" i="6"/>
  <c r="AG110" i="6"/>
  <c r="K110" i="6"/>
  <c r="AW109" i="6"/>
  <c r="AV109" i="6"/>
  <c r="AS109" i="6"/>
  <c r="AG109" i="6"/>
  <c r="AW108" i="6"/>
  <c r="AV108" i="6"/>
  <c r="AS108" i="6"/>
  <c r="AG108" i="6"/>
  <c r="AW107" i="6"/>
  <c r="AS107" i="6"/>
  <c r="AG107" i="6"/>
  <c r="K107" i="6"/>
  <c r="L107" i="6" s="1"/>
  <c r="B107" i="6"/>
  <c r="AV110" i="6" s="1"/>
  <c r="AW106" i="6"/>
  <c r="AV106" i="6"/>
  <c r="AS106" i="6"/>
  <c r="AG106" i="6"/>
  <c r="B106" i="6"/>
  <c r="L116" i="6" s="1"/>
  <c r="AW105" i="6"/>
  <c r="AV105" i="6"/>
  <c r="AU105" i="6"/>
  <c r="AS105" i="6"/>
  <c r="AG105" i="6"/>
  <c r="K105" i="6"/>
  <c r="B105" i="6"/>
  <c r="K116" i="6" s="1"/>
  <c r="AM100" i="6"/>
  <c r="AM99" i="6"/>
  <c r="AM98" i="6"/>
  <c r="AL98" i="6"/>
  <c r="AM97" i="6"/>
  <c r="K97" i="6"/>
  <c r="L97" i="6" s="1"/>
  <c r="AM96" i="6"/>
  <c r="T96" i="6"/>
  <c r="AM95" i="6"/>
  <c r="AM94" i="6"/>
  <c r="AL94" i="6"/>
  <c r="T94" i="6"/>
  <c r="AM93" i="6"/>
  <c r="AM92" i="6"/>
  <c r="AL92" i="6"/>
  <c r="AM91" i="6"/>
  <c r="AL91" i="6"/>
  <c r="T91" i="6"/>
  <c r="B91" i="6"/>
  <c r="AL97" i="6" s="1"/>
  <c r="AM90" i="6"/>
  <c r="AL90" i="6"/>
  <c r="T90" i="6"/>
  <c r="B90" i="6"/>
  <c r="T93" i="6" s="1"/>
  <c r="AM89" i="6"/>
  <c r="AL89" i="6"/>
  <c r="T89" i="6"/>
  <c r="B89" i="6"/>
  <c r="AT84" i="6"/>
  <c r="AP84" i="6"/>
  <c r="AA84" i="6"/>
  <c r="AT83" i="6"/>
  <c r="AP83" i="6"/>
  <c r="AA83" i="6"/>
  <c r="AT82" i="6"/>
  <c r="AP82" i="6"/>
  <c r="AA82" i="6"/>
  <c r="AT81" i="6"/>
  <c r="AP81" i="6"/>
  <c r="AA81" i="6"/>
  <c r="AT80" i="6"/>
  <c r="AP80" i="6"/>
  <c r="AA80" i="6"/>
  <c r="AT79" i="6"/>
  <c r="AS79" i="6"/>
  <c r="AP79" i="6"/>
  <c r="AA79" i="6"/>
  <c r="AT78" i="6"/>
  <c r="AP78" i="6"/>
  <c r="AA78" i="6"/>
  <c r="K78" i="6"/>
  <c r="L78" i="6" s="1"/>
  <c r="R78" i="6" s="1"/>
  <c r="AT77" i="6"/>
  <c r="AP77" i="6"/>
  <c r="AA77" i="6"/>
  <c r="T77" i="6"/>
  <c r="AT76" i="6"/>
  <c r="AS76" i="6"/>
  <c r="AP76" i="6"/>
  <c r="AA76" i="6"/>
  <c r="AT75" i="6"/>
  <c r="AP75" i="6"/>
  <c r="AA75" i="6"/>
  <c r="K75" i="6"/>
  <c r="L75" i="6" s="1"/>
  <c r="R75" i="6" s="1"/>
  <c r="B75" i="6"/>
  <c r="AS78" i="6" s="1"/>
  <c r="AT74" i="6"/>
  <c r="AR74" i="6"/>
  <c r="AP74" i="6"/>
  <c r="AA74" i="6"/>
  <c r="L74" i="6"/>
  <c r="K74" i="6"/>
  <c r="B74" i="6"/>
  <c r="T79" i="6" s="1"/>
  <c r="AT73" i="6"/>
  <c r="AR73" i="6"/>
  <c r="AP73" i="6"/>
  <c r="AA73" i="6"/>
  <c r="T73" i="6"/>
  <c r="K73" i="6"/>
  <c r="L73" i="6" s="1"/>
  <c r="B73" i="6"/>
  <c r="AR78" i="6" s="1"/>
  <c r="E70" i="6"/>
  <c r="H69" i="6" s="1"/>
  <c r="I69" i="6" s="1"/>
  <c r="J69" i="6" s="1"/>
  <c r="D70" i="6"/>
  <c r="D85" i="6" s="1"/>
  <c r="D101" i="6" s="1"/>
  <c r="D117" i="6" s="1"/>
  <c r="D133" i="6" s="1"/>
  <c r="D148" i="6" s="1"/>
  <c r="AT69" i="6"/>
  <c r="AP69" i="6"/>
  <c r="AA69" i="6"/>
  <c r="D69" i="6"/>
  <c r="D84" i="6" s="1"/>
  <c r="AT68" i="6"/>
  <c r="AP68" i="6"/>
  <c r="AA68" i="6"/>
  <c r="T68" i="6"/>
  <c r="E68" i="6"/>
  <c r="H67" i="6" s="1"/>
  <c r="I67" i="6" s="1"/>
  <c r="J67" i="6" s="1"/>
  <c r="D68" i="6"/>
  <c r="E69" i="6" s="1"/>
  <c r="H68" i="6" s="1"/>
  <c r="I68" i="6" s="1"/>
  <c r="J68" i="6" s="1"/>
  <c r="AT67" i="6"/>
  <c r="AS67" i="6"/>
  <c r="AP67" i="6"/>
  <c r="AA67" i="6"/>
  <c r="D67" i="6"/>
  <c r="D82" i="6" s="1"/>
  <c r="AT66" i="6"/>
  <c r="AP66" i="6"/>
  <c r="AA66" i="6"/>
  <c r="D66" i="6"/>
  <c r="E67" i="6" s="1"/>
  <c r="H66" i="6" s="1"/>
  <c r="I66" i="6" s="1"/>
  <c r="J66" i="6" s="1"/>
  <c r="AT65" i="6"/>
  <c r="AP65" i="6"/>
  <c r="AA65" i="6"/>
  <c r="T65" i="6"/>
  <c r="D65" i="6"/>
  <c r="AT64" i="6"/>
  <c r="AR64" i="6"/>
  <c r="AP64" i="6"/>
  <c r="AA64" i="6"/>
  <c r="K64" i="6"/>
  <c r="L64" i="6" s="1"/>
  <c r="E64" i="6"/>
  <c r="H63" i="6" s="1"/>
  <c r="I63" i="6" s="1"/>
  <c r="J63" i="6" s="1"/>
  <c r="D64" i="6"/>
  <c r="E65" i="6" s="1"/>
  <c r="H64" i="6" s="1"/>
  <c r="I64" i="6" s="1"/>
  <c r="J64" i="6" s="1"/>
  <c r="AT63" i="6"/>
  <c r="AP63" i="6"/>
  <c r="AA63" i="6"/>
  <c r="D63" i="6"/>
  <c r="D78" i="6" s="1"/>
  <c r="AT62" i="6"/>
  <c r="AP62" i="6"/>
  <c r="AA62" i="6"/>
  <c r="D62" i="6"/>
  <c r="AT61" i="6"/>
  <c r="AR61" i="6"/>
  <c r="AP61" i="6"/>
  <c r="AA61" i="6"/>
  <c r="K61" i="6"/>
  <c r="L61" i="6" s="1"/>
  <c r="E61" i="6"/>
  <c r="H60" i="6" s="1"/>
  <c r="I60" i="6" s="1"/>
  <c r="J60" i="6" s="1"/>
  <c r="D61" i="6"/>
  <c r="E62" i="6" s="1"/>
  <c r="H61" i="6" s="1"/>
  <c r="I61" i="6" s="1"/>
  <c r="J61" i="6" s="1"/>
  <c r="AT60" i="6"/>
  <c r="AP60" i="6"/>
  <c r="AA60" i="6"/>
  <c r="D60" i="6"/>
  <c r="D75" i="6" s="1"/>
  <c r="B60" i="6"/>
  <c r="AS63" i="6" s="1"/>
  <c r="AT59" i="6"/>
  <c r="AP59" i="6"/>
  <c r="AA59" i="6"/>
  <c r="T59" i="6"/>
  <c r="D59" i="6"/>
  <c r="B59" i="6"/>
  <c r="T64" i="6" s="1"/>
  <c r="AT58" i="6"/>
  <c r="AS58" i="6"/>
  <c r="AP58" i="6"/>
  <c r="AA58" i="6"/>
  <c r="T58" i="6"/>
  <c r="D58" i="6"/>
  <c r="E59" i="6" s="1"/>
  <c r="H58" i="6" s="1"/>
  <c r="I58" i="6" s="1"/>
  <c r="J58" i="6" s="1"/>
  <c r="B58" i="6"/>
  <c r="AR67" i="6" s="1"/>
  <c r="D54" i="6"/>
  <c r="AT53" i="6"/>
  <c r="AP53" i="6"/>
  <c r="AG53" i="6"/>
  <c r="AA53" i="6"/>
  <c r="D53" i="6"/>
  <c r="E54" i="6" s="1"/>
  <c r="H53" i="6" s="1"/>
  <c r="I53" i="6" s="1"/>
  <c r="J53" i="6" s="1"/>
  <c r="AT52" i="6"/>
  <c r="AP52" i="6"/>
  <c r="AG52" i="6"/>
  <c r="AA52" i="6"/>
  <c r="H52" i="6"/>
  <c r="I52" i="6" s="1"/>
  <c r="J52" i="6" s="1"/>
  <c r="D52" i="6"/>
  <c r="E53" i="6" s="1"/>
  <c r="AT51" i="6"/>
  <c r="AP51" i="6"/>
  <c r="AG51" i="6"/>
  <c r="AA51" i="6"/>
  <c r="T51" i="6"/>
  <c r="D51" i="6"/>
  <c r="E52" i="6" s="1"/>
  <c r="H51" i="6" s="1"/>
  <c r="I51" i="6" s="1"/>
  <c r="J51" i="6" s="1"/>
  <c r="AT50" i="6"/>
  <c r="AR50" i="6"/>
  <c r="AP50" i="6"/>
  <c r="AG50" i="6"/>
  <c r="AA50" i="6"/>
  <c r="H50" i="6"/>
  <c r="I50" i="6" s="1"/>
  <c r="J50" i="6" s="1"/>
  <c r="D50" i="6"/>
  <c r="E51" i="6" s="1"/>
  <c r="AT49" i="6"/>
  <c r="AP49" i="6"/>
  <c r="AG49" i="6"/>
  <c r="AA49" i="6"/>
  <c r="J49" i="6"/>
  <c r="D49" i="6"/>
  <c r="E50" i="6" s="1"/>
  <c r="H49" i="6" s="1"/>
  <c r="I49" i="6" s="1"/>
  <c r="AT48" i="6"/>
  <c r="AP48" i="6"/>
  <c r="AG48" i="6"/>
  <c r="AA48" i="6"/>
  <c r="D48" i="6"/>
  <c r="E49" i="6" s="1"/>
  <c r="H48" i="6" s="1"/>
  <c r="I48" i="6" s="1"/>
  <c r="J48" i="6" s="1"/>
  <c r="AT47" i="6"/>
  <c r="AP47" i="6"/>
  <c r="AG47" i="6"/>
  <c r="AA47" i="6"/>
  <c r="D47" i="6"/>
  <c r="E48" i="6" s="1"/>
  <c r="H47" i="6" s="1"/>
  <c r="I47" i="6" s="1"/>
  <c r="J47" i="6" s="1"/>
  <c r="AT46" i="6"/>
  <c r="AP46" i="6"/>
  <c r="AG46" i="6"/>
  <c r="AA46" i="6"/>
  <c r="D46" i="6"/>
  <c r="E47" i="6" s="1"/>
  <c r="H46" i="6" s="1"/>
  <c r="I46" i="6" s="1"/>
  <c r="J46" i="6" s="1"/>
  <c r="AT45" i="6"/>
  <c r="AP45" i="6"/>
  <c r="AG45" i="6"/>
  <c r="AA45" i="6"/>
  <c r="E45" i="6"/>
  <c r="H44" i="6" s="1"/>
  <c r="I44" i="6" s="1"/>
  <c r="J44" i="6" s="1"/>
  <c r="D45" i="6"/>
  <c r="E46" i="6" s="1"/>
  <c r="H45" i="6" s="1"/>
  <c r="I45" i="6" s="1"/>
  <c r="J45" i="6" s="1"/>
  <c r="AT44" i="6"/>
  <c r="AS44" i="6"/>
  <c r="AP44" i="6"/>
  <c r="AG44" i="6"/>
  <c r="AA44" i="6"/>
  <c r="D44" i="6"/>
  <c r="B44" i="6"/>
  <c r="AS49" i="6" s="1"/>
  <c r="AT43" i="6"/>
  <c r="AP43" i="6"/>
  <c r="AG43" i="6"/>
  <c r="AA43" i="6"/>
  <c r="T43" i="6"/>
  <c r="D43" i="6"/>
  <c r="E44" i="6" s="1"/>
  <c r="H43" i="6" s="1"/>
  <c r="I43" i="6" s="1"/>
  <c r="J43" i="6" s="1"/>
  <c r="B43" i="6"/>
  <c r="T45" i="6" s="1"/>
  <c r="AT42" i="6"/>
  <c r="AS42" i="6"/>
  <c r="AP42" i="6"/>
  <c r="AG42" i="6"/>
  <c r="AA42" i="6"/>
  <c r="L42" i="6"/>
  <c r="K42" i="6"/>
  <c r="D42" i="6"/>
  <c r="E43" i="6" s="1"/>
  <c r="H42" i="6" s="1"/>
  <c r="I42" i="6" s="1"/>
  <c r="J42" i="6" s="1"/>
  <c r="B42" i="6"/>
  <c r="AR44" i="6" s="1"/>
  <c r="E38" i="6"/>
  <c r="H37" i="6" s="1"/>
  <c r="I37" i="6" s="1"/>
  <c r="J37" i="6" s="1"/>
  <c r="AT37" i="6"/>
  <c r="AP37" i="6"/>
  <c r="AA37" i="6"/>
  <c r="T37" i="6"/>
  <c r="E37" i="6"/>
  <c r="AT36" i="6"/>
  <c r="AR36" i="6"/>
  <c r="AP36" i="6"/>
  <c r="AA36" i="6"/>
  <c r="T36" i="6"/>
  <c r="H36" i="6"/>
  <c r="I36" i="6" s="1"/>
  <c r="J36" i="6" s="1"/>
  <c r="E36" i="6"/>
  <c r="H35" i="6" s="1"/>
  <c r="I35" i="6" s="1"/>
  <c r="J35" i="6" s="1"/>
  <c r="AT35" i="6"/>
  <c r="AR35" i="6"/>
  <c r="AP35" i="6"/>
  <c r="AA35" i="6"/>
  <c r="K35" i="6"/>
  <c r="L35" i="6" s="1"/>
  <c r="E35" i="6"/>
  <c r="H34" i="6" s="1"/>
  <c r="I34" i="6" s="1"/>
  <c r="J34" i="6" s="1"/>
  <c r="AT34" i="6"/>
  <c r="AP34" i="6"/>
  <c r="AA34" i="6"/>
  <c r="K34" i="6"/>
  <c r="L34" i="6" s="1"/>
  <c r="E34" i="6"/>
  <c r="H33" i="6" s="1"/>
  <c r="I33" i="6" s="1"/>
  <c r="J33" i="6" s="1"/>
  <c r="AT33" i="6"/>
  <c r="AP33" i="6"/>
  <c r="AA33" i="6"/>
  <c r="E33" i="6"/>
  <c r="AT32" i="6"/>
  <c r="AS32" i="6"/>
  <c r="AR32" i="6"/>
  <c r="AP32" i="6"/>
  <c r="AA32" i="6"/>
  <c r="H32" i="6"/>
  <c r="I32" i="6" s="1"/>
  <c r="J32" i="6" s="1"/>
  <c r="E32" i="6"/>
  <c r="H31" i="6" s="1"/>
  <c r="I31" i="6" s="1"/>
  <c r="J31" i="6" s="1"/>
  <c r="AT31" i="6"/>
  <c r="AR31" i="6"/>
  <c r="AP31" i="6"/>
  <c r="AA31" i="6"/>
  <c r="L31" i="6"/>
  <c r="K31" i="6"/>
  <c r="E31" i="6"/>
  <c r="H30" i="6" s="1"/>
  <c r="I30" i="6" s="1"/>
  <c r="J30" i="6" s="1"/>
  <c r="AT30" i="6"/>
  <c r="AP30" i="6"/>
  <c r="AA30" i="6"/>
  <c r="L30" i="6"/>
  <c r="E30" i="6"/>
  <c r="AT29" i="6"/>
  <c r="AP29" i="6"/>
  <c r="AA29" i="6"/>
  <c r="H29" i="6"/>
  <c r="I29" i="6" s="1"/>
  <c r="J29" i="6" s="1"/>
  <c r="E29" i="6"/>
  <c r="AT28" i="6"/>
  <c r="AS28" i="6"/>
  <c r="AP28" i="6"/>
  <c r="AA28" i="6"/>
  <c r="H28" i="6"/>
  <c r="I28" i="6" s="1"/>
  <c r="J28" i="6" s="1"/>
  <c r="E28" i="6"/>
  <c r="B28" i="6"/>
  <c r="AS27" i="6" s="1"/>
  <c r="AT27" i="6"/>
  <c r="AR27" i="6"/>
  <c r="AP27" i="6"/>
  <c r="AA27" i="6"/>
  <c r="K27" i="6"/>
  <c r="L27" i="6" s="1"/>
  <c r="R27" i="6" s="1"/>
  <c r="I27" i="6"/>
  <c r="J27" i="6" s="1"/>
  <c r="H27" i="6"/>
  <c r="E27" i="6"/>
  <c r="H26" i="6" s="1"/>
  <c r="I26" i="6" s="1"/>
  <c r="J26" i="6" s="1"/>
  <c r="B27" i="6"/>
  <c r="T32" i="6" s="1"/>
  <c r="AT26" i="6"/>
  <c r="AP26" i="6"/>
  <c r="AA26" i="6"/>
  <c r="T26" i="6"/>
  <c r="K26" i="6"/>
  <c r="L26" i="6" s="1"/>
  <c r="B26" i="6"/>
  <c r="K30" i="6" s="1"/>
  <c r="AW147" i="5"/>
  <c r="AS147" i="5"/>
  <c r="AG147" i="5"/>
  <c r="AW146" i="5"/>
  <c r="AS146" i="5"/>
  <c r="AG146" i="5"/>
  <c r="AW145" i="5"/>
  <c r="AU145" i="5"/>
  <c r="AS145" i="5"/>
  <c r="AG145" i="5"/>
  <c r="T145" i="5"/>
  <c r="AW144" i="5"/>
  <c r="AS144" i="5"/>
  <c r="AG144" i="5"/>
  <c r="K144" i="5"/>
  <c r="L144" i="5" s="1"/>
  <c r="AW143" i="5"/>
  <c r="AS143" i="5"/>
  <c r="AG143" i="5"/>
  <c r="AW142" i="5"/>
  <c r="AS142" i="5"/>
  <c r="AG142" i="5"/>
  <c r="AW141" i="5"/>
  <c r="AS141" i="5"/>
  <c r="AG141" i="5"/>
  <c r="AW140" i="5"/>
  <c r="AS140" i="5"/>
  <c r="AG140" i="5"/>
  <c r="AW139" i="5"/>
  <c r="AS139" i="5"/>
  <c r="AG139" i="5"/>
  <c r="AW138" i="5"/>
  <c r="AS138" i="5"/>
  <c r="AG138" i="5"/>
  <c r="B138" i="5"/>
  <c r="AV140" i="5" s="1"/>
  <c r="AW137" i="5"/>
  <c r="AS137" i="5"/>
  <c r="AG137" i="5"/>
  <c r="B137" i="5"/>
  <c r="T141" i="5" s="1"/>
  <c r="AW136" i="5"/>
  <c r="AS136" i="5"/>
  <c r="AG136" i="5"/>
  <c r="T136" i="5"/>
  <c r="B136" i="5"/>
  <c r="K147" i="5" s="1"/>
  <c r="L147" i="5" s="1"/>
  <c r="AZ132" i="5"/>
  <c r="AW132" i="5"/>
  <c r="AS132" i="5"/>
  <c r="AG132" i="5"/>
  <c r="AZ131" i="5"/>
  <c r="AW131" i="5"/>
  <c r="AV131" i="5"/>
  <c r="AS131" i="5"/>
  <c r="AG131" i="5"/>
  <c r="AZ130" i="5"/>
  <c r="AW130" i="5"/>
  <c r="AS130" i="5"/>
  <c r="AG130" i="5"/>
  <c r="AZ129" i="5"/>
  <c r="AW129" i="5"/>
  <c r="AU129" i="5"/>
  <c r="AS129" i="5"/>
  <c r="AG129" i="5"/>
  <c r="K129" i="5"/>
  <c r="L129" i="5" s="1"/>
  <c r="AZ128" i="5"/>
  <c r="AW128" i="5"/>
  <c r="AS128" i="5"/>
  <c r="AG128" i="5"/>
  <c r="AZ127" i="5"/>
  <c r="AW127" i="5"/>
  <c r="AS127" i="5"/>
  <c r="AG127" i="5"/>
  <c r="AZ126" i="5"/>
  <c r="AW126" i="5"/>
  <c r="AS126" i="5"/>
  <c r="AG126" i="5"/>
  <c r="AZ125" i="5"/>
  <c r="AW125" i="5"/>
  <c r="AS125" i="5"/>
  <c r="AG125" i="5"/>
  <c r="AZ124" i="5"/>
  <c r="AW124" i="5"/>
  <c r="AS124" i="5"/>
  <c r="AG124" i="5"/>
  <c r="T124" i="5"/>
  <c r="AZ123" i="5"/>
  <c r="AW123" i="5"/>
  <c r="AS123" i="5"/>
  <c r="AG123" i="5"/>
  <c r="B123" i="5"/>
  <c r="AV129" i="5" s="1"/>
  <c r="AZ122" i="5"/>
  <c r="AW122" i="5"/>
  <c r="AV122" i="5"/>
  <c r="AS122" i="5"/>
  <c r="AG122" i="5"/>
  <c r="B122" i="5"/>
  <c r="AZ121" i="5"/>
  <c r="AW121" i="5"/>
  <c r="AS121" i="5"/>
  <c r="AG121" i="5"/>
  <c r="B121" i="5"/>
  <c r="AU128" i="5" s="1"/>
  <c r="AW116" i="5"/>
  <c r="AV116" i="5"/>
  <c r="AS116" i="5"/>
  <c r="AG116" i="5"/>
  <c r="T116" i="5"/>
  <c r="AW115" i="5"/>
  <c r="AS115" i="5"/>
  <c r="AG115" i="5"/>
  <c r="T115" i="5"/>
  <c r="AW114" i="5"/>
  <c r="AU114" i="5"/>
  <c r="AS114" i="5"/>
  <c r="AG114" i="5"/>
  <c r="T114" i="5"/>
  <c r="AW113" i="5"/>
  <c r="AV113" i="5"/>
  <c r="AS113" i="5"/>
  <c r="AG113" i="5"/>
  <c r="T113" i="5"/>
  <c r="AW112" i="5"/>
  <c r="AS112" i="5"/>
  <c r="AG112" i="5"/>
  <c r="T112" i="5"/>
  <c r="AW111" i="5"/>
  <c r="AV111" i="5"/>
  <c r="AS111" i="5"/>
  <c r="AG111" i="5"/>
  <c r="T111" i="5"/>
  <c r="AW110" i="5"/>
  <c r="AU110" i="5"/>
  <c r="AS110" i="5"/>
  <c r="AG110" i="5"/>
  <c r="T110" i="5"/>
  <c r="K110" i="5"/>
  <c r="L110" i="5" s="1"/>
  <c r="AW109" i="5"/>
  <c r="AV109" i="5"/>
  <c r="AS109" i="5"/>
  <c r="AG109" i="5"/>
  <c r="T109" i="5"/>
  <c r="AW108" i="5"/>
  <c r="AV108" i="5"/>
  <c r="AS108" i="5"/>
  <c r="AG108" i="5"/>
  <c r="T108" i="5"/>
  <c r="K108" i="5"/>
  <c r="L108" i="5" s="1"/>
  <c r="AW107" i="5"/>
  <c r="AU107" i="5"/>
  <c r="AS107" i="5"/>
  <c r="AG107" i="5"/>
  <c r="T107" i="5"/>
  <c r="K107" i="5"/>
  <c r="L107" i="5" s="1"/>
  <c r="B107" i="5"/>
  <c r="AV115" i="5" s="1"/>
  <c r="AW106" i="5"/>
  <c r="AV106" i="5"/>
  <c r="AS106" i="5"/>
  <c r="AG106" i="5"/>
  <c r="T106" i="5"/>
  <c r="B106" i="5"/>
  <c r="AW105" i="5"/>
  <c r="AU105" i="5"/>
  <c r="AS105" i="5"/>
  <c r="AG105" i="5"/>
  <c r="T105" i="5"/>
  <c r="B105" i="5"/>
  <c r="AU109" i="5" s="1"/>
  <c r="AM100" i="5"/>
  <c r="AK100" i="5"/>
  <c r="K100" i="5"/>
  <c r="AM99" i="5"/>
  <c r="AK99" i="5"/>
  <c r="T99" i="5"/>
  <c r="K99" i="5"/>
  <c r="L99" i="5" s="1"/>
  <c r="AM98" i="5"/>
  <c r="AL98" i="5"/>
  <c r="AK98" i="5"/>
  <c r="L98" i="5"/>
  <c r="K98" i="5"/>
  <c r="AM97" i="5"/>
  <c r="AK97" i="5"/>
  <c r="AM96" i="5"/>
  <c r="AL96" i="5"/>
  <c r="AK96" i="5"/>
  <c r="T96" i="5"/>
  <c r="L96" i="5"/>
  <c r="R96" i="5" s="1"/>
  <c r="K96" i="5"/>
  <c r="AM95" i="5"/>
  <c r="AK95" i="5"/>
  <c r="K95" i="5"/>
  <c r="AM94" i="5"/>
  <c r="AK94" i="5"/>
  <c r="T94" i="5"/>
  <c r="L94" i="5"/>
  <c r="K94" i="5"/>
  <c r="AM93" i="5"/>
  <c r="AK93" i="5"/>
  <c r="L93" i="5"/>
  <c r="K93" i="5"/>
  <c r="AM92" i="5"/>
  <c r="AL92" i="5"/>
  <c r="AK92" i="5"/>
  <c r="AM91" i="5"/>
  <c r="AL91" i="5"/>
  <c r="AK91" i="5"/>
  <c r="T91" i="5"/>
  <c r="L91" i="5"/>
  <c r="R91" i="5" s="1"/>
  <c r="K91" i="5"/>
  <c r="B91" i="5"/>
  <c r="AL99" i="5" s="1"/>
  <c r="AM90" i="5"/>
  <c r="AL90" i="5"/>
  <c r="AK90" i="5"/>
  <c r="B90" i="5"/>
  <c r="T100" i="5" s="1"/>
  <c r="AM89" i="5"/>
  <c r="AK89" i="5"/>
  <c r="T89" i="5"/>
  <c r="K89" i="5"/>
  <c r="L89" i="5" s="1"/>
  <c r="B89" i="5"/>
  <c r="K97" i="5" s="1"/>
  <c r="L97" i="5" s="1"/>
  <c r="AT84" i="5"/>
  <c r="AP84" i="5"/>
  <c r="AA84" i="5"/>
  <c r="T84" i="5"/>
  <c r="AT83" i="5"/>
  <c r="AR83" i="5"/>
  <c r="AP83" i="5"/>
  <c r="AA83" i="5"/>
  <c r="AT82" i="5"/>
  <c r="AR82" i="5"/>
  <c r="AP82" i="5"/>
  <c r="AA82" i="5"/>
  <c r="K82" i="5"/>
  <c r="L82" i="5" s="1"/>
  <c r="AT81" i="5"/>
  <c r="AP81" i="5"/>
  <c r="AA81" i="5"/>
  <c r="T81" i="5"/>
  <c r="AT80" i="5"/>
  <c r="AR80" i="5"/>
  <c r="AP80" i="5"/>
  <c r="AA80" i="5"/>
  <c r="K80" i="5"/>
  <c r="L80" i="5" s="1"/>
  <c r="AT79" i="5"/>
  <c r="AP79" i="5"/>
  <c r="AA79" i="5"/>
  <c r="L79" i="5"/>
  <c r="K79" i="5"/>
  <c r="AT78" i="5"/>
  <c r="AP78" i="5"/>
  <c r="AA78" i="5"/>
  <c r="K78" i="5"/>
  <c r="L78" i="5" s="1"/>
  <c r="AT77" i="5"/>
  <c r="AP77" i="5"/>
  <c r="AA77" i="5"/>
  <c r="K77" i="5"/>
  <c r="L77" i="5" s="1"/>
  <c r="AT76" i="5"/>
  <c r="AP76" i="5"/>
  <c r="AA76" i="5"/>
  <c r="L76" i="5"/>
  <c r="K76" i="5"/>
  <c r="AT75" i="5"/>
  <c r="AP75" i="5"/>
  <c r="AA75" i="5"/>
  <c r="K75" i="5"/>
  <c r="L75" i="5" s="1"/>
  <c r="B75" i="5"/>
  <c r="R79" i="5" s="1"/>
  <c r="AT74" i="5"/>
  <c r="AR74" i="5"/>
  <c r="AP74" i="5"/>
  <c r="AA74" i="5"/>
  <c r="K74" i="5"/>
  <c r="L74" i="5" s="1"/>
  <c r="B74" i="5"/>
  <c r="T77" i="5" s="1"/>
  <c r="AT73" i="5"/>
  <c r="AR73" i="5"/>
  <c r="AP73" i="5"/>
  <c r="AA73" i="5"/>
  <c r="K73" i="5"/>
  <c r="L73" i="5" s="1"/>
  <c r="B73" i="5"/>
  <c r="AR79" i="5" s="1"/>
  <c r="AT69" i="5"/>
  <c r="AP69" i="5"/>
  <c r="AA69" i="5"/>
  <c r="AT68" i="5"/>
  <c r="AS68" i="5"/>
  <c r="AP68" i="5"/>
  <c r="AA68" i="5"/>
  <c r="T68" i="5"/>
  <c r="K68" i="5"/>
  <c r="L68" i="5" s="1"/>
  <c r="AT67" i="5"/>
  <c r="AS67" i="5"/>
  <c r="AP67" i="5"/>
  <c r="AA67" i="5"/>
  <c r="AT66" i="5"/>
  <c r="AP66" i="5"/>
  <c r="AA66" i="5"/>
  <c r="AT65" i="5"/>
  <c r="AS65" i="5"/>
  <c r="AP65" i="5"/>
  <c r="AA65" i="5"/>
  <c r="T65" i="5"/>
  <c r="AT64" i="5"/>
  <c r="AR64" i="5"/>
  <c r="AP64" i="5"/>
  <c r="AA64" i="5"/>
  <c r="AT63" i="5"/>
  <c r="AS63" i="5"/>
  <c r="AP63" i="5"/>
  <c r="AA63" i="5"/>
  <c r="T63" i="5"/>
  <c r="AT62" i="5"/>
  <c r="AS62" i="5"/>
  <c r="AR62" i="5"/>
  <c r="AP62" i="5"/>
  <c r="AA62" i="5"/>
  <c r="T62" i="5"/>
  <c r="AT61" i="5"/>
  <c r="AS61" i="5"/>
  <c r="AR61" i="5"/>
  <c r="AP61" i="5"/>
  <c r="AA61" i="5"/>
  <c r="AT60" i="5"/>
  <c r="AS60" i="5"/>
  <c r="AP60" i="5"/>
  <c r="AA60" i="5"/>
  <c r="T60" i="5"/>
  <c r="B60" i="5"/>
  <c r="AS64" i="5" s="1"/>
  <c r="AT59" i="5"/>
  <c r="AS59" i="5"/>
  <c r="AR59" i="5"/>
  <c r="AP59" i="5"/>
  <c r="AA59" i="5"/>
  <c r="T59" i="5"/>
  <c r="B59" i="5"/>
  <c r="T69" i="5" s="1"/>
  <c r="AT58" i="5"/>
  <c r="AS58" i="5"/>
  <c r="AP58" i="5"/>
  <c r="AA58" i="5"/>
  <c r="T58" i="5"/>
  <c r="R58" i="5"/>
  <c r="K58" i="5"/>
  <c r="L58" i="5" s="1"/>
  <c r="O58" i="5" s="1"/>
  <c r="B58" i="5"/>
  <c r="AR68" i="5" s="1"/>
  <c r="D54" i="5"/>
  <c r="D70" i="5" s="1"/>
  <c r="D85" i="5" s="1"/>
  <c r="D101" i="5" s="1"/>
  <c r="D117" i="5" s="1"/>
  <c r="D133" i="5" s="1"/>
  <c r="D148" i="5" s="1"/>
  <c r="AT53" i="5"/>
  <c r="AP53" i="5"/>
  <c r="AG53" i="5"/>
  <c r="AA53" i="5"/>
  <c r="E53" i="5"/>
  <c r="H52" i="5" s="1"/>
  <c r="I52" i="5" s="1"/>
  <c r="J52" i="5" s="1"/>
  <c r="D53" i="5"/>
  <c r="E54" i="5" s="1"/>
  <c r="H53" i="5" s="1"/>
  <c r="I53" i="5" s="1"/>
  <c r="J53" i="5" s="1"/>
  <c r="AT52" i="5"/>
  <c r="AP52" i="5"/>
  <c r="AG52" i="5"/>
  <c r="AA52" i="5"/>
  <c r="D52" i="5"/>
  <c r="D68" i="5" s="1"/>
  <c r="AT51" i="5"/>
  <c r="AP51" i="5"/>
  <c r="AG51" i="5"/>
  <c r="AA51" i="5"/>
  <c r="D51" i="5"/>
  <c r="AT50" i="5"/>
  <c r="AP50" i="5"/>
  <c r="AG50" i="5"/>
  <c r="AA50" i="5"/>
  <c r="D50" i="5"/>
  <c r="D66" i="5" s="1"/>
  <c r="AT49" i="5"/>
  <c r="AP49" i="5"/>
  <c r="AG49" i="5"/>
  <c r="AA49" i="5"/>
  <c r="T49" i="5"/>
  <c r="D49" i="5"/>
  <c r="AT48" i="5"/>
  <c r="AR48" i="5"/>
  <c r="AP48" i="5"/>
  <c r="AG48" i="5"/>
  <c r="AA48" i="5"/>
  <c r="T48" i="5"/>
  <c r="D48" i="5"/>
  <c r="D64" i="5" s="1"/>
  <c r="AT47" i="5"/>
  <c r="AR47" i="5"/>
  <c r="AP47" i="5"/>
  <c r="AG47" i="5"/>
  <c r="AA47" i="5"/>
  <c r="T47" i="5"/>
  <c r="E47" i="5"/>
  <c r="D47" i="5"/>
  <c r="E48" i="5" s="1"/>
  <c r="H47" i="5" s="1"/>
  <c r="I47" i="5" s="1"/>
  <c r="J47" i="5" s="1"/>
  <c r="AT46" i="5"/>
  <c r="AR46" i="5"/>
  <c r="AP46" i="5"/>
  <c r="AG46" i="5"/>
  <c r="AA46" i="5"/>
  <c r="T46" i="5"/>
  <c r="I46" i="5"/>
  <c r="J46" i="5" s="1"/>
  <c r="H46" i="5"/>
  <c r="D46" i="5"/>
  <c r="D62" i="5" s="1"/>
  <c r="AT45" i="5"/>
  <c r="AP45" i="5"/>
  <c r="AG45" i="5"/>
  <c r="AA45" i="5"/>
  <c r="K45" i="5"/>
  <c r="L45" i="5" s="1"/>
  <c r="D45" i="5"/>
  <c r="D61" i="5" s="1"/>
  <c r="AT44" i="5"/>
  <c r="AP44" i="5"/>
  <c r="AG44" i="5"/>
  <c r="AA44" i="5"/>
  <c r="K44" i="5"/>
  <c r="L44" i="5" s="1"/>
  <c r="D44" i="5"/>
  <c r="E45" i="5" s="1"/>
  <c r="H44" i="5" s="1"/>
  <c r="I44" i="5" s="1"/>
  <c r="J44" i="5" s="1"/>
  <c r="B44" i="5"/>
  <c r="AS53" i="5" s="1"/>
  <c r="AT43" i="5"/>
  <c r="AR43" i="5"/>
  <c r="AP43" i="5"/>
  <c r="AG43" i="5"/>
  <c r="AA43" i="5"/>
  <c r="T43" i="5"/>
  <c r="L43" i="5"/>
  <c r="K43" i="5"/>
  <c r="D43" i="5"/>
  <c r="D59" i="5" s="1"/>
  <c r="B43" i="5"/>
  <c r="T51" i="5" s="1"/>
  <c r="AT42" i="5"/>
  <c r="AR42" i="5"/>
  <c r="AP42" i="5"/>
  <c r="AG42" i="5"/>
  <c r="AA42" i="5"/>
  <c r="D42" i="5"/>
  <c r="E43" i="5" s="1"/>
  <c r="H42" i="5" s="1"/>
  <c r="I42" i="5" s="1"/>
  <c r="J42" i="5" s="1"/>
  <c r="B42" i="5"/>
  <c r="AR53" i="5" s="1"/>
  <c r="E38" i="5"/>
  <c r="AT37" i="5"/>
  <c r="AP37" i="5"/>
  <c r="AA37" i="5"/>
  <c r="J37" i="5"/>
  <c r="I37" i="5"/>
  <c r="H37" i="5"/>
  <c r="E37" i="5"/>
  <c r="AT36" i="5"/>
  <c r="AS36" i="5"/>
  <c r="AP36" i="5"/>
  <c r="AA36" i="5"/>
  <c r="T36" i="5"/>
  <c r="K36" i="5"/>
  <c r="L36" i="5" s="1"/>
  <c r="I36" i="5"/>
  <c r="J36" i="5" s="1"/>
  <c r="H36" i="5"/>
  <c r="E36" i="5"/>
  <c r="AT35" i="5"/>
  <c r="AR35" i="5"/>
  <c r="AP35" i="5"/>
  <c r="AA35" i="5"/>
  <c r="I35" i="5"/>
  <c r="J35" i="5" s="1"/>
  <c r="H35" i="5"/>
  <c r="E35" i="5"/>
  <c r="H34" i="5" s="1"/>
  <c r="I34" i="5" s="1"/>
  <c r="J34" i="5" s="1"/>
  <c r="AT34" i="5"/>
  <c r="AR34" i="5"/>
  <c r="AP34" i="5"/>
  <c r="AA34" i="5"/>
  <c r="K34" i="5"/>
  <c r="L34" i="5" s="1"/>
  <c r="E34" i="5"/>
  <c r="H33" i="5" s="1"/>
  <c r="I33" i="5" s="1"/>
  <c r="J33" i="5" s="1"/>
  <c r="AT33" i="5"/>
  <c r="AR33" i="5"/>
  <c r="AP33" i="5"/>
  <c r="AA33" i="5"/>
  <c r="K33" i="5"/>
  <c r="L33" i="5" s="1"/>
  <c r="E33" i="5"/>
  <c r="H32" i="5" s="1"/>
  <c r="I32" i="5" s="1"/>
  <c r="J32" i="5" s="1"/>
  <c r="AT32" i="5"/>
  <c r="AP32" i="5"/>
  <c r="AA32" i="5"/>
  <c r="K32" i="5"/>
  <c r="L32" i="5" s="1"/>
  <c r="E32" i="5"/>
  <c r="AT31" i="5"/>
  <c r="AR31" i="5"/>
  <c r="AP31" i="5"/>
  <c r="AA31" i="5"/>
  <c r="T31" i="5"/>
  <c r="I31" i="5"/>
  <c r="J31" i="5" s="1"/>
  <c r="H31" i="5"/>
  <c r="E31" i="5"/>
  <c r="AT30" i="5"/>
  <c r="AR30" i="5"/>
  <c r="AP30" i="5"/>
  <c r="AA30" i="5"/>
  <c r="T30" i="5"/>
  <c r="H30" i="5"/>
  <c r="I30" i="5" s="1"/>
  <c r="J30" i="5" s="1"/>
  <c r="E30" i="5"/>
  <c r="AT29" i="5"/>
  <c r="AS29" i="5"/>
  <c r="AP29" i="5"/>
  <c r="AA29" i="5"/>
  <c r="T29" i="5"/>
  <c r="L29" i="5"/>
  <c r="K29" i="5"/>
  <c r="H29" i="5"/>
  <c r="I29" i="5" s="1"/>
  <c r="J29" i="5" s="1"/>
  <c r="E29" i="5"/>
  <c r="H28" i="5" s="1"/>
  <c r="I28" i="5" s="1"/>
  <c r="J28" i="5" s="1"/>
  <c r="AT28" i="5"/>
  <c r="AP28" i="5"/>
  <c r="AA28" i="5"/>
  <c r="T28" i="5"/>
  <c r="L28" i="5"/>
  <c r="K28" i="5"/>
  <c r="E28" i="5"/>
  <c r="H27" i="5" s="1"/>
  <c r="I27" i="5" s="1"/>
  <c r="J27" i="5" s="1"/>
  <c r="B28" i="5"/>
  <c r="AS32" i="5" s="1"/>
  <c r="AT27" i="5"/>
  <c r="AP27" i="5"/>
  <c r="AA27" i="5"/>
  <c r="T27" i="5"/>
  <c r="K27" i="5"/>
  <c r="L27" i="5" s="1"/>
  <c r="E27" i="5"/>
  <c r="H26" i="5" s="1"/>
  <c r="I26" i="5" s="1"/>
  <c r="J26" i="5" s="1"/>
  <c r="B27" i="5"/>
  <c r="T34" i="5" s="1"/>
  <c r="AT26" i="5"/>
  <c r="AP26" i="5"/>
  <c r="AA26" i="5"/>
  <c r="B26" i="5"/>
  <c r="AR29" i="5" s="1"/>
  <c r="AW147" i="4"/>
  <c r="AU147" i="4"/>
  <c r="AS147" i="4"/>
  <c r="AG147" i="4"/>
  <c r="AW146" i="4"/>
  <c r="AV146" i="4"/>
  <c r="AS146" i="4"/>
  <c r="AG146" i="4"/>
  <c r="T146" i="4"/>
  <c r="AW145" i="4"/>
  <c r="AV145" i="4"/>
  <c r="AS145" i="4"/>
  <c r="AG145" i="4"/>
  <c r="T145" i="4"/>
  <c r="AW144" i="4"/>
  <c r="AU144" i="4"/>
  <c r="AS144" i="4"/>
  <c r="AG144" i="4"/>
  <c r="AW143" i="4"/>
  <c r="AV143" i="4"/>
  <c r="AS143" i="4"/>
  <c r="AG143" i="4"/>
  <c r="T143" i="4"/>
  <c r="AW142" i="4"/>
  <c r="AV142" i="4"/>
  <c r="AU142" i="4"/>
  <c r="AS142" i="4"/>
  <c r="AG142" i="4"/>
  <c r="AW141" i="4"/>
  <c r="AV141" i="4"/>
  <c r="AS141" i="4"/>
  <c r="AG141" i="4"/>
  <c r="T141" i="4"/>
  <c r="AW140" i="4"/>
  <c r="AU140" i="4"/>
  <c r="AS140" i="4"/>
  <c r="AG140" i="4"/>
  <c r="AW139" i="4"/>
  <c r="AV139" i="4"/>
  <c r="AU139" i="4"/>
  <c r="AS139" i="4"/>
  <c r="AG139" i="4"/>
  <c r="AW138" i="4"/>
  <c r="AV138" i="4"/>
  <c r="AU138" i="4"/>
  <c r="AS138" i="4"/>
  <c r="AG138" i="4"/>
  <c r="T138" i="4"/>
  <c r="L138" i="4"/>
  <c r="K138" i="4"/>
  <c r="B138" i="4"/>
  <c r="AV147" i="4" s="1"/>
  <c r="AW137" i="4"/>
  <c r="AV137" i="4"/>
  <c r="AU137" i="4"/>
  <c r="AS137" i="4"/>
  <c r="AG137" i="4"/>
  <c r="T137" i="4"/>
  <c r="B137" i="4"/>
  <c r="T140" i="4" s="1"/>
  <c r="AW136" i="4"/>
  <c r="AV136" i="4"/>
  <c r="AU136" i="4"/>
  <c r="AS136" i="4"/>
  <c r="AG136" i="4"/>
  <c r="T136" i="4"/>
  <c r="K136" i="4"/>
  <c r="L136" i="4" s="1"/>
  <c r="B136" i="4"/>
  <c r="AU145" i="4" s="1"/>
  <c r="AZ132" i="4"/>
  <c r="AW132" i="4"/>
  <c r="AS132" i="4"/>
  <c r="AG132" i="4"/>
  <c r="AZ131" i="4"/>
  <c r="AW131" i="4"/>
  <c r="AS131" i="4"/>
  <c r="AG131" i="4"/>
  <c r="AZ130" i="4"/>
  <c r="AW130" i="4"/>
  <c r="AV130" i="4"/>
  <c r="AS130" i="4"/>
  <c r="AG130" i="4"/>
  <c r="T130" i="4"/>
  <c r="AZ129" i="4"/>
  <c r="AW129" i="4"/>
  <c r="AS129" i="4"/>
  <c r="AG129" i="4"/>
  <c r="AZ128" i="4"/>
  <c r="AW128" i="4"/>
  <c r="AS128" i="4"/>
  <c r="AG128" i="4"/>
  <c r="T128" i="4"/>
  <c r="AZ127" i="4"/>
  <c r="AW127" i="4"/>
  <c r="AS127" i="4"/>
  <c r="AG127" i="4"/>
  <c r="AZ126" i="4"/>
  <c r="AW126" i="4"/>
  <c r="AV126" i="4"/>
  <c r="AS126" i="4"/>
  <c r="AG126" i="4"/>
  <c r="AZ125" i="4"/>
  <c r="AW125" i="4"/>
  <c r="AU125" i="4"/>
  <c r="AS125" i="4"/>
  <c r="AG125" i="4"/>
  <c r="AZ124" i="4"/>
  <c r="AW124" i="4"/>
  <c r="AS124" i="4"/>
  <c r="AG124" i="4"/>
  <c r="AZ123" i="4"/>
  <c r="AW123" i="4"/>
  <c r="AS123" i="4"/>
  <c r="AG123" i="4"/>
  <c r="B123" i="4"/>
  <c r="AV127" i="4" s="1"/>
  <c r="AZ122" i="4"/>
  <c r="AW122" i="4"/>
  <c r="AV122" i="4"/>
  <c r="AS122" i="4"/>
  <c r="AG122" i="4"/>
  <c r="T122" i="4"/>
  <c r="B122" i="4"/>
  <c r="T132" i="4" s="1"/>
  <c r="AZ121" i="4"/>
  <c r="AW121" i="4"/>
  <c r="AS121" i="4"/>
  <c r="AG121" i="4"/>
  <c r="T121" i="4"/>
  <c r="B121" i="4"/>
  <c r="K129" i="4" s="1"/>
  <c r="L129" i="4" s="1"/>
  <c r="AW116" i="4"/>
  <c r="AS116" i="4"/>
  <c r="AG116" i="4"/>
  <c r="T116" i="4"/>
  <c r="AW115" i="4"/>
  <c r="AU115" i="4"/>
  <c r="AS115" i="4"/>
  <c r="AG115" i="4"/>
  <c r="AW114" i="4"/>
  <c r="AU114" i="4"/>
  <c r="AS114" i="4"/>
  <c r="AG114" i="4"/>
  <c r="AW113" i="4"/>
  <c r="AS113" i="4"/>
  <c r="AG113" i="4"/>
  <c r="T113" i="4"/>
  <c r="AW112" i="4"/>
  <c r="AU112" i="4"/>
  <c r="AS112" i="4"/>
  <c r="AG112" i="4"/>
  <c r="K112" i="4"/>
  <c r="L112" i="4" s="1"/>
  <c r="AW111" i="4"/>
  <c r="AV111" i="4"/>
  <c r="AS111" i="4"/>
  <c r="AG111" i="4"/>
  <c r="T111" i="4"/>
  <c r="AW110" i="4"/>
  <c r="AU110" i="4"/>
  <c r="AS110" i="4"/>
  <c r="AG110" i="4"/>
  <c r="K110" i="4"/>
  <c r="L110" i="4" s="1"/>
  <c r="R110" i="4" s="1"/>
  <c r="AW109" i="4"/>
  <c r="AS109" i="4"/>
  <c r="AG109" i="4"/>
  <c r="T109" i="4"/>
  <c r="K109" i="4"/>
  <c r="L109" i="4" s="1"/>
  <c r="AW108" i="4"/>
  <c r="AV108" i="4"/>
  <c r="AS108" i="4"/>
  <c r="AG108" i="4"/>
  <c r="T108" i="4"/>
  <c r="AW107" i="4"/>
  <c r="AU107" i="4"/>
  <c r="AS107" i="4"/>
  <c r="AG107" i="4"/>
  <c r="K107" i="4"/>
  <c r="L107" i="4" s="1"/>
  <c r="R107" i="4" s="1"/>
  <c r="B107" i="4"/>
  <c r="AV114" i="4" s="1"/>
  <c r="AW106" i="4"/>
  <c r="AU106" i="4"/>
  <c r="AS106" i="4"/>
  <c r="AG106" i="4"/>
  <c r="T106" i="4"/>
  <c r="K106" i="4"/>
  <c r="L106" i="4" s="1"/>
  <c r="B106" i="4"/>
  <c r="T115" i="4" s="1"/>
  <c r="AW105" i="4"/>
  <c r="AU105" i="4"/>
  <c r="AS105" i="4"/>
  <c r="AG105" i="4"/>
  <c r="T105" i="4"/>
  <c r="B105" i="4"/>
  <c r="AU111" i="4" s="1"/>
  <c r="AM100" i="4"/>
  <c r="AM99" i="4"/>
  <c r="AL99" i="4"/>
  <c r="T99" i="4"/>
  <c r="K99" i="4"/>
  <c r="L99" i="4" s="1"/>
  <c r="AM98" i="4"/>
  <c r="AL98" i="4"/>
  <c r="AM97" i="4"/>
  <c r="AM96" i="4"/>
  <c r="AL96" i="4"/>
  <c r="AM95" i="4"/>
  <c r="AM94" i="4"/>
  <c r="AL94" i="4"/>
  <c r="T94" i="4"/>
  <c r="AM93" i="4"/>
  <c r="AK93" i="4"/>
  <c r="AM92" i="4"/>
  <c r="AM91" i="4"/>
  <c r="AL91" i="4"/>
  <c r="B91" i="4"/>
  <c r="AL97" i="4" s="1"/>
  <c r="AM90" i="4"/>
  <c r="B90" i="4"/>
  <c r="T93" i="4" s="1"/>
  <c r="AM89" i="4"/>
  <c r="T89" i="4"/>
  <c r="B89" i="4"/>
  <c r="AK98" i="4" s="1"/>
  <c r="AT84" i="4"/>
  <c r="AP84" i="4"/>
  <c r="AA84" i="4"/>
  <c r="AT83" i="4"/>
  <c r="AP83" i="4"/>
  <c r="AA83" i="4"/>
  <c r="AT82" i="4"/>
  <c r="AR82" i="4"/>
  <c r="AP82" i="4"/>
  <c r="AA82" i="4"/>
  <c r="K82" i="4"/>
  <c r="AT81" i="4"/>
  <c r="AP81" i="4"/>
  <c r="AA81" i="4"/>
  <c r="AT80" i="4"/>
  <c r="AP80" i="4"/>
  <c r="AA80" i="4"/>
  <c r="AT79" i="4"/>
  <c r="AP79" i="4"/>
  <c r="AA79" i="4"/>
  <c r="AT78" i="4"/>
  <c r="AP78" i="4"/>
  <c r="AA78" i="4"/>
  <c r="K78" i="4"/>
  <c r="AT77" i="4"/>
  <c r="AS77" i="4"/>
  <c r="AP77" i="4"/>
  <c r="AA77" i="4"/>
  <c r="AT76" i="4"/>
  <c r="AP76" i="4"/>
  <c r="AA76" i="4"/>
  <c r="D76" i="4"/>
  <c r="AT75" i="4"/>
  <c r="AP75" i="4"/>
  <c r="AA75" i="4"/>
  <c r="K75" i="4"/>
  <c r="B75" i="4"/>
  <c r="AS78" i="4" s="1"/>
  <c r="AT74" i="4"/>
  <c r="AP74" i="4"/>
  <c r="AA74" i="4"/>
  <c r="B74" i="4"/>
  <c r="AT73" i="4"/>
  <c r="AR73" i="4"/>
  <c r="AP73" i="4"/>
  <c r="AA73" i="4"/>
  <c r="K73" i="4"/>
  <c r="B73" i="4"/>
  <c r="K84" i="4" s="1"/>
  <c r="AT69" i="4"/>
  <c r="AP69" i="4"/>
  <c r="AA69" i="4"/>
  <c r="AT68" i="4"/>
  <c r="AS68" i="4"/>
  <c r="AP68" i="4"/>
  <c r="AA68" i="4"/>
  <c r="T68" i="4"/>
  <c r="AT67" i="4"/>
  <c r="AS67" i="4"/>
  <c r="AP67" i="4"/>
  <c r="AA67" i="4"/>
  <c r="T67" i="4"/>
  <c r="AT66" i="4"/>
  <c r="AR66" i="4"/>
  <c r="AP66" i="4"/>
  <c r="AA66" i="4"/>
  <c r="AT65" i="4"/>
  <c r="AS65" i="4"/>
  <c r="AP65" i="4"/>
  <c r="AA65" i="4"/>
  <c r="T65" i="4"/>
  <c r="AT64" i="4"/>
  <c r="AR64" i="4"/>
  <c r="AP64" i="4"/>
  <c r="AA64" i="4"/>
  <c r="AT63" i="4"/>
  <c r="AP63" i="4"/>
  <c r="AA63" i="4"/>
  <c r="T63" i="4"/>
  <c r="AT62" i="4"/>
  <c r="AR62" i="4"/>
  <c r="AP62" i="4"/>
  <c r="AA62" i="4"/>
  <c r="AT61" i="4"/>
  <c r="AS61" i="4"/>
  <c r="AR61" i="4"/>
  <c r="AP61" i="4"/>
  <c r="AA61" i="4"/>
  <c r="I61" i="4"/>
  <c r="J61" i="4" s="1"/>
  <c r="AT60" i="4"/>
  <c r="AS60" i="4"/>
  <c r="AP60" i="4"/>
  <c r="AA60" i="4"/>
  <c r="T60" i="4"/>
  <c r="B60" i="4"/>
  <c r="AS64" i="4" s="1"/>
  <c r="AT59" i="4"/>
  <c r="AS59" i="4"/>
  <c r="AP59" i="4"/>
  <c r="AA59" i="4"/>
  <c r="T59" i="4"/>
  <c r="B59" i="4"/>
  <c r="T62" i="4" s="1"/>
  <c r="AT58" i="4"/>
  <c r="AS58" i="4"/>
  <c r="AR58" i="4"/>
  <c r="AP58" i="4"/>
  <c r="AA58" i="4"/>
  <c r="T58" i="4"/>
  <c r="B58" i="4"/>
  <c r="AR67" i="4" s="1"/>
  <c r="D54" i="4"/>
  <c r="D70" i="4" s="1"/>
  <c r="D85" i="4" s="1"/>
  <c r="D101" i="4" s="1"/>
  <c r="D117" i="4" s="1"/>
  <c r="D133" i="4" s="1"/>
  <c r="D148" i="4" s="1"/>
  <c r="AT53" i="4"/>
  <c r="AS53" i="4"/>
  <c r="AP53" i="4"/>
  <c r="AG53" i="4"/>
  <c r="AA53" i="4"/>
  <c r="E53" i="4"/>
  <c r="H52" i="4" s="1"/>
  <c r="I52" i="4" s="1"/>
  <c r="J52" i="4" s="1"/>
  <c r="D53" i="4"/>
  <c r="E54" i="4" s="1"/>
  <c r="H53" i="4" s="1"/>
  <c r="I53" i="4" s="1"/>
  <c r="J53" i="4" s="1"/>
  <c r="AT52" i="4"/>
  <c r="AS52" i="4"/>
  <c r="AP52" i="4"/>
  <c r="AG52" i="4"/>
  <c r="AA52" i="4"/>
  <c r="D52" i="4"/>
  <c r="D68" i="4" s="1"/>
  <c r="AT51" i="4"/>
  <c r="AP51" i="4"/>
  <c r="AG51" i="4"/>
  <c r="AA51" i="4"/>
  <c r="D51" i="4"/>
  <c r="E52" i="4" s="1"/>
  <c r="H51" i="4" s="1"/>
  <c r="I51" i="4" s="1"/>
  <c r="J51" i="4" s="1"/>
  <c r="AT50" i="4"/>
  <c r="AP50" i="4"/>
  <c r="AG50" i="4"/>
  <c r="AA50" i="4"/>
  <c r="D50" i="4"/>
  <c r="AT49" i="4"/>
  <c r="AP49" i="4"/>
  <c r="AG49" i="4"/>
  <c r="AA49" i="4"/>
  <c r="T49" i="4"/>
  <c r="D49" i="4"/>
  <c r="D65" i="4" s="1"/>
  <c r="AT48" i="4"/>
  <c r="AR48" i="4"/>
  <c r="AP48" i="4"/>
  <c r="AG48" i="4"/>
  <c r="AA48" i="4"/>
  <c r="T48" i="4"/>
  <c r="D48" i="4"/>
  <c r="AT47" i="4"/>
  <c r="AR47" i="4"/>
  <c r="AP47" i="4"/>
  <c r="AG47" i="4"/>
  <c r="AA47" i="4"/>
  <c r="E47" i="4"/>
  <c r="H46" i="4" s="1"/>
  <c r="I46" i="4" s="1"/>
  <c r="J46" i="4" s="1"/>
  <c r="D47" i="4"/>
  <c r="AT46" i="4"/>
  <c r="AP46" i="4"/>
  <c r="AG46" i="4"/>
  <c r="AA46" i="4"/>
  <c r="T46" i="4"/>
  <c r="E46" i="4"/>
  <c r="H45" i="4" s="1"/>
  <c r="D46" i="4"/>
  <c r="D62" i="4" s="1"/>
  <c r="AT45" i="4"/>
  <c r="AS45" i="4"/>
  <c r="AP45" i="4"/>
  <c r="AG45" i="4"/>
  <c r="AA45" i="4"/>
  <c r="K45" i="4"/>
  <c r="L45" i="4" s="1"/>
  <c r="I45" i="4"/>
  <c r="J45" i="4" s="1"/>
  <c r="D45" i="4"/>
  <c r="D61" i="4" s="1"/>
  <c r="E62" i="4" s="1"/>
  <c r="H61" i="4" s="1"/>
  <c r="AT44" i="4"/>
  <c r="AS44" i="4"/>
  <c r="AP44" i="4"/>
  <c r="AG44" i="4"/>
  <c r="AA44" i="4"/>
  <c r="K44" i="4"/>
  <c r="L44" i="4" s="1"/>
  <c r="D44" i="4"/>
  <c r="D60" i="4" s="1"/>
  <c r="B44" i="4"/>
  <c r="AS49" i="4" s="1"/>
  <c r="AT43" i="4"/>
  <c r="AR43" i="4"/>
  <c r="AP43" i="4"/>
  <c r="AG43" i="4"/>
  <c r="AA43" i="4"/>
  <c r="T43" i="4"/>
  <c r="D43" i="4"/>
  <c r="B43" i="4"/>
  <c r="T53" i="4" s="1"/>
  <c r="AT42" i="4"/>
  <c r="AS42" i="4"/>
  <c r="AR42" i="4"/>
  <c r="AP42" i="4"/>
  <c r="AG42" i="4"/>
  <c r="AA42" i="4"/>
  <c r="D42" i="4"/>
  <c r="B42" i="4"/>
  <c r="AR52" i="4" s="1"/>
  <c r="E38" i="4"/>
  <c r="AT37" i="4"/>
  <c r="AP37" i="4"/>
  <c r="AA37" i="4"/>
  <c r="H37" i="4"/>
  <c r="I37" i="4" s="1"/>
  <c r="J37" i="4" s="1"/>
  <c r="E37" i="4"/>
  <c r="AT36" i="4"/>
  <c r="AS36" i="4"/>
  <c r="AP36" i="4"/>
  <c r="AA36" i="4"/>
  <c r="T36" i="4"/>
  <c r="K36" i="4"/>
  <c r="L36" i="4" s="1"/>
  <c r="I36" i="4"/>
  <c r="J36" i="4" s="1"/>
  <c r="H36" i="4"/>
  <c r="E36" i="4"/>
  <c r="AT35" i="4"/>
  <c r="AR35" i="4"/>
  <c r="AP35" i="4"/>
  <c r="AA35" i="4"/>
  <c r="I35" i="4"/>
  <c r="J35" i="4" s="1"/>
  <c r="H35" i="4"/>
  <c r="E35" i="4"/>
  <c r="H34" i="4" s="1"/>
  <c r="I34" i="4" s="1"/>
  <c r="J34" i="4" s="1"/>
  <c r="AT34" i="4"/>
  <c r="AP34" i="4"/>
  <c r="AA34" i="4"/>
  <c r="K34" i="4"/>
  <c r="L34" i="4" s="1"/>
  <c r="R34" i="4" s="1"/>
  <c r="E34" i="4"/>
  <c r="AT33" i="4"/>
  <c r="AR33" i="4"/>
  <c r="AP33" i="4"/>
  <c r="AA33" i="4"/>
  <c r="I33" i="4"/>
  <c r="J33" i="4" s="1"/>
  <c r="H33" i="4"/>
  <c r="E33" i="4"/>
  <c r="H32" i="4" s="1"/>
  <c r="I32" i="4" s="1"/>
  <c r="J32" i="4" s="1"/>
  <c r="AT32" i="4"/>
  <c r="AP32" i="4"/>
  <c r="AA32" i="4"/>
  <c r="K32" i="4"/>
  <c r="L32" i="4" s="1"/>
  <c r="E32" i="4"/>
  <c r="AT31" i="4"/>
  <c r="AR31" i="4"/>
  <c r="AP31" i="4"/>
  <c r="AA31" i="4"/>
  <c r="I31" i="4"/>
  <c r="J31" i="4" s="1"/>
  <c r="H31" i="4"/>
  <c r="E31" i="4"/>
  <c r="H30" i="4" s="1"/>
  <c r="I30" i="4" s="1"/>
  <c r="J30" i="4" s="1"/>
  <c r="AT30" i="4"/>
  <c r="AP30" i="4"/>
  <c r="AA30" i="4"/>
  <c r="L30" i="4"/>
  <c r="R30" i="4" s="1"/>
  <c r="E30" i="4"/>
  <c r="AT29" i="4"/>
  <c r="AP29" i="4"/>
  <c r="AA29" i="4"/>
  <c r="T29" i="4"/>
  <c r="H29" i="4"/>
  <c r="I29" i="4" s="1"/>
  <c r="J29" i="4" s="1"/>
  <c r="E29" i="4"/>
  <c r="AT28" i="4"/>
  <c r="AP28" i="4"/>
  <c r="AA28" i="4"/>
  <c r="J28" i="4"/>
  <c r="I28" i="4"/>
  <c r="H28" i="4"/>
  <c r="E28" i="4"/>
  <c r="B28" i="4"/>
  <c r="AT27" i="4"/>
  <c r="AP27" i="4"/>
  <c r="AA27" i="4"/>
  <c r="K27" i="4"/>
  <c r="L27" i="4" s="1"/>
  <c r="I27" i="4"/>
  <c r="J27" i="4" s="1"/>
  <c r="H27" i="4"/>
  <c r="E27" i="4"/>
  <c r="B27" i="4"/>
  <c r="T32" i="4" s="1"/>
  <c r="AT26" i="4"/>
  <c r="AP26" i="4"/>
  <c r="AA26" i="4"/>
  <c r="T26" i="4"/>
  <c r="H26" i="4"/>
  <c r="I26" i="4" s="1"/>
  <c r="J26" i="4" s="1"/>
  <c r="B26" i="4"/>
  <c r="K30" i="4" s="1"/>
  <c r="AW147" i="3"/>
  <c r="AU147" i="3"/>
  <c r="AS147" i="3"/>
  <c r="AG147" i="3"/>
  <c r="AW146" i="3"/>
  <c r="AS146" i="3"/>
  <c r="AG146" i="3"/>
  <c r="T146" i="3"/>
  <c r="AW145" i="3"/>
  <c r="AV145" i="3"/>
  <c r="AS145" i="3"/>
  <c r="AG145" i="3"/>
  <c r="T145" i="3"/>
  <c r="AW144" i="3"/>
  <c r="AU144" i="3"/>
  <c r="AS144" i="3"/>
  <c r="AG144" i="3"/>
  <c r="AW143" i="3"/>
  <c r="AS143" i="3"/>
  <c r="AG143" i="3"/>
  <c r="T143" i="3"/>
  <c r="AW142" i="3"/>
  <c r="AU142" i="3"/>
  <c r="AS142" i="3"/>
  <c r="AG142" i="3"/>
  <c r="AW141" i="3"/>
  <c r="AV141" i="3"/>
  <c r="AS141" i="3"/>
  <c r="AG141" i="3"/>
  <c r="AW140" i="3"/>
  <c r="AS140" i="3"/>
  <c r="AG140" i="3"/>
  <c r="AW139" i="3"/>
  <c r="AU139" i="3"/>
  <c r="AS139" i="3"/>
  <c r="AG139" i="3"/>
  <c r="T139" i="3"/>
  <c r="AW138" i="3"/>
  <c r="AV138" i="3"/>
  <c r="AU138" i="3"/>
  <c r="AS138" i="3"/>
  <c r="AG138" i="3"/>
  <c r="B138" i="3"/>
  <c r="AV147" i="3" s="1"/>
  <c r="AW137" i="3"/>
  <c r="AV137" i="3"/>
  <c r="AS137" i="3"/>
  <c r="AG137" i="3"/>
  <c r="T137" i="3"/>
  <c r="B137" i="3"/>
  <c r="T142" i="3" s="1"/>
  <c r="AW136" i="3"/>
  <c r="AV136" i="3"/>
  <c r="AS136" i="3"/>
  <c r="AG136" i="3"/>
  <c r="T136" i="3"/>
  <c r="B136" i="3"/>
  <c r="AU141" i="3" s="1"/>
  <c r="AZ132" i="3"/>
  <c r="AW132" i="3"/>
  <c r="AS132" i="3"/>
  <c r="AG132" i="3"/>
  <c r="AZ131" i="3"/>
  <c r="AW131" i="3"/>
  <c r="AS131" i="3"/>
  <c r="AG131" i="3"/>
  <c r="K131" i="3"/>
  <c r="L131" i="3" s="1"/>
  <c r="AZ130" i="3"/>
  <c r="AW130" i="3"/>
  <c r="AS130" i="3"/>
  <c r="AG130" i="3"/>
  <c r="T130" i="3"/>
  <c r="AZ129" i="3"/>
  <c r="AW129" i="3"/>
  <c r="AS129" i="3"/>
  <c r="AG129" i="3"/>
  <c r="AZ128" i="3"/>
  <c r="AW128" i="3"/>
  <c r="AS128" i="3"/>
  <c r="AG128" i="3"/>
  <c r="T128" i="3"/>
  <c r="AZ127" i="3"/>
  <c r="AW127" i="3"/>
  <c r="AU127" i="3"/>
  <c r="AS127" i="3"/>
  <c r="AG127" i="3"/>
  <c r="AZ126" i="3"/>
  <c r="AW126" i="3"/>
  <c r="AV126" i="3"/>
  <c r="AS126" i="3"/>
  <c r="AG126" i="3"/>
  <c r="AZ125" i="3"/>
  <c r="AW125" i="3"/>
  <c r="AV125" i="3"/>
  <c r="AS125" i="3"/>
  <c r="AG125" i="3"/>
  <c r="AZ124" i="3"/>
  <c r="AW124" i="3"/>
  <c r="AU124" i="3"/>
  <c r="AS124" i="3"/>
  <c r="AG124" i="3"/>
  <c r="AZ123" i="3"/>
  <c r="AW123" i="3"/>
  <c r="AV123" i="3"/>
  <c r="AS123" i="3"/>
  <c r="AG123" i="3"/>
  <c r="B123" i="3"/>
  <c r="AV124" i="3" s="1"/>
  <c r="AZ122" i="3"/>
  <c r="AW122" i="3"/>
  <c r="AV122" i="3"/>
  <c r="AS122" i="3"/>
  <c r="AG122" i="3"/>
  <c r="B122" i="3"/>
  <c r="T127" i="3" s="1"/>
  <c r="AZ121" i="3"/>
  <c r="AW121" i="3"/>
  <c r="AV121" i="3"/>
  <c r="AS121" i="3"/>
  <c r="AG121" i="3"/>
  <c r="B121" i="3"/>
  <c r="K128" i="3" s="1"/>
  <c r="L128" i="3" s="1"/>
  <c r="AW116" i="3"/>
  <c r="AS116" i="3"/>
  <c r="AG116" i="3"/>
  <c r="AW115" i="3"/>
  <c r="AS115" i="3"/>
  <c r="AG115" i="3"/>
  <c r="AW114" i="3"/>
  <c r="AU114" i="3"/>
  <c r="AS114" i="3"/>
  <c r="AG114" i="3"/>
  <c r="AW113" i="3"/>
  <c r="AV113" i="3"/>
  <c r="AS113" i="3"/>
  <c r="AG113" i="3"/>
  <c r="AW112" i="3"/>
  <c r="AS112" i="3"/>
  <c r="AG112" i="3"/>
  <c r="K112" i="3"/>
  <c r="L112" i="3" s="1"/>
  <c r="AW111" i="3"/>
  <c r="AS111" i="3"/>
  <c r="AG111" i="3"/>
  <c r="T111" i="3"/>
  <c r="AW110" i="3"/>
  <c r="AU110" i="3"/>
  <c r="AS110" i="3"/>
  <c r="AG110" i="3"/>
  <c r="K110" i="3"/>
  <c r="L110" i="3" s="1"/>
  <c r="AW109" i="3"/>
  <c r="AS109" i="3"/>
  <c r="AG109" i="3"/>
  <c r="T109" i="3"/>
  <c r="K109" i="3"/>
  <c r="L109" i="3" s="1"/>
  <c r="AW108" i="3"/>
  <c r="AS108" i="3"/>
  <c r="AG108" i="3"/>
  <c r="T108" i="3"/>
  <c r="AW107" i="3"/>
  <c r="AU107" i="3"/>
  <c r="AS107" i="3"/>
  <c r="AG107" i="3"/>
  <c r="K107" i="3"/>
  <c r="L107" i="3" s="1"/>
  <c r="B107" i="3"/>
  <c r="AW106" i="3"/>
  <c r="AS106" i="3"/>
  <c r="AG106" i="3"/>
  <c r="K106" i="3"/>
  <c r="L106" i="3" s="1"/>
  <c r="B106" i="3"/>
  <c r="T114" i="3" s="1"/>
  <c r="AW105" i="3"/>
  <c r="AU105" i="3"/>
  <c r="AS105" i="3"/>
  <c r="AG105" i="3"/>
  <c r="K105" i="3"/>
  <c r="L105" i="3" s="1"/>
  <c r="B105" i="3"/>
  <c r="AU116" i="3" s="1"/>
  <c r="AM100" i="3"/>
  <c r="AM99" i="3"/>
  <c r="T99" i="3"/>
  <c r="K99" i="3"/>
  <c r="L99" i="3" s="1"/>
  <c r="AM98" i="3"/>
  <c r="AL98" i="3"/>
  <c r="AM97" i="3"/>
  <c r="AM96" i="3"/>
  <c r="AL96" i="3"/>
  <c r="AM95" i="3"/>
  <c r="AM94" i="3"/>
  <c r="T94" i="3"/>
  <c r="AM93" i="3"/>
  <c r="AK93" i="3"/>
  <c r="AM92" i="3"/>
  <c r="AM91" i="3"/>
  <c r="AL91" i="3"/>
  <c r="B91" i="3"/>
  <c r="AL100" i="3" s="1"/>
  <c r="AM90" i="3"/>
  <c r="T90" i="3"/>
  <c r="B90" i="3"/>
  <c r="T97" i="3" s="1"/>
  <c r="AM89" i="3"/>
  <c r="AL89" i="3"/>
  <c r="T89" i="3"/>
  <c r="B89" i="3"/>
  <c r="AK96" i="3" s="1"/>
  <c r="AT84" i="3"/>
  <c r="AP84" i="3"/>
  <c r="AA84" i="3"/>
  <c r="D84" i="3"/>
  <c r="AT83" i="3"/>
  <c r="AP83" i="3"/>
  <c r="AA83" i="3"/>
  <c r="AT82" i="3"/>
  <c r="AP82" i="3"/>
  <c r="AA82" i="3"/>
  <c r="AT81" i="3"/>
  <c r="AP81" i="3"/>
  <c r="AA81" i="3"/>
  <c r="D81" i="3"/>
  <c r="AT80" i="3"/>
  <c r="AP80" i="3"/>
  <c r="AA80" i="3"/>
  <c r="K80" i="3"/>
  <c r="L80" i="3" s="1"/>
  <c r="AT79" i="3"/>
  <c r="AP79" i="3"/>
  <c r="AA79" i="3"/>
  <c r="AT78" i="3"/>
  <c r="AP78" i="3"/>
  <c r="AA78" i="3"/>
  <c r="AT77" i="3"/>
  <c r="AS77" i="3"/>
  <c r="AP77" i="3"/>
  <c r="AA77" i="3"/>
  <c r="K77" i="3"/>
  <c r="L77" i="3" s="1"/>
  <c r="AT76" i="3"/>
  <c r="AP76" i="3"/>
  <c r="AA76" i="3"/>
  <c r="AT75" i="3"/>
  <c r="AP75" i="3"/>
  <c r="AA75" i="3"/>
  <c r="K75" i="3"/>
  <c r="L75" i="3" s="1"/>
  <c r="B75" i="3"/>
  <c r="AT74" i="3"/>
  <c r="AP74" i="3"/>
  <c r="AA74" i="3"/>
  <c r="K74" i="3"/>
  <c r="L74" i="3" s="1"/>
  <c r="B74" i="3"/>
  <c r="T78" i="3" s="1"/>
  <c r="AT73" i="3"/>
  <c r="AR73" i="3"/>
  <c r="AP73" i="3"/>
  <c r="AA73" i="3"/>
  <c r="B73" i="3"/>
  <c r="K83" i="3" s="1"/>
  <c r="L83" i="3" s="1"/>
  <c r="AT69" i="3"/>
  <c r="AP69" i="3"/>
  <c r="AA69" i="3"/>
  <c r="AT68" i="3"/>
  <c r="AP68" i="3"/>
  <c r="AA68" i="3"/>
  <c r="T68" i="3"/>
  <c r="AT67" i="3"/>
  <c r="AP67" i="3"/>
  <c r="AA67" i="3"/>
  <c r="T67" i="3"/>
  <c r="AT66" i="3"/>
  <c r="AP66" i="3"/>
  <c r="AA66" i="3"/>
  <c r="I66" i="3"/>
  <c r="J66" i="3" s="1"/>
  <c r="AT65" i="3"/>
  <c r="AP65" i="3"/>
  <c r="AA65" i="3"/>
  <c r="T65" i="3"/>
  <c r="AT64" i="3"/>
  <c r="AR64" i="3"/>
  <c r="AP64" i="3"/>
  <c r="AA64" i="3"/>
  <c r="AT63" i="3"/>
  <c r="AP63" i="3"/>
  <c r="AA63" i="3"/>
  <c r="AT62" i="3"/>
  <c r="AP62" i="3"/>
  <c r="AA62" i="3"/>
  <c r="AT61" i="3"/>
  <c r="AP61" i="3"/>
  <c r="AA61" i="3"/>
  <c r="T61" i="3"/>
  <c r="E61" i="3"/>
  <c r="H60" i="3" s="1"/>
  <c r="I60" i="3" s="1"/>
  <c r="J60" i="3" s="1"/>
  <c r="AT60" i="3"/>
  <c r="AP60" i="3"/>
  <c r="AA60" i="3"/>
  <c r="K60" i="3"/>
  <c r="L60" i="3" s="1"/>
  <c r="B60" i="3"/>
  <c r="AT59" i="3"/>
  <c r="AP59" i="3"/>
  <c r="AA59" i="3"/>
  <c r="T59" i="3"/>
  <c r="K59" i="3"/>
  <c r="L59" i="3" s="1"/>
  <c r="B59" i="3"/>
  <c r="T64" i="3" s="1"/>
  <c r="AT58" i="3"/>
  <c r="AS58" i="3"/>
  <c r="AR58" i="3"/>
  <c r="AP58" i="3"/>
  <c r="AA58" i="3"/>
  <c r="T58" i="3"/>
  <c r="B58" i="3"/>
  <c r="D54" i="3"/>
  <c r="D70" i="3" s="1"/>
  <c r="D85" i="3" s="1"/>
  <c r="D101" i="3" s="1"/>
  <c r="D117" i="3" s="1"/>
  <c r="D133" i="3" s="1"/>
  <c r="D148" i="3" s="1"/>
  <c r="AT53" i="3"/>
  <c r="AP53" i="3"/>
  <c r="AG53" i="3"/>
  <c r="AA53" i="3"/>
  <c r="D53" i="3"/>
  <c r="D69" i="3" s="1"/>
  <c r="E70" i="3" s="1"/>
  <c r="H69" i="3" s="1"/>
  <c r="I69" i="3" s="1"/>
  <c r="J69" i="3" s="1"/>
  <c r="AT52" i="3"/>
  <c r="AP52" i="3"/>
  <c r="AG52" i="3"/>
  <c r="AA52" i="3"/>
  <c r="T52" i="3"/>
  <c r="D52" i="3"/>
  <c r="D68" i="3" s="1"/>
  <c r="D83" i="3" s="1"/>
  <c r="AT51" i="3"/>
  <c r="AP51" i="3"/>
  <c r="AG51" i="3"/>
  <c r="AA51" i="3"/>
  <c r="E51" i="3"/>
  <c r="H50" i="3" s="1"/>
  <c r="I50" i="3" s="1"/>
  <c r="J50" i="3" s="1"/>
  <c r="D51" i="3"/>
  <c r="AT50" i="3"/>
  <c r="AP50" i="3"/>
  <c r="AG50" i="3"/>
  <c r="AA50" i="3"/>
  <c r="D50" i="3"/>
  <c r="D66" i="3" s="1"/>
  <c r="E67" i="3" s="1"/>
  <c r="H66" i="3" s="1"/>
  <c r="AT49" i="3"/>
  <c r="AP49" i="3"/>
  <c r="AG49" i="3"/>
  <c r="AA49" i="3"/>
  <c r="T49" i="3"/>
  <c r="D49" i="3"/>
  <c r="AT48" i="3"/>
  <c r="AS48" i="3"/>
  <c r="AR48" i="3"/>
  <c r="AP48" i="3"/>
  <c r="AG48" i="3"/>
  <c r="AA48" i="3"/>
  <c r="L48" i="3"/>
  <c r="K48" i="3"/>
  <c r="D48" i="3"/>
  <c r="D64" i="3" s="1"/>
  <c r="AT47" i="3"/>
  <c r="AP47" i="3"/>
  <c r="AG47" i="3"/>
  <c r="AA47" i="3"/>
  <c r="T47" i="3"/>
  <c r="D47" i="3"/>
  <c r="D63" i="3" s="1"/>
  <c r="AT46" i="3"/>
  <c r="AR46" i="3"/>
  <c r="AP46" i="3"/>
  <c r="AG46" i="3"/>
  <c r="AA46" i="3"/>
  <c r="E46" i="3"/>
  <c r="D46" i="3"/>
  <c r="AT45" i="3"/>
  <c r="AP45" i="3"/>
  <c r="AG45" i="3"/>
  <c r="AA45" i="3"/>
  <c r="L45" i="3"/>
  <c r="K45" i="3"/>
  <c r="I45" i="3"/>
  <c r="J45" i="3" s="1"/>
  <c r="H45" i="3"/>
  <c r="E45" i="3"/>
  <c r="H44" i="3" s="1"/>
  <c r="I44" i="3" s="1"/>
  <c r="J44" i="3" s="1"/>
  <c r="D45" i="3"/>
  <c r="D61" i="3" s="1"/>
  <c r="AT44" i="3"/>
  <c r="AP44" i="3"/>
  <c r="AG44" i="3"/>
  <c r="AA44" i="3"/>
  <c r="T44" i="3"/>
  <c r="D44" i="3"/>
  <c r="D60" i="3" s="1"/>
  <c r="D75" i="3" s="1"/>
  <c r="B44" i="3"/>
  <c r="AT43" i="3"/>
  <c r="AS43" i="3"/>
  <c r="AR43" i="3"/>
  <c r="AP43" i="3"/>
  <c r="AG43" i="3"/>
  <c r="AA43" i="3"/>
  <c r="L43" i="3"/>
  <c r="K43" i="3"/>
  <c r="D43" i="3"/>
  <c r="D59" i="3" s="1"/>
  <c r="B43" i="3"/>
  <c r="T46" i="3" s="1"/>
  <c r="AT42" i="3"/>
  <c r="AR42" i="3"/>
  <c r="AP42" i="3"/>
  <c r="AG42" i="3"/>
  <c r="AA42" i="3"/>
  <c r="T42" i="3"/>
  <c r="K42" i="3"/>
  <c r="L42" i="3" s="1"/>
  <c r="O42" i="3" s="1"/>
  <c r="D42" i="3"/>
  <c r="E43" i="3" s="1"/>
  <c r="H42" i="3" s="1"/>
  <c r="I42" i="3" s="1"/>
  <c r="J42" i="3" s="1"/>
  <c r="B42" i="3"/>
  <c r="K53" i="3" s="1"/>
  <c r="L53" i="3" s="1"/>
  <c r="E38" i="3"/>
  <c r="H37" i="3" s="1"/>
  <c r="I37" i="3" s="1"/>
  <c r="J37" i="3" s="1"/>
  <c r="AT37" i="3"/>
  <c r="AS37" i="3"/>
  <c r="AP37" i="3"/>
  <c r="AA37" i="3"/>
  <c r="E37" i="3"/>
  <c r="H36" i="3" s="1"/>
  <c r="I36" i="3" s="1"/>
  <c r="J36" i="3" s="1"/>
  <c r="AT36" i="3"/>
  <c r="AS36" i="3"/>
  <c r="AP36" i="3"/>
  <c r="AA36" i="3"/>
  <c r="E36" i="3"/>
  <c r="H35" i="3" s="1"/>
  <c r="I35" i="3" s="1"/>
  <c r="J35" i="3" s="1"/>
  <c r="AT35" i="3"/>
  <c r="AS35" i="3"/>
  <c r="AP35" i="3"/>
  <c r="AA35" i="3"/>
  <c r="T35" i="3"/>
  <c r="E35" i="3"/>
  <c r="AT34" i="3"/>
  <c r="AS34" i="3"/>
  <c r="AR34" i="3"/>
  <c r="AP34" i="3"/>
  <c r="AA34" i="3"/>
  <c r="I34" i="3"/>
  <c r="J34" i="3" s="1"/>
  <c r="H34" i="3"/>
  <c r="E34" i="3"/>
  <c r="H33" i="3" s="1"/>
  <c r="I33" i="3" s="1"/>
  <c r="J33" i="3" s="1"/>
  <c r="AT33" i="3"/>
  <c r="AS33" i="3"/>
  <c r="AP33" i="3"/>
  <c r="AA33" i="3"/>
  <c r="K33" i="3"/>
  <c r="L33" i="3" s="1"/>
  <c r="E33" i="3"/>
  <c r="H32" i="3" s="1"/>
  <c r="I32" i="3" s="1"/>
  <c r="J32" i="3" s="1"/>
  <c r="AT32" i="3"/>
  <c r="AS32" i="3"/>
  <c r="AP32" i="3"/>
  <c r="AA32" i="3"/>
  <c r="L32" i="3"/>
  <c r="K32" i="3"/>
  <c r="E32" i="3"/>
  <c r="H31" i="3" s="1"/>
  <c r="I31" i="3" s="1"/>
  <c r="J31" i="3" s="1"/>
  <c r="AT31" i="3"/>
  <c r="AS31" i="3"/>
  <c r="AP31" i="3"/>
  <c r="AA31" i="3"/>
  <c r="T31" i="3"/>
  <c r="E31" i="3"/>
  <c r="AT30" i="3"/>
  <c r="AS30" i="3"/>
  <c r="AR30" i="3"/>
  <c r="AP30" i="3"/>
  <c r="AA30" i="3"/>
  <c r="H30" i="3"/>
  <c r="I30" i="3" s="1"/>
  <c r="J30" i="3" s="1"/>
  <c r="E30" i="3"/>
  <c r="AT29" i="3"/>
  <c r="AS29" i="3"/>
  <c r="AP29" i="3"/>
  <c r="AA29" i="3"/>
  <c r="H29" i="3"/>
  <c r="I29" i="3" s="1"/>
  <c r="J29" i="3" s="1"/>
  <c r="E29" i="3"/>
  <c r="AT28" i="3"/>
  <c r="AS28" i="3"/>
  <c r="AP28" i="3"/>
  <c r="AA28" i="3"/>
  <c r="H28" i="3"/>
  <c r="I28" i="3" s="1"/>
  <c r="J28" i="3" s="1"/>
  <c r="E28" i="3"/>
  <c r="B28" i="3"/>
  <c r="AT27" i="3"/>
  <c r="AS27" i="3"/>
  <c r="AP27" i="3"/>
  <c r="AA27" i="3"/>
  <c r="T27" i="3"/>
  <c r="J27" i="3"/>
  <c r="I27" i="3"/>
  <c r="H27" i="3"/>
  <c r="E27" i="3"/>
  <c r="H26" i="3" s="1"/>
  <c r="I26" i="3" s="1"/>
  <c r="J26" i="3" s="1"/>
  <c r="B27" i="3"/>
  <c r="T34" i="3" s="1"/>
  <c r="AT26" i="3"/>
  <c r="AS26" i="3"/>
  <c r="AR26" i="3"/>
  <c r="AP26" i="3"/>
  <c r="AA26" i="3"/>
  <c r="T26" i="3"/>
  <c r="B26" i="3"/>
  <c r="AW147" i="2"/>
  <c r="AV147" i="2"/>
  <c r="AS147" i="2"/>
  <c r="AG147" i="2"/>
  <c r="AW146" i="2"/>
  <c r="AV146" i="2"/>
  <c r="AS146" i="2"/>
  <c r="AG146" i="2"/>
  <c r="AW145" i="2"/>
  <c r="AS145" i="2"/>
  <c r="AG145" i="2"/>
  <c r="K145" i="2"/>
  <c r="L145" i="2" s="1"/>
  <c r="AW144" i="2"/>
  <c r="AV144" i="2"/>
  <c r="AS144" i="2"/>
  <c r="AG144" i="2"/>
  <c r="AW143" i="2"/>
  <c r="AV143" i="2"/>
  <c r="AU143" i="2"/>
  <c r="AS143" i="2"/>
  <c r="AG143" i="2"/>
  <c r="AW142" i="2"/>
  <c r="AS142" i="2"/>
  <c r="AG142" i="2"/>
  <c r="AW141" i="2"/>
  <c r="AS141" i="2"/>
  <c r="AG141" i="2"/>
  <c r="AW140" i="2"/>
  <c r="AV140" i="2"/>
  <c r="AU140" i="2"/>
  <c r="AS140" i="2"/>
  <c r="AG140" i="2"/>
  <c r="AW139" i="2"/>
  <c r="AS139" i="2"/>
  <c r="AG139" i="2"/>
  <c r="AW138" i="2"/>
  <c r="AS138" i="2"/>
  <c r="AG138" i="2"/>
  <c r="B138" i="2"/>
  <c r="AV142" i="2" s="1"/>
  <c r="AW137" i="2"/>
  <c r="AV137" i="2"/>
  <c r="AU137" i="2"/>
  <c r="AS137" i="2"/>
  <c r="AG137" i="2"/>
  <c r="B137" i="2"/>
  <c r="T141" i="2" s="1"/>
  <c r="AW136" i="2"/>
  <c r="AV136" i="2"/>
  <c r="AS136" i="2"/>
  <c r="AG136" i="2"/>
  <c r="K136" i="2"/>
  <c r="L136" i="2" s="1"/>
  <c r="B136" i="2"/>
  <c r="AU146" i="2" s="1"/>
  <c r="AZ132" i="2"/>
  <c r="AW132" i="2"/>
  <c r="AV132" i="2"/>
  <c r="AS132" i="2"/>
  <c r="AG132" i="2"/>
  <c r="AZ131" i="2"/>
  <c r="AW131" i="2"/>
  <c r="AV131" i="2"/>
  <c r="AS131" i="2"/>
  <c r="AG131" i="2"/>
  <c r="AZ130" i="2"/>
  <c r="AW130" i="2"/>
  <c r="AV130" i="2"/>
  <c r="AS130" i="2"/>
  <c r="AG130" i="2"/>
  <c r="AZ129" i="2"/>
  <c r="AW129" i="2"/>
  <c r="AS129" i="2"/>
  <c r="AG129" i="2"/>
  <c r="K129" i="2"/>
  <c r="L129" i="2" s="1"/>
  <c r="AZ128" i="2"/>
  <c r="AW128" i="2"/>
  <c r="AV128" i="2"/>
  <c r="AS128" i="2"/>
  <c r="AG128" i="2"/>
  <c r="T128" i="2"/>
  <c r="AZ127" i="2"/>
  <c r="AW127" i="2"/>
  <c r="AS127" i="2"/>
  <c r="AG127" i="2"/>
  <c r="T127" i="2"/>
  <c r="AZ126" i="2"/>
  <c r="AW126" i="2"/>
  <c r="AV126" i="2"/>
  <c r="AS126" i="2"/>
  <c r="AG126" i="2"/>
  <c r="T126" i="2"/>
  <c r="AZ125" i="2"/>
  <c r="AW125" i="2"/>
  <c r="AV125" i="2"/>
  <c r="AS125" i="2"/>
  <c r="AG125" i="2"/>
  <c r="AZ124" i="2"/>
  <c r="AW124" i="2"/>
  <c r="AV124" i="2"/>
  <c r="AS124" i="2"/>
  <c r="AG124" i="2"/>
  <c r="T124" i="2"/>
  <c r="AZ123" i="2"/>
  <c r="AW123" i="2"/>
  <c r="AV123" i="2"/>
  <c r="AU123" i="2"/>
  <c r="AS123" i="2"/>
  <c r="AG123" i="2"/>
  <c r="T123" i="2"/>
  <c r="B123" i="2"/>
  <c r="AV127" i="2" s="1"/>
  <c r="AZ122" i="2"/>
  <c r="AW122" i="2"/>
  <c r="AS122" i="2"/>
  <c r="AG122" i="2"/>
  <c r="T122" i="2"/>
  <c r="B122" i="2"/>
  <c r="T130" i="2" s="1"/>
  <c r="AZ121" i="2"/>
  <c r="AW121" i="2"/>
  <c r="AV121" i="2"/>
  <c r="AS121" i="2"/>
  <c r="AG121" i="2"/>
  <c r="T121" i="2"/>
  <c r="B121" i="2"/>
  <c r="AU125" i="2" s="1"/>
  <c r="AW116" i="2"/>
  <c r="AS116" i="2"/>
  <c r="AG116" i="2"/>
  <c r="T116" i="2"/>
  <c r="AW115" i="2"/>
  <c r="AU115" i="2"/>
  <c r="AS115" i="2"/>
  <c r="AG115" i="2"/>
  <c r="AW114" i="2"/>
  <c r="AS114" i="2"/>
  <c r="AG114" i="2"/>
  <c r="AW113" i="2"/>
  <c r="AU113" i="2"/>
  <c r="AS113" i="2"/>
  <c r="AG113" i="2"/>
  <c r="T113" i="2"/>
  <c r="AW112" i="2"/>
  <c r="AU112" i="2"/>
  <c r="AS112" i="2"/>
  <c r="AG112" i="2"/>
  <c r="AW111" i="2"/>
  <c r="AV111" i="2"/>
  <c r="AS111" i="2"/>
  <c r="AG111" i="2"/>
  <c r="L111" i="2"/>
  <c r="K111" i="2"/>
  <c r="AW110" i="2"/>
  <c r="AS110" i="2"/>
  <c r="AG110" i="2"/>
  <c r="K110" i="2"/>
  <c r="L110" i="2" s="1"/>
  <c r="R110" i="2" s="1"/>
  <c r="AW109" i="2"/>
  <c r="AS109" i="2"/>
  <c r="AG109" i="2"/>
  <c r="T109" i="2"/>
  <c r="L109" i="2"/>
  <c r="R109" i="2" s="1"/>
  <c r="K109" i="2"/>
  <c r="AW108" i="2"/>
  <c r="AV108" i="2"/>
  <c r="AS108" i="2"/>
  <c r="AG108" i="2"/>
  <c r="L108" i="2"/>
  <c r="K108" i="2"/>
  <c r="AW107" i="2"/>
  <c r="AS107" i="2"/>
  <c r="AG107" i="2"/>
  <c r="K107" i="2"/>
  <c r="L107" i="2" s="1"/>
  <c r="R107" i="2" s="1"/>
  <c r="B107" i="2"/>
  <c r="AV114" i="2" s="1"/>
  <c r="AW106" i="2"/>
  <c r="AU106" i="2"/>
  <c r="AS106" i="2"/>
  <c r="AG106" i="2"/>
  <c r="L106" i="2"/>
  <c r="R106" i="2" s="1"/>
  <c r="K106" i="2"/>
  <c r="B106" i="2"/>
  <c r="T115" i="2" s="1"/>
  <c r="AW105" i="2"/>
  <c r="AU105" i="2"/>
  <c r="AS105" i="2"/>
  <c r="AG105" i="2"/>
  <c r="T105" i="2"/>
  <c r="O105" i="2"/>
  <c r="L105" i="2"/>
  <c r="R105" i="2" s="1"/>
  <c r="K105" i="2"/>
  <c r="B105" i="2"/>
  <c r="K114" i="2" s="1"/>
  <c r="L114" i="2" s="1"/>
  <c r="R114" i="2" s="1"/>
  <c r="AM100" i="2"/>
  <c r="T100" i="2"/>
  <c r="AM99" i="2"/>
  <c r="AL99" i="2"/>
  <c r="AK99" i="2"/>
  <c r="T99" i="2"/>
  <c r="AM98" i="2"/>
  <c r="AL98" i="2"/>
  <c r="T98" i="2"/>
  <c r="AM97" i="2"/>
  <c r="AK97" i="2"/>
  <c r="T97" i="2"/>
  <c r="AM96" i="2"/>
  <c r="AK96" i="2"/>
  <c r="AM95" i="2"/>
  <c r="T95" i="2"/>
  <c r="R95" i="2"/>
  <c r="K95" i="2"/>
  <c r="L95" i="2" s="1"/>
  <c r="AM94" i="2"/>
  <c r="AL94" i="2"/>
  <c r="AK94" i="2"/>
  <c r="T94" i="2"/>
  <c r="K94" i="2"/>
  <c r="L94" i="2" s="1"/>
  <c r="AM93" i="2"/>
  <c r="AL93" i="2"/>
  <c r="AK93" i="2"/>
  <c r="AM92" i="2"/>
  <c r="AK92" i="2"/>
  <c r="T92" i="2"/>
  <c r="AM91" i="2"/>
  <c r="AK91" i="2"/>
  <c r="T91" i="2"/>
  <c r="B91" i="2"/>
  <c r="AL89" i="2" s="1"/>
  <c r="AM90" i="2"/>
  <c r="T90" i="2"/>
  <c r="B90" i="2"/>
  <c r="T93" i="2" s="1"/>
  <c r="AM89" i="2"/>
  <c r="AK89" i="2"/>
  <c r="T89" i="2"/>
  <c r="B89" i="2"/>
  <c r="K97" i="2" s="1"/>
  <c r="L97" i="2" s="1"/>
  <c r="R97" i="2" s="1"/>
  <c r="D85" i="2"/>
  <c r="D101" i="2" s="1"/>
  <c r="D117" i="2" s="1"/>
  <c r="D133" i="2" s="1"/>
  <c r="D148" i="2" s="1"/>
  <c r="AT84" i="2"/>
  <c r="AS84" i="2"/>
  <c r="AP84" i="2"/>
  <c r="AA84" i="2"/>
  <c r="AT83" i="2"/>
  <c r="AP83" i="2"/>
  <c r="AA83" i="2"/>
  <c r="T83" i="2"/>
  <c r="K83" i="2"/>
  <c r="D83" i="2"/>
  <c r="AT82" i="2"/>
  <c r="AS82" i="2"/>
  <c r="AR82" i="2"/>
  <c r="AP82" i="2"/>
  <c r="AA82" i="2"/>
  <c r="K82" i="2"/>
  <c r="AT81" i="2"/>
  <c r="AS81" i="2"/>
  <c r="AP81" i="2"/>
  <c r="AA81" i="2"/>
  <c r="AT80" i="2"/>
  <c r="AP80" i="2"/>
  <c r="AA80" i="2"/>
  <c r="AT79" i="2"/>
  <c r="AR79" i="2"/>
  <c r="AP79" i="2"/>
  <c r="AA79" i="2"/>
  <c r="D79" i="2"/>
  <c r="AT78" i="2"/>
  <c r="AR78" i="2"/>
  <c r="AP78" i="2"/>
  <c r="AA78" i="2"/>
  <c r="K78" i="2"/>
  <c r="L78" i="2" s="1"/>
  <c r="AT77" i="2"/>
  <c r="AP77" i="2"/>
  <c r="AA77" i="2"/>
  <c r="AT76" i="2"/>
  <c r="AR76" i="2"/>
  <c r="AP76" i="2"/>
  <c r="AA76" i="2"/>
  <c r="D76" i="2"/>
  <c r="AT75" i="2"/>
  <c r="AR75" i="2"/>
  <c r="AP75" i="2"/>
  <c r="AA75" i="2"/>
  <c r="L75" i="2"/>
  <c r="K75" i="2"/>
  <c r="B75" i="2"/>
  <c r="AS79" i="2" s="1"/>
  <c r="AT74" i="2"/>
  <c r="AP74" i="2"/>
  <c r="AA74" i="2"/>
  <c r="T74" i="2"/>
  <c r="B74" i="2"/>
  <c r="T80" i="2" s="1"/>
  <c r="AT73" i="2"/>
  <c r="AS73" i="2"/>
  <c r="AR73" i="2"/>
  <c r="AP73" i="2"/>
  <c r="AA73" i="2"/>
  <c r="K73" i="2"/>
  <c r="D73" i="2"/>
  <c r="B73" i="2"/>
  <c r="K84" i="2" s="1"/>
  <c r="L84" i="2" s="1"/>
  <c r="R84" i="2" s="1"/>
  <c r="E70" i="2"/>
  <c r="D70" i="2"/>
  <c r="AT69" i="2"/>
  <c r="AS69" i="2"/>
  <c r="AP69" i="2"/>
  <c r="AA69" i="2"/>
  <c r="H69" i="2"/>
  <c r="I69" i="2" s="1"/>
  <c r="J69" i="2" s="1"/>
  <c r="D69" i="2"/>
  <c r="D84" i="2" s="1"/>
  <c r="D100" i="2" s="1"/>
  <c r="AT68" i="2"/>
  <c r="AS68" i="2"/>
  <c r="AP68" i="2"/>
  <c r="AA68" i="2"/>
  <c r="D68" i="2"/>
  <c r="E69" i="2" s="1"/>
  <c r="H68" i="2" s="1"/>
  <c r="I68" i="2" s="1"/>
  <c r="J68" i="2" s="1"/>
  <c r="AT67" i="2"/>
  <c r="AP67" i="2"/>
  <c r="AA67" i="2"/>
  <c r="K67" i="2"/>
  <c r="L67" i="2" s="1"/>
  <c r="J67" i="2"/>
  <c r="D67" i="2"/>
  <c r="E68" i="2" s="1"/>
  <c r="H67" i="2" s="1"/>
  <c r="I67" i="2" s="1"/>
  <c r="AT66" i="2"/>
  <c r="AS66" i="2"/>
  <c r="AP66" i="2"/>
  <c r="AA66" i="2"/>
  <c r="D66" i="2"/>
  <c r="E67" i="2" s="1"/>
  <c r="H66" i="2" s="1"/>
  <c r="I66" i="2" s="1"/>
  <c r="J66" i="2" s="1"/>
  <c r="AT65" i="2"/>
  <c r="AS65" i="2"/>
  <c r="AP65" i="2"/>
  <c r="AA65" i="2"/>
  <c r="E65" i="2"/>
  <c r="H64" i="2" s="1"/>
  <c r="D65" i="2"/>
  <c r="E66" i="2" s="1"/>
  <c r="H65" i="2" s="1"/>
  <c r="I65" i="2" s="1"/>
  <c r="J65" i="2" s="1"/>
  <c r="AT64" i="2"/>
  <c r="AP64" i="2"/>
  <c r="AA64" i="2"/>
  <c r="I64" i="2"/>
  <c r="J64" i="2" s="1"/>
  <c r="D64" i="2"/>
  <c r="AT63" i="2"/>
  <c r="AR63" i="2"/>
  <c r="AP63" i="2"/>
  <c r="AA63" i="2"/>
  <c r="T63" i="2"/>
  <c r="E63" i="2"/>
  <c r="D63" i="2"/>
  <c r="E64" i="2" s="1"/>
  <c r="H63" i="2" s="1"/>
  <c r="I63" i="2" s="1"/>
  <c r="J63" i="2" s="1"/>
  <c r="AT62" i="2"/>
  <c r="AR62" i="2"/>
  <c r="AP62" i="2"/>
  <c r="AA62" i="2"/>
  <c r="H62" i="2"/>
  <c r="I62" i="2" s="1"/>
  <c r="J62" i="2" s="1"/>
  <c r="E62" i="2"/>
  <c r="H61" i="2" s="1"/>
  <c r="D62" i="2"/>
  <c r="D77" i="2" s="1"/>
  <c r="E78" i="2" s="1"/>
  <c r="H77" i="2" s="1"/>
  <c r="I77" i="2" s="1"/>
  <c r="J77" i="2" s="1"/>
  <c r="AT61" i="2"/>
  <c r="AP61" i="2"/>
  <c r="AA61" i="2"/>
  <c r="J61" i="2"/>
  <c r="I61" i="2"/>
  <c r="D61" i="2"/>
  <c r="AT60" i="2"/>
  <c r="AR60" i="2"/>
  <c r="AP60" i="2"/>
  <c r="AA60" i="2"/>
  <c r="E60" i="2"/>
  <c r="D60" i="2"/>
  <c r="E61" i="2" s="1"/>
  <c r="H60" i="2" s="1"/>
  <c r="I60" i="2" s="1"/>
  <c r="J60" i="2" s="1"/>
  <c r="B60" i="2"/>
  <c r="AS64" i="2" s="1"/>
  <c r="AT59" i="2"/>
  <c r="AS59" i="2"/>
  <c r="AR59" i="2"/>
  <c r="AP59" i="2"/>
  <c r="AA59" i="2"/>
  <c r="H59" i="2"/>
  <c r="I59" i="2" s="1"/>
  <c r="J59" i="2" s="1"/>
  <c r="E59" i="2"/>
  <c r="H58" i="2" s="1"/>
  <c r="I58" i="2" s="1"/>
  <c r="J58" i="2" s="1"/>
  <c r="D59" i="2"/>
  <c r="D74" i="2" s="1"/>
  <c r="B59" i="2"/>
  <c r="T60" i="2" s="1"/>
  <c r="AT58" i="2"/>
  <c r="AS58" i="2"/>
  <c r="AP58" i="2"/>
  <c r="AA58" i="2"/>
  <c r="K58" i="2"/>
  <c r="L58" i="2" s="1"/>
  <c r="D58" i="2"/>
  <c r="B58" i="2"/>
  <c r="AR68" i="2" s="1"/>
  <c r="D54" i="2"/>
  <c r="AT53" i="2"/>
  <c r="AP53" i="2"/>
  <c r="AG53" i="2"/>
  <c r="AA53" i="2"/>
  <c r="E53" i="2"/>
  <c r="H52" i="2" s="1"/>
  <c r="I52" i="2" s="1"/>
  <c r="D53" i="2"/>
  <c r="E54" i="2" s="1"/>
  <c r="H53" i="2" s="1"/>
  <c r="I53" i="2" s="1"/>
  <c r="J53" i="2" s="1"/>
  <c r="AT52" i="2"/>
  <c r="AS52" i="2"/>
  <c r="AP52" i="2"/>
  <c r="AG52" i="2"/>
  <c r="AA52" i="2"/>
  <c r="J52" i="2"/>
  <c r="D52" i="2"/>
  <c r="AT51" i="2"/>
  <c r="AP51" i="2"/>
  <c r="AG51" i="2"/>
  <c r="AA51" i="2"/>
  <c r="I51" i="2"/>
  <c r="J51" i="2" s="1"/>
  <c r="D51" i="2"/>
  <c r="E52" i="2" s="1"/>
  <c r="H51" i="2" s="1"/>
  <c r="AT50" i="2"/>
  <c r="AP50" i="2"/>
  <c r="AG50" i="2"/>
  <c r="AA50" i="2"/>
  <c r="E50" i="2"/>
  <c r="D50" i="2"/>
  <c r="E51" i="2" s="1"/>
  <c r="H50" i="2" s="1"/>
  <c r="I50" i="2" s="1"/>
  <c r="J50" i="2" s="1"/>
  <c r="AT49" i="2"/>
  <c r="AR49" i="2"/>
  <c r="AP49" i="2"/>
  <c r="AG49" i="2"/>
  <c r="AA49" i="2"/>
  <c r="H49" i="2"/>
  <c r="I49" i="2" s="1"/>
  <c r="J49" i="2" s="1"/>
  <c r="D49" i="2"/>
  <c r="AT48" i="2"/>
  <c r="AP48" i="2"/>
  <c r="AG48" i="2"/>
  <c r="AA48" i="2"/>
  <c r="T48" i="2"/>
  <c r="K48" i="2"/>
  <c r="L48" i="2" s="1"/>
  <c r="D48" i="2"/>
  <c r="E49" i="2" s="1"/>
  <c r="H48" i="2" s="1"/>
  <c r="I48" i="2" s="1"/>
  <c r="J48" i="2" s="1"/>
  <c r="AT47" i="2"/>
  <c r="AS47" i="2"/>
  <c r="AR47" i="2"/>
  <c r="AP47" i="2"/>
  <c r="AG47" i="2"/>
  <c r="AA47" i="2"/>
  <c r="K47" i="2"/>
  <c r="L47" i="2" s="1"/>
  <c r="H47" i="2"/>
  <c r="I47" i="2" s="1"/>
  <c r="J47" i="2" s="1"/>
  <c r="D47" i="2"/>
  <c r="E48" i="2" s="1"/>
  <c r="AT46" i="2"/>
  <c r="AP46" i="2"/>
  <c r="AG46" i="2"/>
  <c r="AA46" i="2"/>
  <c r="T46" i="2"/>
  <c r="K46" i="2"/>
  <c r="L46" i="2" s="1"/>
  <c r="D46" i="2"/>
  <c r="E47" i="2" s="1"/>
  <c r="H46" i="2" s="1"/>
  <c r="I46" i="2" s="1"/>
  <c r="J46" i="2" s="1"/>
  <c r="AT45" i="2"/>
  <c r="AS45" i="2"/>
  <c r="AR45" i="2"/>
  <c r="AP45" i="2"/>
  <c r="AG45" i="2"/>
  <c r="AA45" i="2"/>
  <c r="H45" i="2"/>
  <c r="I45" i="2" s="1"/>
  <c r="J45" i="2" s="1"/>
  <c r="D45" i="2"/>
  <c r="E46" i="2" s="1"/>
  <c r="AT44" i="2"/>
  <c r="AP44" i="2"/>
  <c r="AG44" i="2"/>
  <c r="AA44" i="2"/>
  <c r="K44" i="2"/>
  <c r="L44" i="2" s="1"/>
  <c r="E44" i="2"/>
  <c r="D44" i="2"/>
  <c r="E45" i="2" s="1"/>
  <c r="H44" i="2" s="1"/>
  <c r="I44" i="2" s="1"/>
  <c r="J44" i="2" s="1"/>
  <c r="B44" i="2"/>
  <c r="AS51" i="2" s="1"/>
  <c r="AT43" i="2"/>
  <c r="AR43" i="2"/>
  <c r="AP43" i="2"/>
  <c r="AG43" i="2"/>
  <c r="AA43" i="2"/>
  <c r="L43" i="2"/>
  <c r="R43" i="2" s="1"/>
  <c r="K43" i="2"/>
  <c r="J43" i="2"/>
  <c r="H43" i="2"/>
  <c r="I43" i="2" s="1"/>
  <c r="D43" i="2"/>
  <c r="B43" i="2"/>
  <c r="T43" i="2" s="1"/>
  <c r="AT42" i="2"/>
  <c r="AS42" i="2"/>
  <c r="AR42" i="2"/>
  <c r="AP42" i="2"/>
  <c r="AG42" i="2"/>
  <c r="AA42" i="2"/>
  <c r="T42" i="2"/>
  <c r="K42" i="2"/>
  <c r="L42" i="2" s="1"/>
  <c r="D42" i="2"/>
  <c r="E43" i="2" s="1"/>
  <c r="H42" i="2" s="1"/>
  <c r="I42" i="2" s="1"/>
  <c r="J42" i="2" s="1"/>
  <c r="B42" i="2"/>
  <c r="E38" i="2"/>
  <c r="AT37" i="2"/>
  <c r="AS37" i="2"/>
  <c r="AP37" i="2"/>
  <c r="AA37" i="2"/>
  <c r="T37" i="2"/>
  <c r="I37" i="2"/>
  <c r="J37" i="2" s="1"/>
  <c r="H37" i="2"/>
  <c r="E37" i="2"/>
  <c r="AT36" i="2"/>
  <c r="AP36" i="2"/>
  <c r="AA36" i="2"/>
  <c r="T36" i="2"/>
  <c r="K36" i="2"/>
  <c r="L36" i="2" s="1"/>
  <c r="J36" i="2"/>
  <c r="I36" i="2"/>
  <c r="H36" i="2"/>
  <c r="E36" i="2"/>
  <c r="H35" i="2" s="1"/>
  <c r="I35" i="2" s="1"/>
  <c r="J35" i="2" s="1"/>
  <c r="AT35" i="2"/>
  <c r="AR35" i="2"/>
  <c r="AP35" i="2"/>
  <c r="AA35" i="2"/>
  <c r="T35" i="2"/>
  <c r="K35" i="2"/>
  <c r="L35" i="2" s="1"/>
  <c r="E35" i="2"/>
  <c r="H34" i="2" s="1"/>
  <c r="I34" i="2" s="1"/>
  <c r="J34" i="2" s="1"/>
  <c r="AT34" i="2"/>
  <c r="AR34" i="2"/>
  <c r="AP34" i="2"/>
  <c r="AA34" i="2"/>
  <c r="T34" i="2"/>
  <c r="K34" i="2"/>
  <c r="L34" i="2" s="1"/>
  <c r="E34" i="2"/>
  <c r="H33" i="2" s="1"/>
  <c r="I33" i="2" s="1"/>
  <c r="J33" i="2" s="1"/>
  <c r="AT33" i="2"/>
  <c r="AR33" i="2"/>
  <c r="AP33" i="2"/>
  <c r="AA33" i="2"/>
  <c r="K33" i="2"/>
  <c r="L33" i="2" s="1"/>
  <c r="E33" i="2"/>
  <c r="H32" i="2" s="1"/>
  <c r="I32" i="2" s="1"/>
  <c r="J32" i="2" s="1"/>
  <c r="AT32" i="2"/>
  <c r="AR32" i="2"/>
  <c r="AP32" i="2"/>
  <c r="AA32" i="2"/>
  <c r="K32" i="2"/>
  <c r="L32" i="2" s="1"/>
  <c r="R32" i="2" s="1"/>
  <c r="E32" i="2"/>
  <c r="H31" i="2" s="1"/>
  <c r="I31" i="2" s="1"/>
  <c r="J31" i="2" s="1"/>
  <c r="AT31" i="2"/>
  <c r="AR31" i="2"/>
  <c r="AP31" i="2"/>
  <c r="AA31" i="2"/>
  <c r="T31" i="2"/>
  <c r="K31" i="2"/>
  <c r="L31" i="2" s="1"/>
  <c r="E31" i="2"/>
  <c r="H30" i="2" s="1"/>
  <c r="I30" i="2" s="1"/>
  <c r="J30" i="2" s="1"/>
  <c r="AT30" i="2"/>
  <c r="AR30" i="2"/>
  <c r="AP30" i="2"/>
  <c r="AA30" i="2"/>
  <c r="T30" i="2"/>
  <c r="E30" i="2"/>
  <c r="H29" i="2" s="1"/>
  <c r="I29" i="2" s="1"/>
  <c r="J29" i="2" s="1"/>
  <c r="AT29" i="2"/>
  <c r="AS29" i="2"/>
  <c r="AR29" i="2"/>
  <c r="AP29" i="2"/>
  <c r="AA29" i="2"/>
  <c r="T29" i="2"/>
  <c r="K29" i="2"/>
  <c r="L29" i="2" s="1"/>
  <c r="E29" i="2"/>
  <c r="H28" i="2" s="1"/>
  <c r="I28" i="2" s="1"/>
  <c r="J28" i="2" s="1"/>
  <c r="AT28" i="2"/>
  <c r="AS28" i="2"/>
  <c r="AP28" i="2"/>
  <c r="AA28" i="2"/>
  <c r="R28" i="2"/>
  <c r="L28" i="2"/>
  <c r="K28" i="2"/>
  <c r="E28" i="2"/>
  <c r="H27" i="2" s="1"/>
  <c r="I27" i="2" s="1"/>
  <c r="J27" i="2" s="1"/>
  <c r="B28" i="2"/>
  <c r="AS33" i="2" s="1"/>
  <c r="AT27" i="2"/>
  <c r="AP27" i="2"/>
  <c r="AA27" i="2"/>
  <c r="K27" i="2"/>
  <c r="L27" i="2" s="1"/>
  <c r="E27" i="2"/>
  <c r="B27" i="2"/>
  <c r="T27" i="2" s="1"/>
  <c r="AT26" i="2"/>
  <c r="AS26" i="2"/>
  <c r="AP26" i="2"/>
  <c r="AA26" i="2"/>
  <c r="T26" i="2"/>
  <c r="K26" i="2"/>
  <c r="L26" i="2" s="1"/>
  <c r="H26" i="2"/>
  <c r="I26" i="2" s="1"/>
  <c r="J26" i="2" s="1"/>
  <c r="B26" i="2"/>
  <c r="AR37" i="2" s="1"/>
  <c r="E148" i="1"/>
  <c r="AW147" i="1"/>
  <c r="AS147" i="1"/>
  <c r="AG147" i="1"/>
  <c r="T147" i="1"/>
  <c r="H147" i="1"/>
  <c r="I147" i="1" s="1"/>
  <c r="J147" i="1" s="1"/>
  <c r="E147" i="1"/>
  <c r="AW146" i="1"/>
  <c r="AS146" i="1"/>
  <c r="AG146" i="1"/>
  <c r="T146" i="1"/>
  <c r="K146" i="1"/>
  <c r="L146" i="1" s="1"/>
  <c r="H146" i="1"/>
  <c r="I146" i="1" s="1"/>
  <c r="J146" i="1" s="1"/>
  <c r="E146" i="1"/>
  <c r="H145" i="1" s="1"/>
  <c r="I145" i="1" s="1"/>
  <c r="J145" i="1" s="1"/>
  <c r="AW145" i="1"/>
  <c r="AU145" i="1"/>
  <c r="AS145" i="1"/>
  <c r="AG145" i="1"/>
  <c r="K145" i="1"/>
  <c r="L145" i="1" s="1"/>
  <c r="E145" i="1"/>
  <c r="H144" i="1" s="1"/>
  <c r="I144" i="1" s="1"/>
  <c r="J144" i="1" s="1"/>
  <c r="AW144" i="1"/>
  <c r="AU144" i="1"/>
  <c r="AS144" i="1"/>
  <c r="AG144" i="1"/>
  <c r="K144" i="1"/>
  <c r="L144" i="1" s="1"/>
  <c r="R144" i="1" s="1"/>
  <c r="E144" i="1"/>
  <c r="H143" i="1" s="1"/>
  <c r="I143" i="1" s="1"/>
  <c r="J143" i="1" s="1"/>
  <c r="AW143" i="1"/>
  <c r="AU143" i="1"/>
  <c r="AS143" i="1"/>
  <c r="AG143" i="1"/>
  <c r="T143" i="1"/>
  <c r="K143" i="1"/>
  <c r="L143" i="1" s="1"/>
  <c r="E143" i="1"/>
  <c r="H142" i="1" s="1"/>
  <c r="I142" i="1" s="1"/>
  <c r="J142" i="1" s="1"/>
  <c r="AW142" i="1"/>
  <c r="AU142" i="1"/>
  <c r="AS142" i="1"/>
  <c r="AG142" i="1"/>
  <c r="T142" i="1"/>
  <c r="K142" i="1"/>
  <c r="L142" i="1" s="1"/>
  <c r="E142" i="1"/>
  <c r="H141" i="1" s="1"/>
  <c r="I141" i="1" s="1"/>
  <c r="J141" i="1" s="1"/>
  <c r="AW141" i="1"/>
  <c r="AU141" i="1"/>
  <c r="AS141" i="1"/>
  <c r="AG141" i="1"/>
  <c r="K141" i="1"/>
  <c r="L141" i="1" s="1"/>
  <c r="E141" i="1"/>
  <c r="H140" i="1" s="1"/>
  <c r="I140" i="1" s="1"/>
  <c r="J140" i="1" s="1"/>
  <c r="AW140" i="1"/>
  <c r="AU140" i="1"/>
  <c r="AS140" i="1"/>
  <c r="AG140" i="1"/>
  <c r="L140" i="1"/>
  <c r="R140" i="1" s="1"/>
  <c r="K140" i="1"/>
  <c r="E140" i="1"/>
  <c r="AW139" i="1"/>
  <c r="AS139" i="1"/>
  <c r="AG139" i="1"/>
  <c r="T139" i="1"/>
  <c r="H139" i="1"/>
  <c r="I139" i="1" s="1"/>
  <c r="J139" i="1" s="1"/>
  <c r="E139" i="1"/>
  <c r="AW138" i="1"/>
  <c r="AU138" i="1"/>
  <c r="AS138" i="1"/>
  <c r="AG138" i="1"/>
  <c r="H138" i="1"/>
  <c r="I138" i="1" s="1"/>
  <c r="J138" i="1" s="1"/>
  <c r="E138" i="1"/>
  <c r="H137" i="1" s="1"/>
  <c r="I137" i="1" s="1"/>
  <c r="J137" i="1" s="1"/>
  <c r="B138" i="1"/>
  <c r="AV139" i="1" s="1"/>
  <c r="AW137" i="1"/>
  <c r="AS137" i="1"/>
  <c r="AG137" i="1"/>
  <c r="T137" i="1"/>
  <c r="K137" i="1"/>
  <c r="L137" i="1" s="1"/>
  <c r="E137" i="1"/>
  <c r="B137" i="1"/>
  <c r="T138" i="1" s="1"/>
  <c r="AW136" i="1"/>
  <c r="AS136" i="1"/>
  <c r="AG136" i="1"/>
  <c r="T136" i="1"/>
  <c r="H136" i="1"/>
  <c r="I136" i="1" s="1"/>
  <c r="J136" i="1" s="1"/>
  <c r="B136" i="1"/>
  <c r="AU137" i="1" s="1"/>
  <c r="E133" i="1"/>
  <c r="H132" i="1" s="1"/>
  <c r="I132" i="1" s="1"/>
  <c r="J132" i="1" s="1"/>
  <c r="AZ132" i="1"/>
  <c r="AW132" i="1"/>
  <c r="AU132" i="1"/>
  <c r="AS132" i="1"/>
  <c r="AG132" i="1"/>
  <c r="K132" i="1"/>
  <c r="L132" i="1" s="1"/>
  <c r="E132" i="1"/>
  <c r="H131" i="1" s="1"/>
  <c r="I131" i="1" s="1"/>
  <c r="J131" i="1" s="1"/>
  <c r="AZ131" i="1"/>
  <c r="AW131" i="1"/>
  <c r="AS131" i="1"/>
  <c r="AG131" i="1"/>
  <c r="E131" i="1"/>
  <c r="AZ130" i="1"/>
  <c r="AW130" i="1"/>
  <c r="AV130" i="1"/>
  <c r="AU130" i="1"/>
  <c r="AS130" i="1"/>
  <c r="AG130" i="1"/>
  <c r="H130" i="1"/>
  <c r="I130" i="1" s="1"/>
  <c r="J130" i="1" s="1"/>
  <c r="E130" i="1"/>
  <c r="H129" i="1" s="1"/>
  <c r="I129" i="1" s="1"/>
  <c r="J129" i="1" s="1"/>
  <c r="AZ129" i="1"/>
  <c r="AW129" i="1"/>
  <c r="AS129" i="1"/>
  <c r="AG129" i="1"/>
  <c r="T129" i="1"/>
  <c r="E129" i="1"/>
  <c r="AZ128" i="1"/>
  <c r="AW128" i="1"/>
  <c r="AV128" i="1"/>
  <c r="AS128" i="1"/>
  <c r="AG128" i="1"/>
  <c r="T128" i="1"/>
  <c r="H128" i="1"/>
  <c r="I128" i="1" s="1"/>
  <c r="J128" i="1" s="1"/>
  <c r="E128" i="1"/>
  <c r="AZ127" i="1"/>
  <c r="AW127" i="1"/>
  <c r="AV127" i="1"/>
  <c r="AS127" i="1"/>
  <c r="AG127" i="1"/>
  <c r="H127" i="1"/>
  <c r="I127" i="1" s="1"/>
  <c r="J127" i="1" s="1"/>
  <c r="E127" i="1"/>
  <c r="AZ126" i="1"/>
  <c r="AW126" i="1"/>
  <c r="AV126" i="1"/>
  <c r="AS126" i="1"/>
  <c r="AG126" i="1"/>
  <c r="K126" i="1"/>
  <c r="H126" i="1"/>
  <c r="I126" i="1" s="1"/>
  <c r="J126" i="1" s="1"/>
  <c r="E126" i="1"/>
  <c r="H125" i="1" s="1"/>
  <c r="I125" i="1" s="1"/>
  <c r="J125" i="1" s="1"/>
  <c r="AZ125" i="1"/>
  <c r="AW125" i="1"/>
  <c r="AS125" i="1"/>
  <c r="AG125" i="1"/>
  <c r="K125" i="1"/>
  <c r="L125" i="1" s="1"/>
  <c r="E125" i="1"/>
  <c r="H124" i="1" s="1"/>
  <c r="I124" i="1" s="1"/>
  <c r="J124" i="1" s="1"/>
  <c r="AZ124" i="1"/>
  <c r="AW124" i="1"/>
  <c r="AV124" i="1"/>
  <c r="AS124" i="1"/>
  <c r="AG124" i="1"/>
  <c r="K124" i="1"/>
  <c r="L124" i="1" s="1"/>
  <c r="E124" i="1"/>
  <c r="AZ123" i="1"/>
  <c r="AW123" i="1"/>
  <c r="AU123" i="1"/>
  <c r="AS123" i="1"/>
  <c r="AG123" i="1"/>
  <c r="T123" i="1"/>
  <c r="K123" i="1"/>
  <c r="L123" i="1" s="1"/>
  <c r="H123" i="1"/>
  <c r="I123" i="1" s="1"/>
  <c r="J123" i="1" s="1"/>
  <c r="E123" i="1"/>
  <c r="B123" i="1"/>
  <c r="AV132" i="1" s="1"/>
  <c r="AZ122" i="1"/>
  <c r="AW122" i="1"/>
  <c r="AV122" i="1"/>
  <c r="AS122" i="1"/>
  <c r="AG122" i="1"/>
  <c r="H122" i="1"/>
  <c r="I122" i="1" s="1"/>
  <c r="J122" i="1" s="1"/>
  <c r="E122" i="1"/>
  <c r="B122" i="1"/>
  <c r="L126" i="1" s="1"/>
  <c r="AZ121" i="1"/>
  <c r="AW121" i="1"/>
  <c r="AV121" i="1"/>
  <c r="AS121" i="1"/>
  <c r="AG121" i="1"/>
  <c r="I121" i="1"/>
  <c r="J121" i="1" s="1"/>
  <c r="H121" i="1"/>
  <c r="B121" i="1"/>
  <c r="K129" i="1" s="1"/>
  <c r="L129" i="1" s="1"/>
  <c r="R129" i="1" s="1"/>
  <c r="E117" i="1"/>
  <c r="AW116" i="1"/>
  <c r="AS116" i="1"/>
  <c r="AG116" i="1"/>
  <c r="K116" i="1"/>
  <c r="L116" i="1" s="1"/>
  <c r="H116" i="1"/>
  <c r="I116" i="1" s="1"/>
  <c r="J116" i="1" s="1"/>
  <c r="E116" i="1"/>
  <c r="H115" i="1" s="1"/>
  <c r="I115" i="1" s="1"/>
  <c r="J115" i="1" s="1"/>
  <c r="AW115" i="1"/>
  <c r="AS115" i="1"/>
  <c r="AG115" i="1"/>
  <c r="K115" i="1"/>
  <c r="E115" i="1"/>
  <c r="H114" i="1" s="1"/>
  <c r="I114" i="1" s="1"/>
  <c r="J114" i="1" s="1"/>
  <c r="AW114" i="1"/>
  <c r="AS114" i="1"/>
  <c r="AG114" i="1"/>
  <c r="E114" i="1"/>
  <c r="AW113" i="1"/>
  <c r="AV113" i="1"/>
  <c r="AS113" i="1"/>
  <c r="AG113" i="1"/>
  <c r="H113" i="1"/>
  <c r="I113" i="1" s="1"/>
  <c r="J113" i="1" s="1"/>
  <c r="E113" i="1"/>
  <c r="AW112" i="1"/>
  <c r="AV112" i="1"/>
  <c r="AU112" i="1"/>
  <c r="AS112" i="1"/>
  <c r="AG112" i="1"/>
  <c r="H112" i="1"/>
  <c r="I112" i="1" s="1"/>
  <c r="J112" i="1" s="1"/>
  <c r="E112" i="1"/>
  <c r="H111" i="1" s="1"/>
  <c r="I111" i="1" s="1"/>
  <c r="J111" i="1" s="1"/>
  <c r="AW111" i="1"/>
  <c r="AV111" i="1"/>
  <c r="AS111" i="1"/>
  <c r="AG111" i="1"/>
  <c r="K111" i="1"/>
  <c r="E111" i="1"/>
  <c r="H110" i="1" s="1"/>
  <c r="I110" i="1" s="1"/>
  <c r="J110" i="1" s="1"/>
  <c r="AW110" i="1"/>
  <c r="AV110" i="1"/>
  <c r="AS110" i="1"/>
  <c r="AG110" i="1"/>
  <c r="E110" i="1"/>
  <c r="AW109" i="1"/>
  <c r="AV109" i="1"/>
  <c r="AS109" i="1"/>
  <c r="AG109" i="1"/>
  <c r="T109" i="1"/>
  <c r="I109" i="1"/>
  <c r="J109" i="1" s="1"/>
  <c r="H109" i="1"/>
  <c r="E109" i="1"/>
  <c r="AW108" i="1"/>
  <c r="AV108" i="1"/>
  <c r="AU108" i="1"/>
  <c r="AS108" i="1"/>
  <c r="AG108" i="1"/>
  <c r="H108" i="1"/>
  <c r="I108" i="1" s="1"/>
  <c r="J108" i="1" s="1"/>
  <c r="E108" i="1"/>
  <c r="H107" i="1" s="1"/>
  <c r="I107" i="1" s="1"/>
  <c r="J107" i="1" s="1"/>
  <c r="AW107" i="1"/>
  <c r="AV107" i="1"/>
  <c r="AS107" i="1"/>
  <c r="AG107" i="1"/>
  <c r="K107" i="1"/>
  <c r="L107" i="1" s="1"/>
  <c r="E107" i="1"/>
  <c r="B107" i="1"/>
  <c r="AV115" i="1" s="1"/>
  <c r="AW106" i="1"/>
  <c r="AV106" i="1"/>
  <c r="AS106" i="1"/>
  <c r="AG106" i="1"/>
  <c r="H106" i="1"/>
  <c r="I106" i="1" s="1"/>
  <c r="J106" i="1" s="1"/>
  <c r="E106" i="1"/>
  <c r="B106" i="1"/>
  <c r="T113" i="1" s="1"/>
  <c r="AW105" i="1"/>
  <c r="AV105" i="1"/>
  <c r="AS105" i="1"/>
  <c r="AG105" i="1"/>
  <c r="K105" i="1"/>
  <c r="L105" i="1" s="1"/>
  <c r="H105" i="1"/>
  <c r="I105" i="1" s="1"/>
  <c r="J105" i="1" s="1"/>
  <c r="B105" i="1"/>
  <c r="AU115" i="1" s="1"/>
  <c r="E101" i="1"/>
  <c r="H100" i="1" s="1"/>
  <c r="I100" i="1" s="1"/>
  <c r="J100" i="1" s="1"/>
  <c r="AM100" i="1"/>
  <c r="K100" i="1"/>
  <c r="L100" i="1" s="1"/>
  <c r="E100" i="1"/>
  <c r="H99" i="1" s="1"/>
  <c r="I99" i="1" s="1"/>
  <c r="J99" i="1" s="1"/>
  <c r="AM99" i="1"/>
  <c r="E99" i="1"/>
  <c r="AM98" i="1"/>
  <c r="H98" i="1"/>
  <c r="I98" i="1" s="1"/>
  <c r="J98" i="1" s="1"/>
  <c r="E98" i="1"/>
  <c r="AM97" i="1"/>
  <c r="AL97" i="1"/>
  <c r="H97" i="1"/>
  <c r="I97" i="1" s="1"/>
  <c r="J97" i="1" s="1"/>
  <c r="E97" i="1"/>
  <c r="AM96" i="1"/>
  <c r="H96" i="1"/>
  <c r="I96" i="1" s="1"/>
  <c r="J96" i="1" s="1"/>
  <c r="E96" i="1"/>
  <c r="AM95" i="1"/>
  <c r="AL95" i="1"/>
  <c r="AK95" i="1"/>
  <c r="J95" i="1"/>
  <c r="I95" i="1"/>
  <c r="H95" i="1"/>
  <c r="E95" i="1"/>
  <c r="AM94" i="1"/>
  <c r="AL94" i="1"/>
  <c r="H94" i="1"/>
  <c r="I94" i="1" s="1"/>
  <c r="J94" i="1" s="1"/>
  <c r="E94" i="1"/>
  <c r="H93" i="1" s="1"/>
  <c r="AM93" i="1"/>
  <c r="AL93" i="1"/>
  <c r="K93" i="1"/>
  <c r="I93" i="1"/>
  <c r="J93" i="1" s="1"/>
  <c r="E93" i="1"/>
  <c r="H92" i="1" s="1"/>
  <c r="I92" i="1" s="1"/>
  <c r="J92" i="1" s="1"/>
  <c r="AM92" i="1"/>
  <c r="K92" i="1"/>
  <c r="L92" i="1" s="1"/>
  <c r="E92" i="1"/>
  <c r="H91" i="1" s="1"/>
  <c r="I91" i="1" s="1"/>
  <c r="J91" i="1" s="1"/>
  <c r="AM91" i="1"/>
  <c r="K91" i="1"/>
  <c r="L91" i="1" s="1"/>
  <c r="E91" i="1"/>
  <c r="H90" i="1" s="1"/>
  <c r="I90" i="1" s="1"/>
  <c r="J90" i="1" s="1"/>
  <c r="B91" i="1"/>
  <c r="AL100" i="1" s="1"/>
  <c r="AM90" i="1"/>
  <c r="AL90" i="1"/>
  <c r="E90" i="1"/>
  <c r="B90" i="1"/>
  <c r="T96" i="1" s="1"/>
  <c r="AM89" i="1"/>
  <c r="AK89" i="1"/>
  <c r="I89" i="1"/>
  <c r="J89" i="1" s="1"/>
  <c r="H89" i="1"/>
  <c r="B89" i="1"/>
  <c r="K99" i="1" s="1"/>
  <c r="L99" i="1" s="1"/>
  <c r="E85" i="1"/>
  <c r="AT84" i="1"/>
  <c r="AP84" i="1"/>
  <c r="AA84" i="1"/>
  <c r="K84" i="1"/>
  <c r="L84" i="1" s="1"/>
  <c r="J84" i="1"/>
  <c r="I84" i="1"/>
  <c r="H84" i="1"/>
  <c r="E84" i="1"/>
  <c r="H83" i="1" s="1"/>
  <c r="I83" i="1" s="1"/>
  <c r="J83" i="1" s="1"/>
  <c r="AT83" i="1"/>
  <c r="AP83" i="1"/>
  <c r="AA83" i="1"/>
  <c r="E83" i="1"/>
  <c r="AT82" i="1"/>
  <c r="AS82" i="1"/>
  <c r="AP82" i="1"/>
  <c r="AA82" i="1"/>
  <c r="T82" i="1"/>
  <c r="H82" i="1"/>
  <c r="I82" i="1" s="1"/>
  <c r="J82" i="1" s="1"/>
  <c r="E82" i="1"/>
  <c r="AT81" i="1"/>
  <c r="AS81" i="1"/>
  <c r="AR81" i="1"/>
  <c r="AP81" i="1"/>
  <c r="AA81" i="1"/>
  <c r="H81" i="1"/>
  <c r="I81" i="1" s="1"/>
  <c r="J81" i="1" s="1"/>
  <c r="E81" i="1"/>
  <c r="H80" i="1" s="1"/>
  <c r="I80" i="1" s="1"/>
  <c r="AT80" i="1"/>
  <c r="AS80" i="1"/>
  <c r="AP80" i="1"/>
  <c r="AA80" i="1"/>
  <c r="R80" i="1"/>
  <c r="K80" i="1"/>
  <c r="L80" i="1" s="1"/>
  <c r="J80" i="1"/>
  <c r="E80" i="1"/>
  <c r="AT79" i="1"/>
  <c r="AP79" i="1"/>
  <c r="AA79" i="1"/>
  <c r="H79" i="1"/>
  <c r="I79" i="1" s="1"/>
  <c r="J79" i="1" s="1"/>
  <c r="E79" i="1"/>
  <c r="AT78" i="1"/>
  <c r="AS78" i="1"/>
  <c r="AP78" i="1"/>
  <c r="AA78" i="1"/>
  <c r="T78" i="1"/>
  <c r="H78" i="1"/>
  <c r="I78" i="1" s="1"/>
  <c r="J78" i="1" s="1"/>
  <c r="E78" i="1"/>
  <c r="AT77" i="1"/>
  <c r="AS77" i="1"/>
  <c r="AR77" i="1"/>
  <c r="AP77" i="1"/>
  <c r="AA77" i="1"/>
  <c r="H77" i="1"/>
  <c r="I77" i="1" s="1"/>
  <c r="J77" i="1" s="1"/>
  <c r="E77" i="1"/>
  <c r="H76" i="1" s="1"/>
  <c r="I76" i="1" s="1"/>
  <c r="J76" i="1" s="1"/>
  <c r="AT76" i="1"/>
  <c r="AP76" i="1"/>
  <c r="AA76" i="1"/>
  <c r="L76" i="1"/>
  <c r="K76" i="1"/>
  <c r="E76" i="1"/>
  <c r="AT75" i="1"/>
  <c r="AP75" i="1"/>
  <c r="AA75" i="1"/>
  <c r="I75" i="1"/>
  <c r="J75" i="1" s="1"/>
  <c r="H75" i="1"/>
  <c r="E75" i="1"/>
  <c r="B75" i="1"/>
  <c r="AS84" i="1" s="1"/>
  <c r="AT74" i="1"/>
  <c r="AP74" i="1"/>
  <c r="AA74" i="1"/>
  <c r="J74" i="1"/>
  <c r="H74" i="1"/>
  <c r="I74" i="1" s="1"/>
  <c r="E74" i="1"/>
  <c r="B74" i="1"/>
  <c r="T74" i="1" s="1"/>
  <c r="AT73" i="1"/>
  <c r="AS73" i="1"/>
  <c r="AP73" i="1"/>
  <c r="AA73" i="1"/>
  <c r="K73" i="1"/>
  <c r="L73" i="1" s="1"/>
  <c r="J73" i="1"/>
  <c r="I73" i="1"/>
  <c r="H73" i="1"/>
  <c r="B73" i="1"/>
  <c r="AR84" i="1" s="1"/>
  <c r="E70" i="1"/>
  <c r="AT69" i="1"/>
  <c r="AP69" i="1"/>
  <c r="AA69" i="1"/>
  <c r="H69" i="1"/>
  <c r="I69" i="1" s="1"/>
  <c r="J69" i="1" s="1"/>
  <c r="E69" i="1"/>
  <c r="AT68" i="1"/>
  <c r="AP68" i="1"/>
  <c r="AA68" i="1"/>
  <c r="J68" i="1"/>
  <c r="H68" i="1"/>
  <c r="I68" i="1" s="1"/>
  <c r="E68" i="1"/>
  <c r="AT67" i="1"/>
  <c r="AS67" i="1"/>
  <c r="AP67" i="1"/>
  <c r="AA67" i="1"/>
  <c r="H67" i="1"/>
  <c r="I67" i="1" s="1"/>
  <c r="J67" i="1" s="1"/>
  <c r="E67" i="1"/>
  <c r="AT66" i="1"/>
  <c r="AP66" i="1"/>
  <c r="AA66" i="1"/>
  <c r="T66" i="1"/>
  <c r="J66" i="1"/>
  <c r="I66" i="1"/>
  <c r="H66" i="1"/>
  <c r="E66" i="1"/>
  <c r="AT65" i="1"/>
  <c r="AP65" i="1"/>
  <c r="AA65" i="1"/>
  <c r="T65" i="1"/>
  <c r="I65" i="1"/>
  <c r="J65" i="1" s="1"/>
  <c r="H65" i="1"/>
  <c r="E65" i="1"/>
  <c r="AT64" i="1"/>
  <c r="AP64" i="1"/>
  <c r="AA64" i="1"/>
  <c r="T64" i="1"/>
  <c r="J64" i="1"/>
  <c r="H64" i="1"/>
  <c r="I64" i="1" s="1"/>
  <c r="E64" i="1"/>
  <c r="AT63" i="1"/>
  <c r="AP63" i="1"/>
  <c r="AA63" i="1"/>
  <c r="H63" i="1"/>
  <c r="I63" i="1" s="1"/>
  <c r="J63" i="1" s="1"/>
  <c r="E63" i="1"/>
  <c r="AT62" i="1"/>
  <c r="AP62" i="1"/>
  <c r="AA62" i="1"/>
  <c r="T62" i="1"/>
  <c r="K62" i="1"/>
  <c r="L62" i="1" s="1"/>
  <c r="J62" i="1"/>
  <c r="I62" i="1"/>
  <c r="H62" i="1"/>
  <c r="E62" i="1"/>
  <c r="H61" i="1" s="1"/>
  <c r="I61" i="1" s="1"/>
  <c r="J61" i="1" s="1"/>
  <c r="AT61" i="1"/>
  <c r="AR61" i="1"/>
  <c r="AP61" i="1"/>
  <c r="AA61" i="1"/>
  <c r="T61" i="1"/>
  <c r="E61" i="1"/>
  <c r="H60" i="1" s="1"/>
  <c r="I60" i="1" s="1"/>
  <c r="J60" i="1" s="1"/>
  <c r="AT60" i="1"/>
  <c r="AR60" i="1"/>
  <c r="AP60" i="1"/>
  <c r="AA60" i="1"/>
  <c r="T60" i="1"/>
  <c r="K60" i="1"/>
  <c r="L60" i="1" s="1"/>
  <c r="E60" i="1"/>
  <c r="H59" i="1" s="1"/>
  <c r="I59" i="1" s="1"/>
  <c r="B60" i="1"/>
  <c r="AT59" i="1"/>
  <c r="AP59" i="1"/>
  <c r="AA59" i="1"/>
  <c r="K59" i="1"/>
  <c r="L59" i="1" s="1"/>
  <c r="J59" i="1"/>
  <c r="E59" i="1"/>
  <c r="H58" i="1" s="1"/>
  <c r="I58" i="1" s="1"/>
  <c r="J58" i="1" s="1"/>
  <c r="B59" i="1"/>
  <c r="T68" i="1" s="1"/>
  <c r="AT58" i="1"/>
  <c r="AP58" i="1"/>
  <c r="AA58" i="1"/>
  <c r="T58" i="1"/>
  <c r="B58" i="1"/>
  <c r="AR67" i="1" s="1"/>
  <c r="D54" i="1"/>
  <c r="AT53" i="1"/>
  <c r="AR53" i="1"/>
  <c r="AP53" i="1"/>
  <c r="AG53" i="1"/>
  <c r="AA53" i="1"/>
  <c r="E53" i="1"/>
  <c r="H52" i="1" s="1"/>
  <c r="I52" i="1" s="1"/>
  <c r="J52" i="1" s="1"/>
  <c r="D53" i="1"/>
  <c r="E54" i="1" s="1"/>
  <c r="H53" i="1" s="1"/>
  <c r="I53" i="1" s="1"/>
  <c r="J53" i="1" s="1"/>
  <c r="AT52" i="1"/>
  <c r="AP52" i="1"/>
  <c r="AG52" i="1"/>
  <c r="AA52" i="1"/>
  <c r="D52" i="1"/>
  <c r="AT51" i="1"/>
  <c r="AP51" i="1"/>
  <c r="AG51" i="1"/>
  <c r="AA51" i="1"/>
  <c r="T51" i="1"/>
  <c r="J51" i="1"/>
  <c r="D51" i="1"/>
  <c r="E52" i="1" s="1"/>
  <c r="H51" i="1" s="1"/>
  <c r="I51" i="1" s="1"/>
  <c r="AT50" i="1"/>
  <c r="AP50" i="1"/>
  <c r="AG50" i="1"/>
  <c r="AA50" i="1"/>
  <c r="R50" i="1"/>
  <c r="K50" i="1"/>
  <c r="L50" i="1" s="1"/>
  <c r="D50" i="1"/>
  <c r="E51" i="1" s="1"/>
  <c r="H50" i="1" s="1"/>
  <c r="I50" i="1" s="1"/>
  <c r="J50" i="1" s="1"/>
  <c r="AT49" i="1"/>
  <c r="AP49" i="1"/>
  <c r="AG49" i="1"/>
  <c r="AA49" i="1"/>
  <c r="T49" i="1"/>
  <c r="D49" i="1"/>
  <c r="E50" i="1" s="1"/>
  <c r="H49" i="1" s="1"/>
  <c r="I49" i="1" s="1"/>
  <c r="J49" i="1" s="1"/>
  <c r="AT48" i="1"/>
  <c r="AR48" i="1"/>
  <c r="AP48" i="1"/>
  <c r="AG48" i="1"/>
  <c r="AA48" i="1"/>
  <c r="E48" i="1"/>
  <c r="H47" i="1" s="1"/>
  <c r="I47" i="1" s="1"/>
  <c r="J47" i="1" s="1"/>
  <c r="D48" i="1"/>
  <c r="E49" i="1" s="1"/>
  <c r="H48" i="1" s="1"/>
  <c r="I48" i="1" s="1"/>
  <c r="J48" i="1" s="1"/>
  <c r="AT47" i="1"/>
  <c r="AP47" i="1"/>
  <c r="AG47" i="1"/>
  <c r="AA47" i="1"/>
  <c r="T47" i="1"/>
  <c r="L47" i="1"/>
  <c r="D47" i="1"/>
  <c r="AT46" i="1"/>
  <c r="AR46" i="1"/>
  <c r="AP46" i="1"/>
  <c r="AG46" i="1"/>
  <c r="AA46" i="1"/>
  <c r="T46" i="1"/>
  <c r="I46" i="1"/>
  <c r="J46" i="1" s="1"/>
  <c r="D46" i="1"/>
  <c r="E47" i="1" s="1"/>
  <c r="H46" i="1" s="1"/>
  <c r="AT45" i="1"/>
  <c r="AS45" i="1"/>
  <c r="AP45" i="1"/>
  <c r="AG45" i="1"/>
  <c r="AA45" i="1"/>
  <c r="K45" i="1"/>
  <c r="L45" i="1" s="1"/>
  <c r="E45" i="1"/>
  <c r="H44" i="1" s="1"/>
  <c r="I44" i="1" s="1"/>
  <c r="J44" i="1" s="1"/>
  <c r="D45" i="1"/>
  <c r="E46" i="1" s="1"/>
  <c r="H45" i="1" s="1"/>
  <c r="I45" i="1" s="1"/>
  <c r="J45" i="1" s="1"/>
  <c r="AT44" i="1"/>
  <c r="AP44" i="1"/>
  <c r="AG44" i="1"/>
  <c r="AA44" i="1"/>
  <c r="D44" i="1"/>
  <c r="B44" i="1"/>
  <c r="AT43" i="1"/>
  <c r="AR43" i="1"/>
  <c r="AP43" i="1"/>
  <c r="AG43" i="1"/>
  <c r="AA43" i="1"/>
  <c r="E43" i="1"/>
  <c r="H42" i="1" s="1"/>
  <c r="I42" i="1" s="1"/>
  <c r="J42" i="1" s="1"/>
  <c r="D43" i="1"/>
  <c r="E44" i="1" s="1"/>
  <c r="H43" i="1" s="1"/>
  <c r="I43" i="1" s="1"/>
  <c r="J43" i="1" s="1"/>
  <c r="B43" i="1"/>
  <c r="T48" i="1" s="1"/>
  <c r="AT42" i="1"/>
  <c r="AP42" i="1"/>
  <c r="AG42" i="1"/>
  <c r="AA42" i="1"/>
  <c r="O42" i="1"/>
  <c r="P42" i="1" s="1"/>
  <c r="Q42" i="1" s="1"/>
  <c r="S42" i="1" s="1"/>
  <c r="K42" i="1"/>
  <c r="L42" i="1" s="1"/>
  <c r="R42" i="1" s="1"/>
  <c r="D42" i="1"/>
  <c r="B42" i="1"/>
  <c r="K47" i="1" s="1"/>
  <c r="E38" i="1"/>
  <c r="AT37" i="1"/>
  <c r="AP37" i="1"/>
  <c r="AA37" i="1"/>
  <c r="H37" i="1"/>
  <c r="I37" i="1" s="1"/>
  <c r="J37" i="1" s="1"/>
  <c r="E37" i="1"/>
  <c r="AT36" i="1"/>
  <c r="AS36" i="1"/>
  <c r="AP36" i="1"/>
  <c r="AA36" i="1"/>
  <c r="K36" i="1"/>
  <c r="L36" i="1" s="1"/>
  <c r="J36" i="1"/>
  <c r="I36" i="1"/>
  <c r="H36" i="1"/>
  <c r="E36" i="1"/>
  <c r="H35" i="1" s="1"/>
  <c r="I35" i="1" s="1"/>
  <c r="J35" i="1" s="1"/>
  <c r="AT35" i="1"/>
  <c r="AP35" i="1"/>
  <c r="AA35" i="1"/>
  <c r="E35" i="1"/>
  <c r="AT34" i="1"/>
  <c r="AR34" i="1"/>
  <c r="AP34" i="1"/>
  <c r="AA34" i="1"/>
  <c r="T34" i="1"/>
  <c r="H34" i="1"/>
  <c r="I34" i="1" s="1"/>
  <c r="J34" i="1" s="1"/>
  <c r="E34" i="1"/>
  <c r="H33" i="1" s="1"/>
  <c r="I33" i="1" s="1"/>
  <c r="J33" i="1" s="1"/>
  <c r="AT33" i="1"/>
  <c r="AR33" i="1"/>
  <c r="AP33" i="1"/>
  <c r="AA33" i="1"/>
  <c r="K33" i="1"/>
  <c r="L33" i="1" s="1"/>
  <c r="E33" i="1"/>
  <c r="H32" i="1" s="1"/>
  <c r="I32" i="1" s="1"/>
  <c r="J32" i="1" s="1"/>
  <c r="AT32" i="1"/>
  <c r="AR32" i="1"/>
  <c r="AP32" i="1"/>
  <c r="AA32" i="1"/>
  <c r="K32" i="1"/>
  <c r="L32" i="1" s="1"/>
  <c r="E32" i="1"/>
  <c r="H31" i="1" s="1"/>
  <c r="I31" i="1" s="1"/>
  <c r="J31" i="1" s="1"/>
  <c r="AT31" i="1"/>
  <c r="AP31" i="1"/>
  <c r="AA31" i="1"/>
  <c r="K31" i="1"/>
  <c r="L31" i="1" s="1"/>
  <c r="R31" i="1" s="1"/>
  <c r="E31" i="1"/>
  <c r="AT30" i="1"/>
  <c r="AR30" i="1"/>
  <c r="AP30" i="1"/>
  <c r="AA30" i="1"/>
  <c r="T30" i="1"/>
  <c r="H30" i="1"/>
  <c r="I30" i="1" s="1"/>
  <c r="J30" i="1" s="1"/>
  <c r="E30" i="1"/>
  <c r="AT29" i="1"/>
  <c r="AS29" i="1"/>
  <c r="AR29" i="1"/>
  <c r="AP29" i="1"/>
  <c r="AA29" i="1"/>
  <c r="H29" i="1"/>
  <c r="I29" i="1" s="1"/>
  <c r="J29" i="1" s="1"/>
  <c r="E29" i="1"/>
  <c r="H28" i="1" s="1"/>
  <c r="I28" i="1" s="1"/>
  <c r="J28" i="1" s="1"/>
  <c r="AT28" i="1"/>
  <c r="AS28" i="1"/>
  <c r="AP28" i="1"/>
  <c r="AA28" i="1"/>
  <c r="K28" i="1"/>
  <c r="L28" i="1" s="1"/>
  <c r="E28" i="1"/>
  <c r="B28" i="1"/>
  <c r="AS32" i="1" s="1"/>
  <c r="AT27" i="1"/>
  <c r="AS27" i="1"/>
  <c r="AP27" i="1"/>
  <c r="AA27" i="1"/>
  <c r="I27" i="1"/>
  <c r="J27" i="1" s="1"/>
  <c r="H27" i="1"/>
  <c r="E27" i="1"/>
  <c r="B27" i="1"/>
  <c r="T37" i="1" s="1"/>
  <c r="AT26" i="1"/>
  <c r="AS26" i="1"/>
  <c r="AP26" i="1"/>
  <c r="AA26" i="1"/>
  <c r="T26" i="1"/>
  <c r="K26" i="1"/>
  <c r="L26" i="1" s="1"/>
  <c r="H26" i="1"/>
  <c r="I26" i="1" s="1"/>
  <c r="J26" i="1" s="1"/>
  <c r="B26" i="1"/>
  <c r="AR36" i="1" s="1"/>
  <c r="AW147" i="28"/>
  <c r="AS147" i="28"/>
  <c r="AG147" i="28"/>
  <c r="AW146" i="28"/>
  <c r="AV146" i="28"/>
  <c r="AS146" i="28"/>
  <c r="AG146" i="28"/>
  <c r="T146" i="28"/>
  <c r="AW145" i="28"/>
  <c r="AV145" i="28"/>
  <c r="AS145" i="28"/>
  <c r="AG145" i="28"/>
  <c r="AW144" i="28"/>
  <c r="AS144" i="28"/>
  <c r="AG144" i="28"/>
  <c r="AW143" i="28"/>
  <c r="AV143" i="28"/>
  <c r="AS143" i="28"/>
  <c r="AG143" i="28"/>
  <c r="T143" i="28"/>
  <c r="AW142" i="28"/>
  <c r="AV142" i="28"/>
  <c r="AU142" i="28"/>
  <c r="AS142" i="28"/>
  <c r="AG142" i="28"/>
  <c r="AW141" i="28"/>
  <c r="AS141" i="28"/>
  <c r="AG141" i="28"/>
  <c r="T141" i="28"/>
  <c r="AW140" i="28"/>
  <c r="AU140" i="28"/>
  <c r="AS140" i="28"/>
  <c r="AG140" i="28"/>
  <c r="T140" i="28"/>
  <c r="AW139" i="28"/>
  <c r="AV139" i="28"/>
  <c r="AU139" i="28"/>
  <c r="AS139" i="28"/>
  <c r="AG139" i="28"/>
  <c r="AW138" i="28"/>
  <c r="AS138" i="28"/>
  <c r="AG138" i="28"/>
  <c r="T138" i="28"/>
  <c r="B138" i="28"/>
  <c r="AV141" i="28" s="1"/>
  <c r="AW137" i="28"/>
  <c r="AV137" i="28"/>
  <c r="AS137" i="28"/>
  <c r="AG137" i="28"/>
  <c r="T137" i="28"/>
  <c r="B137" i="28"/>
  <c r="T142" i="28" s="1"/>
  <c r="AW136" i="28"/>
  <c r="AV136" i="28"/>
  <c r="AS136" i="28"/>
  <c r="AG136" i="28"/>
  <c r="T136" i="28"/>
  <c r="B136" i="28"/>
  <c r="AU145" i="28" s="1"/>
  <c r="AZ132" i="28"/>
  <c r="AW132" i="28"/>
  <c r="AS132" i="28"/>
  <c r="AG132" i="28"/>
  <c r="AZ131" i="28"/>
  <c r="AW131" i="28"/>
  <c r="AS131" i="28"/>
  <c r="AG131" i="28"/>
  <c r="K131" i="28"/>
  <c r="L131" i="28" s="1"/>
  <c r="AZ130" i="28"/>
  <c r="AW130" i="28"/>
  <c r="AV130" i="28"/>
  <c r="AS130" i="28"/>
  <c r="AG130" i="28"/>
  <c r="T130" i="28"/>
  <c r="AZ129" i="28"/>
  <c r="AW129" i="28"/>
  <c r="AS129" i="28"/>
  <c r="AG129" i="28"/>
  <c r="AZ128" i="28"/>
  <c r="AW128" i="28"/>
  <c r="AS128" i="28"/>
  <c r="AG128" i="28"/>
  <c r="T128" i="28"/>
  <c r="AZ127" i="28"/>
  <c r="AW127" i="28"/>
  <c r="AU127" i="28"/>
  <c r="AS127" i="28"/>
  <c r="AG127" i="28"/>
  <c r="AZ126" i="28"/>
  <c r="AW126" i="28"/>
  <c r="AS126" i="28"/>
  <c r="AG126" i="28"/>
  <c r="T126" i="28"/>
  <c r="AZ125" i="28"/>
  <c r="AW125" i="28"/>
  <c r="AS125" i="28"/>
  <c r="AG125" i="28"/>
  <c r="AZ124" i="28"/>
  <c r="AW124" i="28"/>
  <c r="AS124" i="28"/>
  <c r="AG124" i="28"/>
  <c r="AZ123" i="28"/>
  <c r="AW123" i="28"/>
  <c r="AS123" i="28"/>
  <c r="AG123" i="28"/>
  <c r="B123" i="28"/>
  <c r="AZ122" i="28"/>
  <c r="AW122" i="28"/>
  <c r="AS122" i="28"/>
  <c r="AG122" i="28"/>
  <c r="T122" i="28"/>
  <c r="B122" i="28"/>
  <c r="T132" i="28" s="1"/>
  <c r="AZ121" i="28"/>
  <c r="AW121" i="28"/>
  <c r="AS121" i="28"/>
  <c r="AG121" i="28"/>
  <c r="T121" i="28"/>
  <c r="B121" i="28"/>
  <c r="K122" i="28" s="1"/>
  <c r="L122" i="28" s="1"/>
  <c r="AW116" i="28"/>
  <c r="AS116" i="28"/>
  <c r="AG116" i="28"/>
  <c r="T116" i="28"/>
  <c r="AW115" i="28"/>
  <c r="AU115" i="28"/>
  <c r="AS115" i="28"/>
  <c r="AG115" i="28"/>
  <c r="T115" i="28"/>
  <c r="AW114" i="28"/>
  <c r="AV114" i="28"/>
  <c r="AU114" i="28"/>
  <c r="AS114" i="28"/>
  <c r="AG114" i="28"/>
  <c r="AW113" i="28"/>
  <c r="AS113" i="28"/>
  <c r="AG113" i="28"/>
  <c r="T113" i="28"/>
  <c r="AW112" i="28"/>
  <c r="AU112" i="28"/>
  <c r="AS112" i="28"/>
  <c r="AG112" i="28"/>
  <c r="T112" i="28"/>
  <c r="AW111" i="28"/>
  <c r="AV111" i="28"/>
  <c r="AU111" i="28"/>
  <c r="AS111" i="28"/>
  <c r="AG111" i="28"/>
  <c r="AW110" i="28"/>
  <c r="AS110" i="28"/>
  <c r="AG110" i="28"/>
  <c r="K110" i="28"/>
  <c r="L110" i="28" s="1"/>
  <c r="AW109" i="28"/>
  <c r="AS109" i="28"/>
  <c r="AG109" i="28"/>
  <c r="T109" i="28"/>
  <c r="AW108" i="28"/>
  <c r="AV108" i="28"/>
  <c r="AU108" i="28"/>
  <c r="AS108" i="28"/>
  <c r="AG108" i="28"/>
  <c r="AW107" i="28"/>
  <c r="AS107" i="28"/>
  <c r="AG107" i="28"/>
  <c r="T107" i="28"/>
  <c r="K107" i="28"/>
  <c r="L107" i="28" s="1"/>
  <c r="B107" i="28"/>
  <c r="AV110" i="28" s="1"/>
  <c r="AW106" i="28"/>
  <c r="AV106" i="28"/>
  <c r="AU106" i="28"/>
  <c r="AS106" i="28"/>
  <c r="AG106" i="28"/>
  <c r="T106" i="28"/>
  <c r="B106" i="28"/>
  <c r="T111" i="28" s="1"/>
  <c r="AW105" i="28"/>
  <c r="AV105" i="28"/>
  <c r="AU105" i="28"/>
  <c r="AS105" i="28"/>
  <c r="AG105" i="28"/>
  <c r="T105" i="28"/>
  <c r="B105" i="28"/>
  <c r="K116" i="28" s="1"/>
  <c r="L116" i="28" s="1"/>
  <c r="AM100" i="28"/>
  <c r="AM99" i="28"/>
  <c r="AL99" i="28"/>
  <c r="T99" i="28"/>
  <c r="AM98" i="28"/>
  <c r="AL98" i="28"/>
  <c r="AK98" i="28"/>
  <c r="AM97" i="28"/>
  <c r="AM96" i="28"/>
  <c r="R96" i="28"/>
  <c r="K96" i="28"/>
  <c r="L96" i="28" s="1"/>
  <c r="AM95" i="28"/>
  <c r="AM94" i="28"/>
  <c r="AL94" i="28"/>
  <c r="T94" i="28"/>
  <c r="AM93" i="28"/>
  <c r="AK93" i="28"/>
  <c r="AM92" i="28"/>
  <c r="AM91" i="28"/>
  <c r="K91" i="28"/>
  <c r="L91" i="28" s="1"/>
  <c r="B91" i="28"/>
  <c r="AL97" i="28" s="1"/>
  <c r="AM90" i="28"/>
  <c r="K90" i="28"/>
  <c r="L90" i="28" s="1"/>
  <c r="B90" i="28"/>
  <c r="T93" i="28" s="1"/>
  <c r="AM89" i="28"/>
  <c r="T89" i="28"/>
  <c r="K89" i="28"/>
  <c r="L89" i="28" s="1"/>
  <c r="B89" i="28"/>
  <c r="K100" i="28" s="1"/>
  <c r="L100" i="28" s="1"/>
  <c r="R100" i="28" s="1"/>
  <c r="AT84" i="28"/>
  <c r="AP84" i="28"/>
  <c r="AA84" i="28"/>
  <c r="AT83" i="28"/>
  <c r="AP83" i="28"/>
  <c r="AA83" i="28"/>
  <c r="AT82" i="28"/>
  <c r="AP82" i="28"/>
  <c r="AA82" i="28"/>
  <c r="K82" i="28"/>
  <c r="L82" i="28" s="1"/>
  <c r="AT81" i="28"/>
  <c r="AP81" i="28"/>
  <c r="AA81" i="28"/>
  <c r="AT80" i="28"/>
  <c r="AP80" i="28"/>
  <c r="AA80" i="28"/>
  <c r="AT79" i="28"/>
  <c r="AP79" i="28"/>
  <c r="AA79" i="28"/>
  <c r="AT78" i="28"/>
  <c r="AP78" i="28"/>
  <c r="AA78" i="28"/>
  <c r="AT77" i="28"/>
  <c r="AP77" i="28"/>
  <c r="AA77" i="28"/>
  <c r="AT76" i="28"/>
  <c r="AP76" i="28"/>
  <c r="AA76" i="28"/>
  <c r="AT75" i="28"/>
  <c r="AP75" i="28"/>
  <c r="AA75" i="28"/>
  <c r="B75" i="28"/>
  <c r="AS78" i="28" s="1"/>
  <c r="AT74" i="28"/>
  <c r="AP74" i="28"/>
  <c r="AA74" i="28"/>
  <c r="B74" i="28"/>
  <c r="AT73" i="28"/>
  <c r="AP73" i="28"/>
  <c r="AA73" i="28"/>
  <c r="B73" i="28"/>
  <c r="AT69" i="28"/>
  <c r="AP69" i="28"/>
  <c r="AA69" i="28"/>
  <c r="AT68" i="28"/>
  <c r="AS68" i="28"/>
  <c r="AP68" i="28"/>
  <c r="AA68" i="28"/>
  <c r="T68" i="28"/>
  <c r="AT67" i="28"/>
  <c r="AS67" i="28"/>
  <c r="AP67" i="28"/>
  <c r="AA67" i="28"/>
  <c r="AT66" i="28"/>
  <c r="AP66" i="28"/>
  <c r="AA66" i="28"/>
  <c r="AT65" i="28"/>
  <c r="AS65" i="28"/>
  <c r="AP65" i="28"/>
  <c r="AA65" i="28"/>
  <c r="T65" i="28"/>
  <c r="AT64" i="28"/>
  <c r="AS64" i="28"/>
  <c r="AR64" i="28"/>
  <c r="AP64" i="28"/>
  <c r="AA64" i="28"/>
  <c r="AT63" i="28"/>
  <c r="AP63" i="28"/>
  <c r="AA63" i="28"/>
  <c r="T63" i="28"/>
  <c r="AT62" i="28"/>
  <c r="AR62" i="28"/>
  <c r="AP62" i="28"/>
  <c r="AA62" i="28"/>
  <c r="T62" i="28"/>
  <c r="AT61" i="28"/>
  <c r="AS61" i="28"/>
  <c r="AR61" i="28"/>
  <c r="AP61" i="28"/>
  <c r="AA61" i="28"/>
  <c r="AT60" i="28"/>
  <c r="AP60" i="28"/>
  <c r="AA60" i="28"/>
  <c r="T60" i="28"/>
  <c r="B60" i="28"/>
  <c r="AS63" i="28" s="1"/>
  <c r="AT59" i="28"/>
  <c r="AS59" i="28"/>
  <c r="AP59" i="28"/>
  <c r="AA59" i="28"/>
  <c r="T59" i="28"/>
  <c r="B59" i="28"/>
  <c r="T64" i="28" s="1"/>
  <c r="AT58" i="28"/>
  <c r="AS58" i="28"/>
  <c r="AP58" i="28"/>
  <c r="AA58" i="28"/>
  <c r="T58" i="28"/>
  <c r="B58" i="28"/>
  <c r="AR67" i="28" s="1"/>
  <c r="E54" i="28"/>
  <c r="H53" i="28" s="1"/>
  <c r="I53" i="28" s="1"/>
  <c r="J53" i="28" s="1"/>
  <c r="D54" i="28"/>
  <c r="D70" i="28" s="1"/>
  <c r="D85" i="28" s="1"/>
  <c r="D101" i="28" s="1"/>
  <c r="D117" i="28" s="1"/>
  <c r="D133" i="28" s="1"/>
  <c r="D148" i="28" s="1"/>
  <c r="AT53" i="28"/>
  <c r="AP53" i="28"/>
  <c r="AG53" i="28"/>
  <c r="AA53" i="28"/>
  <c r="T53" i="28"/>
  <c r="E53" i="28"/>
  <c r="D53" i="28"/>
  <c r="D69" i="28" s="1"/>
  <c r="AT52" i="28"/>
  <c r="AS52" i="28"/>
  <c r="AR52" i="28"/>
  <c r="AP52" i="28"/>
  <c r="AG52" i="28"/>
  <c r="AA52" i="28"/>
  <c r="H52" i="28"/>
  <c r="I52" i="28" s="1"/>
  <c r="J52" i="28" s="1"/>
  <c r="E52" i="28"/>
  <c r="H51" i="28" s="1"/>
  <c r="I51" i="28" s="1"/>
  <c r="J51" i="28" s="1"/>
  <c r="D52" i="28"/>
  <c r="D68" i="28" s="1"/>
  <c r="E69" i="28" s="1"/>
  <c r="H68" i="28" s="1"/>
  <c r="I68" i="28" s="1"/>
  <c r="J68" i="28" s="1"/>
  <c r="AT51" i="28"/>
  <c r="AP51" i="28"/>
  <c r="AG51" i="28"/>
  <c r="AA51" i="28"/>
  <c r="D51" i="28"/>
  <c r="D67" i="28" s="1"/>
  <c r="E68" i="28" s="1"/>
  <c r="H67" i="28" s="1"/>
  <c r="I67" i="28" s="1"/>
  <c r="J67" i="28" s="1"/>
  <c r="AT50" i="28"/>
  <c r="AP50" i="28"/>
  <c r="AG50" i="28"/>
  <c r="AA50" i="28"/>
  <c r="D50" i="28"/>
  <c r="D66" i="28" s="1"/>
  <c r="AT49" i="28"/>
  <c r="AP49" i="28"/>
  <c r="AG49" i="28"/>
  <c r="AA49" i="28"/>
  <c r="K49" i="28"/>
  <c r="L49" i="28" s="1"/>
  <c r="D49" i="28"/>
  <c r="D65" i="28" s="1"/>
  <c r="AT48" i="28"/>
  <c r="AP48" i="28"/>
  <c r="AG48" i="28"/>
  <c r="AA48" i="28"/>
  <c r="T48" i="28"/>
  <c r="D48" i="28"/>
  <c r="AT47" i="28"/>
  <c r="AR47" i="28"/>
  <c r="AP47" i="28"/>
  <c r="AG47" i="28"/>
  <c r="AA47" i="28"/>
  <c r="E47" i="28"/>
  <c r="H46" i="28" s="1"/>
  <c r="I46" i="28" s="1"/>
  <c r="J46" i="28" s="1"/>
  <c r="D47" i="28"/>
  <c r="AT46" i="28"/>
  <c r="AS46" i="28"/>
  <c r="AP46" i="28"/>
  <c r="AG46" i="28"/>
  <c r="AA46" i="28"/>
  <c r="T46" i="28"/>
  <c r="E46" i="28"/>
  <c r="H45" i="28" s="1"/>
  <c r="I45" i="28" s="1"/>
  <c r="J45" i="28" s="1"/>
  <c r="D46" i="28"/>
  <c r="D62" i="28" s="1"/>
  <c r="AT45" i="28"/>
  <c r="AS45" i="28"/>
  <c r="AP45" i="28"/>
  <c r="AG45" i="28"/>
  <c r="AA45" i="28"/>
  <c r="T45" i="28"/>
  <c r="E45" i="28"/>
  <c r="H44" i="28" s="1"/>
  <c r="I44" i="28" s="1"/>
  <c r="D45" i="28"/>
  <c r="D61" i="28" s="1"/>
  <c r="AT44" i="28"/>
  <c r="AS44" i="28"/>
  <c r="AP44" i="28"/>
  <c r="AG44" i="28"/>
  <c r="AA44" i="28"/>
  <c r="T44" i="28"/>
  <c r="K44" i="28"/>
  <c r="L44" i="28" s="1"/>
  <c r="J44" i="28"/>
  <c r="D44" i="28"/>
  <c r="D60" i="28" s="1"/>
  <c r="D75" i="28" s="1"/>
  <c r="B44" i="28"/>
  <c r="AS49" i="28" s="1"/>
  <c r="AT43" i="28"/>
  <c r="AS43" i="28"/>
  <c r="AP43" i="28"/>
  <c r="AG43" i="28"/>
  <c r="AA43" i="28"/>
  <c r="T43" i="28"/>
  <c r="D43" i="28"/>
  <c r="B43" i="28"/>
  <c r="T50" i="28" s="1"/>
  <c r="AT42" i="28"/>
  <c r="AS42" i="28"/>
  <c r="AR42" i="28"/>
  <c r="AP42" i="28"/>
  <c r="AG42" i="28"/>
  <c r="AA42" i="28"/>
  <c r="O42" i="28"/>
  <c r="K42" i="28"/>
  <c r="L42" i="28" s="1"/>
  <c r="R42" i="28" s="1"/>
  <c r="D42" i="28"/>
  <c r="B42" i="28"/>
  <c r="AR44" i="28" s="1"/>
  <c r="E38" i="28"/>
  <c r="AT37" i="28"/>
  <c r="AP37" i="28"/>
  <c r="AA37" i="28"/>
  <c r="H37" i="28"/>
  <c r="I37" i="28" s="1"/>
  <c r="J37" i="28" s="1"/>
  <c r="E37" i="28"/>
  <c r="H36" i="28" s="1"/>
  <c r="AT36" i="28"/>
  <c r="AS36" i="28"/>
  <c r="AP36" i="28"/>
  <c r="AA36" i="28"/>
  <c r="T36" i="28"/>
  <c r="I36" i="28"/>
  <c r="J36" i="28" s="1"/>
  <c r="E36" i="28"/>
  <c r="AT35" i="28"/>
  <c r="AS35" i="28"/>
  <c r="AR35" i="28"/>
  <c r="AP35" i="28"/>
  <c r="AA35" i="28"/>
  <c r="H35" i="28"/>
  <c r="I35" i="28" s="1"/>
  <c r="J35" i="28" s="1"/>
  <c r="E35" i="28"/>
  <c r="H34" i="28" s="1"/>
  <c r="I34" i="28" s="1"/>
  <c r="J34" i="28" s="1"/>
  <c r="AT34" i="28"/>
  <c r="AP34" i="28"/>
  <c r="AA34" i="28"/>
  <c r="L34" i="28"/>
  <c r="K34" i="28"/>
  <c r="E34" i="28"/>
  <c r="AT33" i="28"/>
  <c r="AP33" i="28"/>
  <c r="AA33" i="28"/>
  <c r="I33" i="28"/>
  <c r="J33" i="28" s="1"/>
  <c r="H33" i="28"/>
  <c r="E33" i="28"/>
  <c r="AT32" i="28"/>
  <c r="AP32" i="28"/>
  <c r="AA32" i="28"/>
  <c r="I32" i="28"/>
  <c r="J32" i="28" s="1"/>
  <c r="H32" i="28"/>
  <c r="E32" i="28"/>
  <c r="AT31" i="28"/>
  <c r="AS31" i="28"/>
  <c r="AR31" i="28"/>
  <c r="AP31" i="28"/>
  <c r="AA31" i="28"/>
  <c r="I31" i="28"/>
  <c r="J31" i="28" s="1"/>
  <c r="H31" i="28"/>
  <c r="E31" i="28"/>
  <c r="H30" i="28" s="1"/>
  <c r="I30" i="28" s="1"/>
  <c r="J30" i="28" s="1"/>
  <c r="AT30" i="28"/>
  <c r="AP30" i="28"/>
  <c r="AA30" i="28"/>
  <c r="E30" i="28"/>
  <c r="AT29" i="28"/>
  <c r="AP29" i="28"/>
  <c r="AA29" i="28"/>
  <c r="T29" i="28"/>
  <c r="I29" i="28"/>
  <c r="J29" i="28" s="1"/>
  <c r="H29" i="28"/>
  <c r="E29" i="28"/>
  <c r="AT28" i="28"/>
  <c r="AP28" i="28"/>
  <c r="AA28" i="28"/>
  <c r="J28" i="28"/>
  <c r="H28" i="28"/>
  <c r="I28" i="28" s="1"/>
  <c r="E28" i="28"/>
  <c r="B28" i="28"/>
  <c r="AT27" i="28"/>
  <c r="AP27" i="28"/>
  <c r="AA27" i="28"/>
  <c r="T27" i="28"/>
  <c r="K27" i="28"/>
  <c r="L27" i="28" s="1"/>
  <c r="J27" i="28"/>
  <c r="I27" i="28"/>
  <c r="H27" i="28"/>
  <c r="E27" i="28"/>
  <c r="H26" i="28" s="1"/>
  <c r="I26" i="28" s="1"/>
  <c r="J26" i="28" s="1"/>
  <c r="B27" i="28"/>
  <c r="T32" i="28" s="1"/>
  <c r="AT26" i="28"/>
  <c r="AP26" i="28"/>
  <c r="AA26" i="28"/>
  <c r="T26" i="28"/>
  <c r="B26" i="28"/>
  <c r="K30" i="28" s="1"/>
  <c r="L30" i="28" s="1"/>
  <c r="R30" i="28" s="1"/>
  <c r="AW147" i="30"/>
  <c r="AV147" i="30"/>
  <c r="AU147" i="30"/>
  <c r="AS147" i="30"/>
  <c r="AG147" i="30"/>
  <c r="AW146" i="30"/>
  <c r="AS146" i="30"/>
  <c r="AG146" i="30"/>
  <c r="T146" i="30"/>
  <c r="AW145" i="30"/>
  <c r="AV145" i="30"/>
  <c r="AS145" i="30"/>
  <c r="AG145" i="30"/>
  <c r="T145" i="30"/>
  <c r="AW144" i="30"/>
  <c r="AV144" i="30"/>
  <c r="AU144" i="30"/>
  <c r="AS144" i="30"/>
  <c r="AG144" i="30"/>
  <c r="AW143" i="30"/>
  <c r="AS143" i="30"/>
  <c r="AG143" i="30"/>
  <c r="T143" i="30"/>
  <c r="AW142" i="30"/>
  <c r="AU142" i="30"/>
  <c r="AS142" i="30"/>
  <c r="AG142" i="30"/>
  <c r="T142" i="30"/>
  <c r="AW141" i="30"/>
  <c r="AV141" i="30"/>
  <c r="AU141" i="30"/>
  <c r="AS141" i="30"/>
  <c r="AG141" i="30"/>
  <c r="AW140" i="30"/>
  <c r="AV140" i="30"/>
  <c r="AS140" i="30"/>
  <c r="AG140" i="30"/>
  <c r="AW139" i="30"/>
  <c r="AU139" i="30"/>
  <c r="AS139" i="30"/>
  <c r="AG139" i="30"/>
  <c r="T139" i="30"/>
  <c r="AW138" i="30"/>
  <c r="AV138" i="30"/>
  <c r="AU138" i="30"/>
  <c r="AS138" i="30"/>
  <c r="AG138" i="30"/>
  <c r="B138" i="30"/>
  <c r="AV146" i="30" s="1"/>
  <c r="AW137" i="30"/>
  <c r="AS137" i="30"/>
  <c r="AG137" i="30"/>
  <c r="T137" i="30"/>
  <c r="B137" i="30"/>
  <c r="T141" i="30" s="1"/>
  <c r="AW136" i="30"/>
  <c r="AV136" i="30"/>
  <c r="AS136" i="30"/>
  <c r="AG136" i="30"/>
  <c r="T136" i="30"/>
  <c r="B136" i="30"/>
  <c r="K143" i="30" s="1"/>
  <c r="L143" i="30" s="1"/>
  <c r="AZ132" i="30"/>
  <c r="AW132" i="30"/>
  <c r="AS132" i="30"/>
  <c r="AG132" i="30"/>
  <c r="AZ131" i="30"/>
  <c r="AW131" i="30"/>
  <c r="AS131" i="30"/>
  <c r="AG131" i="30"/>
  <c r="K131" i="30"/>
  <c r="L131" i="30" s="1"/>
  <c r="AZ130" i="30"/>
  <c r="AW130" i="30"/>
  <c r="AS130" i="30"/>
  <c r="AG130" i="30"/>
  <c r="T130" i="30"/>
  <c r="L130" i="30"/>
  <c r="R130" i="30" s="1"/>
  <c r="AZ129" i="30"/>
  <c r="AW129" i="30"/>
  <c r="AS129" i="30"/>
  <c r="AG129" i="30"/>
  <c r="AZ128" i="30"/>
  <c r="AW128" i="30"/>
  <c r="AS128" i="30"/>
  <c r="AG128" i="30"/>
  <c r="K128" i="30"/>
  <c r="L128" i="30" s="1"/>
  <c r="AZ127" i="30"/>
  <c r="AW127" i="30"/>
  <c r="AU127" i="30"/>
  <c r="AS127" i="30"/>
  <c r="AG127" i="30"/>
  <c r="T127" i="30"/>
  <c r="AZ126" i="30"/>
  <c r="AW126" i="30"/>
  <c r="AV126" i="30"/>
  <c r="AS126" i="30"/>
  <c r="AG126" i="30"/>
  <c r="AZ125" i="30"/>
  <c r="AW125" i="30"/>
  <c r="AS125" i="30"/>
  <c r="AG125" i="30"/>
  <c r="AZ124" i="30"/>
  <c r="AW124" i="30"/>
  <c r="AV124" i="30"/>
  <c r="AU124" i="30"/>
  <c r="AS124" i="30"/>
  <c r="AG124" i="30"/>
  <c r="AZ123" i="30"/>
  <c r="AW123" i="30"/>
  <c r="AV123" i="30"/>
  <c r="AU123" i="30"/>
  <c r="AS123" i="30"/>
  <c r="AG123" i="30"/>
  <c r="K123" i="30"/>
  <c r="L123" i="30" s="1"/>
  <c r="B123" i="30"/>
  <c r="AV128" i="30" s="1"/>
  <c r="AZ122" i="30"/>
  <c r="AW122" i="30"/>
  <c r="AV122" i="30"/>
  <c r="AU122" i="30"/>
  <c r="AS122" i="30"/>
  <c r="AG122" i="30"/>
  <c r="B122" i="30"/>
  <c r="T129" i="30" s="1"/>
  <c r="AZ121" i="30"/>
  <c r="AW121" i="30"/>
  <c r="AV121" i="30"/>
  <c r="AU121" i="30"/>
  <c r="AS121" i="30"/>
  <c r="AG121" i="30"/>
  <c r="T121" i="30"/>
  <c r="R121" i="30"/>
  <c r="L121" i="30"/>
  <c r="O121" i="30" s="1"/>
  <c r="K121" i="30"/>
  <c r="B121" i="30"/>
  <c r="K130" i="30" s="1"/>
  <c r="AW116" i="30"/>
  <c r="AV116" i="30"/>
  <c r="AU116" i="30"/>
  <c r="AS116" i="30"/>
  <c r="AG116" i="30"/>
  <c r="AW115" i="30"/>
  <c r="AS115" i="30"/>
  <c r="AG115" i="30"/>
  <c r="AW114" i="30"/>
  <c r="AU114" i="30"/>
  <c r="AS114" i="30"/>
  <c r="AG114" i="30"/>
  <c r="T114" i="30"/>
  <c r="AW113" i="30"/>
  <c r="AU113" i="30"/>
  <c r="AS113" i="30"/>
  <c r="AG113" i="30"/>
  <c r="AW112" i="30"/>
  <c r="AS112" i="30"/>
  <c r="AG112" i="30"/>
  <c r="L112" i="30"/>
  <c r="K112" i="30"/>
  <c r="AW111" i="30"/>
  <c r="AS111" i="30"/>
  <c r="AG111" i="30"/>
  <c r="T111" i="30"/>
  <c r="AW110" i="30"/>
  <c r="AU110" i="30"/>
  <c r="AS110" i="30"/>
  <c r="AG110" i="30"/>
  <c r="K110" i="30"/>
  <c r="L110" i="30" s="1"/>
  <c r="AW109" i="30"/>
  <c r="AS109" i="30"/>
  <c r="AG109" i="30"/>
  <c r="K109" i="30"/>
  <c r="L109" i="30" s="1"/>
  <c r="AW108" i="30"/>
  <c r="AS108" i="30"/>
  <c r="AG108" i="30"/>
  <c r="T108" i="30"/>
  <c r="AW107" i="30"/>
  <c r="AU107" i="30"/>
  <c r="AS107" i="30"/>
  <c r="AG107" i="30"/>
  <c r="K107" i="30"/>
  <c r="L107" i="30" s="1"/>
  <c r="B107" i="30"/>
  <c r="AW106" i="30"/>
  <c r="AS106" i="30"/>
  <c r="AG106" i="30"/>
  <c r="L106" i="30"/>
  <c r="K106" i="30"/>
  <c r="B106" i="30"/>
  <c r="T110" i="30" s="1"/>
  <c r="AW105" i="30"/>
  <c r="AU105" i="30"/>
  <c r="AS105" i="30"/>
  <c r="AG105" i="30"/>
  <c r="T105" i="30"/>
  <c r="K105" i="30"/>
  <c r="L105" i="30" s="1"/>
  <c r="B105" i="30"/>
  <c r="K115" i="30" s="1"/>
  <c r="L115" i="30" s="1"/>
  <c r="AM100" i="30"/>
  <c r="AM99" i="30"/>
  <c r="K99" i="30"/>
  <c r="L99" i="30" s="1"/>
  <c r="AM98" i="30"/>
  <c r="AM97" i="30"/>
  <c r="T97" i="30"/>
  <c r="AM96" i="30"/>
  <c r="AK96" i="30"/>
  <c r="AM95" i="30"/>
  <c r="AM94" i="30"/>
  <c r="R94" i="30"/>
  <c r="L94" i="30"/>
  <c r="K94" i="30"/>
  <c r="AM93" i="30"/>
  <c r="AM92" i="30"/>
  <c r="T92" i="30"/>
  <c r="AM91" i="30"/>
  <c r="AK91" i="30"/>
  <c r="B91" i="30"/>
  <c r="AL91" i="30" s="1"/>
  <c r="AM90" i="30"/>
  <c r="B90" i="30"/>
  <c r="T96" i="30" s="1"/>
  <c r="AM89" i="30"/>
  <c r="T89" i="30"/>
  <c r="L89" i="30"/>
  <c r="B89" i="30"/>
  <c r="K89" i="30" s="1"/>
  <c r="AT84" i="30"/>
  <c r="AP84" i="30"/>
  <c r="AA84" i="30"/>
  <c r="AT83" i="30"/>
  <c r="AP83" i="30"/>
  <c r="AA83" i="30"/>
  <c r="L83" i="30"/>
  <c r="K83" i="30"/>
  <c r="AT82" i="30"/>
  <c r="AP82" i="30"/>
  <c r="AA82" i="30"/>
  <c r="AT81" i="30"/>
  <c r="AP81" i="30"/>
  <c r="AA81" i="30"/>
  <c r="AT80" i="30"/>
  <c r="AP80" i="30"/>
  <c r="AA80" i="30"/>
  <c r="K80" i="30"/>
  <c r="L80" i="30" s="1"/>
  <c r="AT79" i="30"/>
  <c r="AP79" i="30"/>
  <c r="AA79" i="30"/>
  <c r="AT78" i="30"/>
  <c r="AP78" i="30"/>
  <c r="AA78" i="30"/>
  <c r="AT77" i="30"/>
  <c r="AP77" i="30"/>
  <c r="AA77" i="30"/>
  <c r="K77" i="30"/>
  <c r="L77" i="30" s="1"/>
  <c r="AT76" i="30"/>
  <c r="AP76" i="30"/>
  <c r="AA76" i="30"/>
  <c r="AT75" i="30"/>
  <c r="AP75" i="30"/>
  <c r="AA75" i="30"/>
  <c r="B75" i="30"/>
  <c r="AT74" i="30"/>
  <c r="AP74" i="30"/>
  <c r="AA74" i="30"/>
  <c r="K74" i="30"/>
  <c r="L74" i="30" s="1"/>
  <c r="B74" i="30"/>
  <c r="T78" i="30" s="1"/>
  <c r="AT73" i="30"/>
  <c r="AP73" i="30"/>
  <c r="AA73" i="30"/>
  <c r="B73" i="30"/>
  <c r="AR77" i="30" s="1"/>
  <c r="AT69" i="30"/>
  <c r="AS69" i="30"/>
  <c r="AR69" i="30"/>
  <c r="AP69" i="30"/>
  <c r="AD69" i="30"/>
  <c r="AA69" i="30"/>
  <c r="AT68" i="30"/>
  <c r="AP68" i="30"/>
  <c r="AD68" i="30"/>
  <c r="AA68" i="30"/>
  <c r="AT67" i="30"/>
  <c r="AP67" i="30"/>
  <c r="AD67" i="30"/>
  <c r="AA67" i="30"/>
  <c r="K67" i="30"/>
  <c r="L67" i="30" s="1"/>
  <c r="D67" i="30"/>
  <c r="AT66" i="30"/>
  <c r="AP66" i="30"/>
  <c r="AD66" i="30"/>
  <c r="AA66" i="30"/>
  <c r="K66" i="30"/>
  <c r="L66" i="30" s="1"/>
  <c r="AT65" i="30"/>
  <c r="AP65" i="30"/>
  <c r="AD65" i="30"/>
  <c r="AA65" i="30"/>
  <c r="T65" i="30"/>
  <c r="AT64" i="30"/>
  <c r="AS64" i="30"/>
  <c r="AR64" i="30"/>
  <c r="AP64" i="30"/>
  <c r="AD64" i="30"/>
  <c r="AA64" i="30"/>
  <c r="AT63" i="30"/>
  <c r="AP63" i="30"/>
  <c r="AD63" i="30"/>
  <c r="AA63" i="30"/>
  <c r="AT62" i="30"/>
  <c r="AS62" i="30"/>
  <c r="AP62" i="30"/>
  <c r="AD62" i="30"/>
  <c r="AA62" i="30"/>
  <c r="AT61" i="30"/>
  <c r="AP61" i="30"/>
  <c r="AD61" i="30"/>
  <c r="AA61" i="30"/>
  <c r="K61" i="30"/>
  <c r="L61" i="30" s="1"/>
  <c r="AT60" i="30"/>
  <c r="AP60" i="30"/>
  <c r="AD60" i="30"/>
  <c r="AA60" i="30"/>
  <c r="T60" i="30"/>
  <c r="B60" i="30"/>
  <c r="AS61" i="30" s="1"/>
  <c r="AT59" i="30"/>
  <c r="AS59" i="30"/>
  <c r="AR59" i="30"/>
  <c r="AP59" i="30"/>
  <c r="AD59" i="30"/>
  <c r="AA59" i="30"/>
  <c r="B59" i="30"/>
  <c r="T62" i="30" s="1"/>
  <c r="AT58" i="30"/>
  <c r="AS58" i="30"/>
  <c r="AR58" i="30"/>
  <c r="AP58" i="30"/>
  <c r="AD58" i="30"/>
  <c r="AA58" i="30"/>
  <c r="R58" i="30"/>
  <c r="L58" i="30"/>
  <c r="O58" i="30" s="1"/>
  <c r="K58" i="30"/>
  <c r="B58" i="30"/>
  <c r="K63" i="30" s="1"/>
  <c r="L63" i="30" s="1"/>
  <c r="R63" i="30" s="1"/>
  <c r="D54" i="30"/>
  <c r="D70" i="30" s="1"/>
  <c r="D85" i="30" s="1"/>
  <c r="D101" i="30" s="1"/>
  <c r="D117" i="30" s="1"/>
  <c r="D133" i="30" s="1"/>
  <c r="D148" i="30" s="1"/>
  <c r="AT53" i="30"/>
  <c r="AP53" i="30"/>
  <c r="AM53" i="30"/>
  <c r="AD53" i="30"/>
  <c r="AA53" i="30"/>
  <c r="D53" i="30"/>
  <c r="D69" i="30" s="1"/>
  <c r="E70" i="30" s="1"/>
  <c r="H69" i="30" s="1"/>
  <c r="I69" i="30" s="1"/>
  <c r="J69" i="30" s="1"/>
  <c r="AT52" i="30"/>
  <c r="AP52" i="30"/>
  <c r="AM52" i="30"/>
  <c r="AD52" i="30"/>
  <c r="AA52" i="30"/>
  <c r="D52" i="30"/>
  <c r="AT51" i="30"/>
  <c r="AR51" i="30"/>
  <c r="AP51" i="30"/>
  <c r="AM51" i="30"/>
  <c r="AD51" i="30"/>
  <c r="AA51" i="30"/>
  <c r="H51" i="30"/>
  <c r="I51" i="30" s="1"/>
  <c r="J51" i="30" s="1"/>
  <c r="D51" i="30"/>
  <c r="E52" i="30" s="1"/>
  <c r="AT50" i="30"/>
  <c r="AS50" i="30"/>
  <c r="AP50" i="30"/>
  <c r="AM50" i="30"/>
  <c r="AD50" i="30"/>
  <c r="AA50" i="30"/>
  <c r="D50" i="30"/>
  <c r="D66" i="30" s="1"/>
  <c r="D81" i="30" s="1"/>
  <c r="AT49" i="30"/>
  <c r="AP49" i="30"/>
  <c r="AM49" i="30"/>
  <c r="AD49" i="30"/>
  <c r="AA49" i="30"/>
  <c r="T49" i="30"/>
  <c r="R49" i="30"/>
  <c r="K49" i="30"/>
  <c r="L49" i="30" s="1"/>
  <c r="E49" i="30"/>
  <c r="H48" i="30" s="1"/>
  <c r="I48" i="30" s="1"/>
  <c r="J48" i="30" s="1"/>
  <c r="D49" i="30"/>
  <c r="D65" i="30" s="1"/>
  <c r="AT48" i="30"/>
  <c r="AP48" i="30"/>
  <c r="AM48" i="30"/>
  <c r="AD48" i="30"/>
  <c r="AA48" i="30"/>
  <c r="T48" i="30"/>
  <c r="E48" i="30"/>
  <c r="H47" i="30" s="1"/>
  <c r="I47" i="30" s="1"/>
  <c r="J47" i="30" s="1"/>
  <c r="D48" i="30"/>
  <c r="D64" i="30" s="1"/>
  <c r="D79" i="30" s="1"/>
  <c r="AT47" i="30"/>
  <c r="AR47" i="30"/>
  <c r="AP47" i="30"/>
  <c r="AM47" i="30"/>
  <c r="AD47" i="30"/>
  <c r="AA47" i="30"/>
  <c r="D47" i="30"/>
  <c r="D63" i="30" s="1"/>
  <c r="D78" i="30" s="1"/>
  <c r="AT46" i="30"/>
  <c r="AS46" i="30"/>
  <c r="AP46" i="30"/>
  <c r="AM46" i="30"/>
  <c r="AD46" i="30"/>
  <c r="AA46" i="30"/>
  <c r="T46" i="30"/>
  <c r="D46" i="30"/>
  <c r="AT45" i="30"/>
  <c r="AS45" i="30"/>
  <c r="AP45" i="30"/>
  <c r="AM45" i="30"/>
  <c r="AD45" i="30"/>
  <c r="AA45" i="30"/>
  <c r="T45" i="30"/>
  <c r="D45" i="30"/>
  <c r="D61" i="30" s="1"/>
  <c r="AT44" i="30"/>
  <c r="AP44" i="30"/>
  <c r="AM44" i="30"/>
  <c r="AD44" i="30"/>
  <c r="AA44" i="30"/>
  <c r="K44" i="30"/>
  <c r="L44" i="30" s="1"/>
  <c r="E44" i="30"/>
  <c r="D44" i="30"/>
  <c r="E45" i="30" s="1"/>
  <c r="H44" i="30" s="1"/>
  <c r="I44" i="30" s="1"/>
  <c r="J44" i="30" s="1"/>
  <c r="B44" i="30"/>
  <c r="AT43" i="30"/>
  <c r="AP43" i="30"/>
  <c r="AM43" i="30"/>
  <c r="AD43" i="30"/>
  <c r="AA43" i="30"/>
  <c r="I43" i="30"/>
  <c r="J43" i="30" s="1"/>
  <c r="H43" i="30"/>
  <c r="E43" i="30"/>
  <c r="H42" i="30" s="1"/>
  <c r="I42" i="30" s="1"/>
  <c r="J42" i="30" s="1"/>
  <c r="D43" i="30"/>
  <c r="D59" i="30" s="1"/>
  <c r="B43" i="30"/>
  <c r="T50" i="30" s="1"/>
  <c r="AT42" i="30"/>
  <c r="AP42" i="30"/>
  <c r="AM42" i="30"/>
  <c r="AD42" i="30"/>
  <c r="AA42" i="30"/>
  <c r="K42" i="30"/>
  <c r="L42" i="30" s="1"/>
  <c r="D42" i="30"/>
  <c r="D58" i="30" s="1"/>
  <c r="D73" i="30" s="1"/>
  <c r="B42" i="30"/>
  <c r="E38" i="30"/>
  <c r="AT37" i="30"/>
  <c r="AP37" i="30"/>
  <c r="AM37" i="30"/>
  <c r="AD37" i="30"/>
  <c r="AA37" i="30"/>
  <c r="T37" i="30"/>
  <c r="H37" i="30"/>
  <c r="I37" i="30" s="1"/>
  <c r="J37" i="30" s="1"/>
  <c r="E37" i="30"/>
  <c r="AT36" i="30"/>
  <c r="AS36" i="30"/>
  <c r="AP36" i="30"/>
  <c r="AM36" i="30"/>
  <c r="AD36" i="30"/>
  <c r="AA36" i="30"/>
  <c r="T36" i="30"/>
  <c r="K36" i="30"/>
  <c r="L36" i="30" s="1"/>
  <c r="I36" i="30"/>
  <c r="J36" i="30" s="1"/>
  <c r="H36" i="30"/>
  <c r="E36" i="30"/>
  <c r="H35" i="30" s="1"/>
  <c r="I35" i="30" s="1"/>
  <c r="J35" i="30" s="1"/>
  <c r="AT35" i="30"/>
  <c r="AS35" i="30"/>
  <c r="AP35" i="30"/>
  <c r="AM35" i="30"/>
  <c r="AD35" i="30"/>
  <c r="AA35" i="30"/>
  <c r="T35" i="30"/>
  <c r="E35" i="30"/>
  <c r="H34" i="30" s="1"/>
  <c r="I34" i="30" s="1"/>
  <c r="J34" i="30" s="1"/>
  <c r="AT34" i="30"/>
  <c r="AP34" i="30"/>
  <c r="AM34" i="30"/>
  <c r="AD34" i="30"/>
  <c r="AA34" i="30"/>
  <c r="T34" i="30"/>
  <c r="K34" i="30"/>
  <c r="L34" i="30" s="1"/>
  <c r="R34" i="30" s="1"/>
  <c r="E34" i="30"/>
  <c r="H33" i="30" s="1"/>
  <c r="I33" i="30" s="1"/>
  <c r="J33" i="30" s="1"/>
  <c r="AT33" i="30"/>
  <c r="AP33" i="30"/>
  <c r="AM33" i="30"/>
  <c r="AD33" i="30"/>
  <c r="AA33" i="30"/>
  <c r="T33" i="30"/>
  <c r="K33" i="30"/>
  <c r="L33" i="30" s="1"/>
  <c r="R33" i="30" s="1"/>
  <c r="E33" i="30"/>
  <c r="AT32" i="30"/>
  <c r="AR32" i="30"/>
  <c r="AP32" i="30"/>
  <c r="AM32" i="30"/>
  <c r="AD32" i="30"/>
  <c r="AA32" i="30"/>
  <c r="T32" i="30"/>
  <c r="L32" i="30"/>
  <c r="K32" i="30"/>
  <c r="I32" i="30"/>
  <c r="J32" i="30" s="1"/>
  <c r="H32" i="30"/>
  <c r="E32" i="30"/>
  <c r="H31" i="30" s="1"/>
  <c r="AT31" i="30"/>
  <c r="AR31" i="30"/>
  <c r="AP31" i="30"/>
  <c r="AM31" i="30"/>
  <c r="AD31" i="30"/>
  <c r="AA31" i="30"/>
  <c r="T31" i="30"/>
  <c r="I31" i="30"/>
  <c r="J31" i="30" s="1"/>
  <c r="E31" i="30"/>
  <c r="H30" i="30" s="1"/>
  <c r="I30" i="30" s="1"/>
  <c r="J30" i="30" s="1"/>
  <c r="AT30" i="30"/>
  <c r="AS30" i="30"/>
  <c r="AP30" i="30"/>
  <c r="AM30" i="30"/>
  <c r="AD30" i="30"/>
  <c r="AA30" i="30"/>
  <c r="K30" i="30"/>
  <c r="L30" i="30" s="1"/>
  <c r="E30" i="30"/>
  <c r="AT29" i="30"/>
  <c r="AS29" i="30"/>
  <c r="AP29" i="30"/>
  <c r="AM29" i="30"/>
  <c r="AD29" i="30"/>
  <c r="AA29" i="30"/>
  <c r="T29" i="30"/>
  <c r="L29" i="30"/>
  <c r="K29" i="30"/>
  <c r="H29" i="30"/>
  <c r="I29" i="30" s="1"/>
  <c r="J29" i="30" s="1"/>
  <c r="E29" i="30"/>
  <c r="AT28" i="30"/>
  <c r="AS28" i="30"/>
  <c r="AP28" i="30"/>
  <c r="AM28" i="30"/>
  <c r="AD28" i="30"/>
  <c r="AA28" i="30"/>
  <c r="T28" i="30"/>
  <c r="H28" i="30"/>
  <c r="I28" i="30" s="1"/>
  <c r="J28" i="30" s="1"/>
  <c r="E28" i="30"/>
  <c r="H27" i="30" s="1"/>
  <c r="I27" i="30" s="1"/>
  <c r="J27" i="30" s="1"/>
  <c r="B28" i="30"/>
  <c r="AS32" i="30" s="1"/>
  <c r="AT27" i="30"/>
  <c r="AR27" i="30"/>
  <c r="AP27" i="30"/>
  <c r="AM27" i="30"/>
  <c r="AD27" i="30"/>
  <c r="AA27" i="30"/>
  <c r="T27" i="30"/>
  <c r="L27" i="30"/>
  <c r="K27" i="30"/>
  <c r="E27" i="30"/>
  <c r="H26" i="30" s="1"/>
  <c r="I26" i="30" s="1"/>
  <c r="J26" i="30" s="1"/>
  <c r="B27" i="30"/>
  <c r="T30" i="30" s="1"/>
  <c r="AT26" i="30"/>
  <c r="AS26" i="30"/>
  <c r="AP26" i="30"/>
  <c r="AM26" i="30"/>
  <c r="AD26" i="30"/>
  <c r="AA26" i="30"/>
  <c r="T26" i="30"/>
  <c r="K26" i="30"/>
  <c r="L26" i="30" s="1"/>
  <c r="B26" i="30"/>
  <c r="AR35" i="30" s="1"/>
  <c r="AW147" i="15"/>
  <c r="AV147" i="15"/>
  <c r="AU147" i="15"/>
  <c r="AS147" i="15"/>
  <c r="AG147" i="15"/>
  <c r="AW146" i="15"/>
  <c r="AV146" i="15"/>
  <c r="AS146" i="15"/>
  <c r="AG146" i="15"/>
  <c r="AW145" i="15"/>
  <c r="AU145" i="15"/>
  <c r="AS145" i="15"/>
  <c r="AG145" i="15"/>
  <c r="T145" i="15"/>
  <c r="AW144" i="15"/>
  <c r="AV144" i="15"/>
  <c r="AU144" i="15"/>
  <c r="AS144" i="15"/>
  <c r="AG144" i="15"/>
  <c r="AW143" i="15"/>
  <c r="AV143" i="15"/>
  <c r="AS143" i="15"/>
  <c r="AG143" i="15"/>
  <c r="AW142" i="15"/>
  <c r="AV142" i="15"/>
  <c r="AS142" i="15"/>
  <c r="AG142" i="15"/>
  <c r="T142" i="15"/>
  <c r="K142" i="15"/>
  <c r="L142" i="15" s="1"/>
  <c r="R142" i="15" s="1"/>
  <c r="AW141" i="15"/>
  <c r="AV141" i="15"/>
  <c r="AS141" i="15"/>
  <c r="AG141" i="15"/>
  <c r="T141" i="15"/>
  <c r="K141" i="15"/>
  <c r="L141" i="15" s="1"/>
  <c r="AW140" i="15"/>
  <c r="AV140" i="15"/>
  <c r="AU140" i="15"/>
  <c r="AS140" i="15"/>
  <c r="AG140" i="15"/>
  <c r="T140" i="15"/>
  <c r="AW139" i="15"/>
  <c r="AV139" i="15"/>
  <c r="AS139" i="15"/>
  <c r="AG139" i="15"/>
  <c r="T139" i="15"/>
  <c r="K139" i="15"/>
  <c r="L139" i="15" s="1"/>
  <c r="R139" i="15" s="1"/>
  <c r="AW138" i="15"/>
  <c r="AV138" i="15"/>
  <c r="AS138" i="15"/>
  <c r="AG138" i="15"/>
  <c r="T138" i="15"/>
  <c r="K138" i="15"/>
  <c r="L138" i="15" s="1"/>
  <c r="B138" i="15"/>
  <c r="AV145" i="15" s="1"/>
  <c r="AW137" i="15"/>
  <c r="AV137" i="15"/>
  <c r="AS137" i="15"/>
  <c r="AG137" i="15"/>
  <c r="T137" i="15"/>
  <c r="B137" i="15"/>
  <c r="T147" i="15" s="1"/>
  <c r="AW136" i="15"/>
  <c r="AV136" i="15"/>
  <c r="AU136" i="15"/>
  <c r="AS136" i="15"/>
  <c r="AG136" i="15"/>
  <c r="T136" i="15"/>
  <c r="B136" i="15"/>
  <c r="K147" i="15" s="1"/>
  <c r="L147" i="15" s="1"/>
  <c r="AZ132" i="15"/>
  <c r="AW132" i="15"/>
  <c r="AS132" i="15"/>
  <c r="AG132" i="15"/>
  <c r="T132" i="15"/>
  <c r="AZ131" i="15"/>
  <c r="AW131" i="15"/>
  <c r="AS131" i="15"/>
  <c r="AG131" i="15"/>
  <c r="AZ130" i="15"/>
  <c r="AW130" i="15"/>
  <c r="AV130" i="15"/>
  <c r="AS130" i="15"/>
  <c r="AG130" i="15"/>
  <c r="AZ129" i="15"/>
  <c r="AW129" i="15"/>
  <c r="AV129" i="15"/>
  <c r="AS129" i="15"/>
  <c r="AG129" i="15"/>
  <c r="AZ128" i="15"/>
  <c r="AW128" i="15"/>
  <c r="AS128" i="15"/>
  <c r="AG128" i="15"/>
  <c r="AZ127" i="15"/>
  <c r="AW127" i="15"/>
  <c r="AS127" i="15"/>
  <c r="AG127" i="15"/>
  <c r="T127" i="15"/>
  <c r="K127" i="15"/>
  <c r="L127" i="15" s="1"/>
  <c r="R127" i="15" s="1"/>
  <c r="AZ126" i="15"/>
  <c r="AW126" i="15"/>
  <c r="AV126" i="15"/>
  <c r="AS126" i="15"/>
  <c r="AG126" i="15"/>
  <c r="T126" i="15"/>
  <c r="AZ125" i="15"/>
  <c r="AW125" i="15"/>
  <c r="AS125" i="15"/>
  <c r="AG125" i="15"/>
  <c r="AZ124" i="15"/>
  <c r="AW124" i="15"/>
  <c r="AU124" i="15"/>
  <c r="AS124" i="15"/>
  <c r="AG124" i="15"/>
  <c r="T124" i="15"/>
  <c r="L124" i="15"/>
  <c r="K124" i="15"/>
  <c r="AZ123" i="15"/>
  <c r="AW123" i="15"/>
  <c r="AS123" i="15"/>
  <c r="AG123" i="15"/>
  <c r="T123" i="15"/>
  <c r="B123" i="15"/>
  <c r="AV131" i="15" s="1"/>
  <c r="AZ122" i="15"/>
  <c r="AW122" i="15"/>
  <c r="AU122" i="15"/>
  <c r="AS122" i="15"/>
  <c r="AG122" i="15"/>
  <c r="T122" i="15"/>
  <c r="K122" i="15"/>
  <c r="L122" i="15" s="1"/>
  <c r="B122" i="15"/>
  <c r="T125" i="15" s="1"/>
  <c r="AZ121" i="15"/>
  <c r="AW121" i="15"/>
  <c r="AS121" i="15"/>
  <c r="AG121" i="15"/>
  <c r="T121" i="15"/>
  <c r="B121" i="15"/>
  <c r="AU129" i="15" s="1"/>
  <c r="AW116" i="15"/>
  <c r="AS116" i="15"/>
  <c r="AG116" i="15"/>
  <c r="T116" i="15"/>
  <c r="K116" i="15"/>
  <c r="L116" i="15" s="1"/>
  <c r="AW115" i="15"/>
  <c r="AS115" i="15"/>
  <c r="AG115" i="15"/>
  <c r="AW114" i="15"/>
  <c r="AS114" i="15"/>
  <c r="AG114" i="15"/>
  <c r="AW113" i="15"/>
  <c r="AS113" i="15"/>
  <c r="AG113" i="15"/>
  <c r="T113" i="15"/>
  <c r="K113" i="15"/>
  <c r="L113" i="15" s="1"/>
  <c r="AW112" i="15"/>
  <c r="AU112" i="15"/>
  <c r="AS112" i="15"/>
  <c r="AG112" i="15"/>
  <c r="AW111" i="15"/>
  <c r="AS111" i="15"/>
  <c r="AG111" i="15"/>
  <c r="AW110" i="15"/>
  <c r="AS110" i="15"/>
  <c r="AG110" i="15"/>
  <c r="AW109" i="15"/>
  <c r="AS109" i="15"/>
  <c r="AG109" i="15"/>
  <c r="AW108" i="15"/>
  <c r="AS108" i="15"/>
  <c r="AG108" i="15"/>
  <c r="AW107" i="15"/>
  <c r="AS107" i="15"/>
  <c r="AG107" i="15"/>
  <c r="B107" i="15"/>
  <c r="AV110" i="15" s="1"/>
  <c r="AW106" i="15"/>
  <c r="AS106" i="15"/>
  <c r="AG106" i="15"/>
  <c r="B106" i="15"/>
  <c r="T111" i="15" s="1"/>
  <c r="AW105" i="15"/>
  <c r="AS105" i="15"/>
  <c r="AG105" i="15"/>
  <c r="B105" i="15"/>
  <c r="AU115" i="15" s="1"/>
  <c r="AM100" i="15"/>
  <c r="AM99" i="15"/>
  <c r="AL99" i="15"/>
  <c r="K99" i="15"/>
  <c r="L99" i="15" s="1"/>
  <c r="AM98" i="15"/>
  <c r="AM97" i="15"/>
  <c r="AL97" i="15"/>
  <c r="AM96" i="15"/>
  <c r="AM95" i="15"/>
  <c r="AM94" i="15"/>
  <c r="AL94" i="15"/>
  <c r="AM93" i="15"/>
  <c r="T93" i="15"/>
  <c r="AM92" i="15"/>
  <c r="AL92" i="15"/>
  <c r="AM91" i="15"/>
  <c r="AL91" i="15"/>
  <c r="K91" i="15"/>
  <c r="L91" i="15" s="1"/>
  <c r="B91" i="15"/>
  <c r="AL96" i="15" s="1"/>
  <c r="AM90" i="15"/>
  <c r="AL90" i="15"/>
  <c r="T90" i="15"/>
  <c r="B90" i="15"/>
  <c r="T98" i="15" s="1"/>
  <c r="AM89" i="15"/>
  <c r="AL89" i="15"/>
  <c r="T89" i="15"/>
  <c r="B89" i="15"/>
  <c r="K100" i="15" s="1"/>
  <c r="L100" i="15" s="1"/>
  <c r="AT84" i="15"/>
  <c r="AP84" i="15"/>
  <c r="AA84" i="15"/>
  <c r="AT83" i="15"/>
  <c r="AP83" i="15"/>
  <c r="AA83" i="15"/>
  <c r="AT82" i="15"/>
  <c r="AP82" i="15"/>
  <c r="AA82" i="15"/>
  <c r="K82" i="15"/>
  <c r="L82" i="15" s="1"/>
  <c r="AT81" i="15"/>
  <c r="AP81" i="15"/>
  <c r="AA81" i="15"/>
  <c r="AT80" i="15"/>
  <c r="AP80" i="15"/>
  <c r="AA80" i="15"/>
  <c r="AT79" i="15"/>
  <c r="AP79" i="15"/>
  <c r="AA79" i="15"/>
  <c r="AT78" i="15"/>
  <c r="AS78" i="15"/>
  <c r="AP78" i="15"/>
  <c r="AA78" i="15"/>
  <c r="AT77" i="15"/>
  <c r="AS77" i="15"/>
  <c r="AP77" i="15"/>
  <c r="AA77" i="15"/>
  <c r="AT76" i="15"/>
  <c r="AP76" i="15"/>
  <c r="AA76" i="15"/>
  <c r="AT75" i="15"/>
  <c r="AS75" i="15"/>
  <c r="AP75" i="15"/>
  <c r="AA75" i="15"/>
  <c r="B75" i="15"/>
  <c r="AS84" i="15" s="1"/>
  <c r="AT74" i="15"/>
  <c r="AP74" i="15"/>
  <c r="AA74" i="15"/>
  <c r="B74" i="15"/>
  <c r="AT73" i="15"/>
  <c r="AP73" i="15"/>
  <c r="AA73" i="15"/>
  <c r="K73" i="15"/>
  <c r="L73" i="15" s="1"/>
  <c r="B73" i="15"/>
  <c r="AR78" i="15" s="1"/>
  <c r="D70" i="15"/>
  <c r="D85" i="15" s="1"/>
  <c r="D101" i="15" s="1"/>
  <c r="D117" i="15" s="1"/>
  <c r="D133" i="15" s="1"/>
  <c r="D148" i="15" s="1"/>
  <c r="AT69" i="15"/>
  <c r="AP69" i="15"/>
  <c r="AD69" i="15"/>
  <c r="AA69" i="15"/>
  <c r="AT68" i="15"/>
  <c r="AP68" i="15"/>
  <c r="AD68" i="15"/>
  <c r="AA68" i="15"/>
  <c r="K68" i="15"/>
  <c r="L68" i="15" s="1"/>
  <c r="AT67" i="15"/>
  <c r="AP67" i="15"/>
  <c r="AD67" i="15"/>
  <c r="AA67" i="15"/>
  <c r="AT66" i="15"/>
  <c r="AP66" i="15"/>
  <c r="AD66" i="15"/>
  <c r="AA66" i="15"/>
  <c r="E66" i="15"/>
  <c r="H65" i="15" s="1"/>
  <c r="I65" i="15" s="1"/>
  <c r="J65" i="15" s="1"/>
  <c r="AT65" i="15"/>
  <c r="AP65" i="15"/>
  <c r="AD65" i="15"/>
  <c r="AA65" i="15"/>
  <c r="D65" i="15"/>
  <c r="D80" i="15" s="1"/>
  <c r="AT64" i="15"/>
  <c r="AP64" i="15"/>
  <c r="AD64" i="15"/>
  <c r="AA64" i="15"/>
  <c r="AT63" i="15"/>
  <c r="AP63" i="15"/>
  <c r="AD63" i="15"/>
  <c r="AA63" i="15"/>
  <c r="T63" i="15"/>
  <c r="AT62" i="15"/>
  <c r="AR62" i="15"/>
  <c r="AP62" i="15"/>
  <c r="AD62" i="15"/>
  <c r="AA62" i="15"/>
  <c r="AT61" i="15"/>
  <c r="AP61" i="15"/>
  <c r="AD61" i="15"/>
  <c r="AA61" i="15"/>
  <c r="D61" i="15"/>
  <c r="AT60" i="15"/>
  <c r="AP60" i="15"/>
  <c r="AD60" i="15"/>
  <c r="AA60" i="15"/>
  <c r="B60" i="15"/>
  <c r="AS63" i="15" s="1"/>
  <c r="AT59" i="15"/>
  <c r="AR59" i="15"/>
  <c r="AP59" i="15"/>
  <c r="AD59" i="15"/>
  <c r="AA59" i="15"/>
  <c r="B59" i="15"/>
  <c r="T68" i="15" s="1"/>
  <c r="AT58" i="15"/>
  <c r="AR58" i="15"/>
  <c r="AP58" i="15"/>
  <c r="AD58" i="15"/>
  <c r="AA58" i="15"/>
  <c r="T58" i="15"/>
  <c r="B58" i="15"/>
  <c r="K64" i="15" s="1"/>
  <c r="L64" i="15" s="1"/>
  <c r="E54" i="15"/>
  <c r="D54" i="15"/>
  <c r="AT53" i="15"/>
  <c r="AP53" i="15"/>
  <c r="AM53" i="15"/>
  <c r="AD53" i="15"/>
  <c r="AA53" i="15"/>
  <c r="H53" i="15"/>
  <c r="I53" i="15" s="1"/>
  <c r="J53" i="15" s="1"/>
  <c r="D53" i="15"/>
  <c r="D69" i="15" s="1"/>
  <c r="AT52" i="15"/>
  <c r="AP52" i="15"/>
  <c r="AM52" i="15"/>
  <c r="AD52" i="15"/>
  <c r="AA52" i="15"/>
  <c r="E52" i="15"/>
  <c r="H51" i="15" s="1"/>
  <c r="I51" i="15" s="1"/>
  <c r="J51" i="15" s="1"/>
  <c r="D52" i="15"/>
  <c r="E53" i="15" s="1"/>
  <c r="H52" i="15" s="1"/>
  <c r="I52" i="15" s="1"/>
  <c r="J52" i="15" s="1"/>
  <c r="AT51" i="15"/>
  <c r="AP51" i="15"/>
  <c r="AM51" i="15"/>
  <c r="AD51" i="15"/>
  <c r="AA51" i="15"/>
  <c r="E51" i="15"/>
  <c r="H50" i="15" s="1"/>
  <c r="I50" i="15" s="1"/>
  <c r="J50" i="15" s="1"/>
  <c r="D51" i="15"/>
  <c r="D67" i="15" s="1"/>
  <c r="AT50" i="15"/>
  <c r="AP50" i="15"/>
  <c r="AM50" i="15"/>
  <c r="AD50" i="15"/>
  <c r="AA50" i="15"/>
  <c r="D50" i="15"/>
  <c r="D66" i="15" s="1"/>
  <c r="AT49" i="15"/>
  <c r="AP49" i="15"/>
  <c r="AM49" i="15"/>
  <c r="AD49" i="15"/>
  <c r="AA49" i="15"/>
  <c r="D49" i="15"/>
  <c r="E50" i="15" s="1"/>
  <c r="H49" i="15" s="1"/>
  <c r="I49" i="15" s="1"/>
  <c r="J49" i="15" s="1"/>
  <c r="AT48" i="15"/>
  <c r="AP48" i="15"/>
  <c r="AM48" i="15"/>
  <c r="AD48" i="15"/>
  <c r="AA48" i="15"/>
  <c r="D48" i="15"/>
  <c r="E49" i="15" s="1"/>
  <c r="H48" i="15" s="1"/>
  <c r="I48" i="15" s="1"/>
  <c r="J48" i="15" s="1"/>
  <c r="AT47" i="15"/>
  <c r="AP47" i="15"/>
  <c r="AM47" i="15"/>
  <c r="AD47" i="15"/>
  <c r="AA47" i="15"/>
  <c r="H47" i="15"/>
  <c r="I47" i="15" s="1"/>
  <c r="J47" i="15" s="1"/>
  <c r="D47" i="15"/>
  <c r="E48" i="15" s="1"/>
  <c r="AT46" i="15"/>
  <c r="AP46" i="15"/>
  <c r="AM46" i="15"/>
  <c r="AD46" i="15"/>
  <c r="AA46" i="15"/>
  <c r="E46" i="15"/>
  <c r="H45" i="15" s="1"/>
  <c r="I45" i="15" s="1"/>
  <c r="J45" i="15" s="1"/>
  <c r="D46" i="15"/>
  <c r="E47" i="15" s="1"/>
  <c r="H46" i="15" s="1"/>
  <c r="I46" i="15" s="1"/>
  <c r="J46" i="15" s="1"/>
  <c r="AT45" i="15"/>
  <c r="AP45" i="15"/>
  <c r="AM45" i="15"/>
  <c r="AD45" i="15"/>
  <c r="AA45" i="15"/>
  <c r="E45" i="15"/>
  <c r="H44" i="15" s="1"/>
  <c r="I44" i="15" s="1"/>
  <c r="J44" i="15" s="1"/>
  <c r="D45" i="15"/>
  <c r="AT44" i="15"/>
  <c r="AP44" i="15"/>
  <c r="AM44" i="15"/>
  <c r="AD44" i="15"/>
  <c r="AA44" i="15"/>
  <c r="D44" i="15"/>
  <c r="D60" i="15" s="1"/>
  <c r="B44" i="15"/>
  <c r="AS50" i="15" s="1"/>
  <c r="AT43" i="15"/>
  <c r="AP43" i="15"/>
  <c r="AM43" i="15"/>
  <c r="AD43" i="15"/>
  <c r="AA43" i="15"/>
  <c r="T43" i="15"/>
  <c r="D43" i="15"/>
  <c r="B43" i="15"/>
  <c r="T50" i="15" s="1"/>
  <c r="AT42" i="15"/>
  <c r="AP42" i="15"/>
  <c r="AM42" i="15"/>
  <c r="AD42" i="15"/>
  <c r="AA42" i="15"/>
  <c r="T42" i="15"/>
  <c r="D42" i="15"/>
  <c r="D58" i="15" s="1"/>
  <c r="B42" i="15"/>
  <c r="K51" i="15" s="1"/>
  <c r="L51" i="15" s="1"/>
  <c r="E38" i="15"/>
  <c r="H37" i="15" s="1"/>
  <c r="I37" i="15" s="1"/>
  <c r="J37" i="15" s="1"/>
  <c r="AT37" i="15"/>
  <c r="AP37" i="15"/>
  <c r="AM37" i="15"/>
  <c r="AD37" i="15"/>
  <c r="AA37" i="15"/>
  <c r="E37" i="15"/>
  <c r="H36" i="15" s="1"/>
  <c r="I36" i="15" s="1"/>
  <c r="J36" i="15" s="1"/>
  <c r="AT36" i="15"/>
  <c r="AP36" i="15"/>
  <c r="AM36" i="15"/>
  <c r="AD36" i="15"/>
  <c r="AA36" i="15"/>
  <c r="E36" i="15"/>
  <c r="AT35" i="15"/>
  <c r="AP35" i="15"/>
  <c r="AM35" i="15"/>
  <c r="AD35" i="15"/>
  <c r="AA35" i="15"/>
  <c r="K35" i="15"/>
  <c r="L35" i="15" s="1"/>
  <c r="H35" i="15"/>
  <c r="I35" i="15" s="1"/>
  <c r="J35" i="15" s="1"/>
  <c r="E35" i="15"/>
  <c r="H34" i="15" s="1"/>
  <c r="I34" i="15" s="1"/>
  <c r="AT34" i="15"/>
  <c r="AP34" i="15"/>
  <c r="AM34" i="15"/>
  <c r="AD34" i="15"/>
  <c r="AA34" i="15"/>
  <c r="J34" i="15"/>
  <c r="E34" i="15"/>
  <c r="AT33" i="15"/>
  <c r="AP33" i="15"/>
  <c r="AM33" i="15"/>
  <c r="AD33" i="15"/>
  <c r="AA33" i="15"/>
  <c r="H33" i="15"/>
  <c r="I33" i="15" s="1"/>
  <c r="J33" i="15" s="1"/>
  <c r="E33" i="15"/>
  <c r="H32" i="15" s="1"/>
  <c r="I32" i="15" s="1"/>
  <c r="J32" i="15" s="1"/>
  <c r="AT32" i="15"/>
  <c r="AP32" i="15"/>
  <c r="AM32" i="15"/>
  <c r="AD32" i="15"/>
  <c r="AA32" i="15"/>
  <c r="E32" i="15"/>
  <c r="H31" i="15" s="1"/>
  <c r="I31" i="15" s="1"/>
  <c r="J31" i="15" s="1"/>
  <c r="AT31" i="15"/>
  <c r="AP31" i="15"/>
  <c r="AM31" i="15"/>
  <c r="AD31" i="15"/>
  <c r="AA31" i="15"/>
  <c r="E31" i="15"/>
  <c r="H30" i="15" s="1"/>
  <c r="I30" i="15" s="1"/>
  <c r="J30" i="15" s="1"/>
  <c r="AT30" i="15"/>
  <c r="AR30" i="15"/>
  <c r="AP30" i="15"/>
  <c r="AM30" i="15"/>
  <c r="AD30" i="15"/>
  <c r="AA30" i="15"/>
  <c r="T30" i="15"/>
  <c r="E30" i="15"/>
  <c r="H29" i="15" s="1"/>
  <c r="AT29" i="15"/>
  <c r="AR29" i="15"/>
  <c r="AP29" i="15"/>
  <c r="AM29" i="15"/>
  <c r="AD29" i="15"/>
  <c r="AA29" i="15"/>
  <c r="I29" i="15"/>
  <c r="J29" i="15" s="1"/>
  <c r="E29" i="15"/>
  <c r="H28" i="15" s="1"/>
  <c r="I28" i="15" s="1"/>
  <c r="J28" i="15" s="1"/>
  <c r="AT28" i="15"/>
  <c r="AP28" i="15"/>
  <c r="AM28" i="15"/>
  <c r="AD28" i="15"/>
  <c r="AA28" i="15"/>
  <c r="E28" i="15"/>
  <c r="B28" i="15"/>
  <c r="AS34" i="15" s="1"/>
  <c r="AT27" i="15"/>
  <c r="AP27" i="15"/>
  <c r="AM27" i="15"/>
  <c r="AD27" i="15"/>
  <c r="AA27" i="15"/>
  <c r="H27" i="15"/>
  <c r="I27" i="15" s="1"/>
  <c r="J27" i="15" s="1"/>
  <c r="E27" i="15"/>
  <c r="B27" i="15"/>
  <c r="AT26" i="15"/>
  <c r="AP26" i="15"/>
  <c r="AM26" i="15"/>
  <c r="AD26" i="15"/>
  <c r="AA26" i="15"/>
  <c r="H26" i="15"/>
  <c r="I26" i="15" s="1"/>
  <c r="J26" i="15" s="1"/>
  <c r="B26" i="15"/>
  <c r="AR34" i="15" s="1"/>
  <c r="AW147" i="29"/>
  <c r="AS147" i="29"/>
  <c r="AG147" i="29"/>
  <c r="AW146" i="29"/>
  <c r="AS146" i="29"/>
  <c r="AG146" i="29"/>
  <c r="T146" i="29"/>
  <c r="L146" i="29"/>
  <c r="AW145" i="29"/>
  <c r="AS145" i="29"/>
  <c r="AG145" i="29"/>
  <c r="AW144" i="29"/>
  <c r="AS144" i="29"/>
  <c r="AG144" i="29"/>
  <c r="AW143" i="29"/>
  <c r="AS143" i="29"/>
  <c r="AG143" i="29"/>
  <c r="T143" i="29"/>
  <c r="K143" i="29"/>
  <c r="L143" i="29" s="1"/>
  <c r="AW142" i="29"/>
  <c r="AU142" i="29"/>
  <c r="AS142" i="29"/>
  <c r="AG142" i="29"/>
  <c r="AW141" i="29"/>
  <c r="AS141" i="29"/>
  <c r="AG141" i="29"/>
  <c r="AW140" i="29"/>
  <c r="AS140" i="29"/>
  <c r="AG140" i="29"/>
  <c r="K140" i="29"/>
  <c r="L140" i="29" s="1"/>
  <c r="AW139" i="29"/>
  <c r="AU139" i="29"/>
  <c r="AS139" i="29"/>
  <c r="AG139" i="29"/>
  <c r="AW138" i="29"/>
  <c r="AS138" i="29"/>
  <c r="AG138" i="29"/>
  <c r="B138" i="29"/>
  <c r="AW137" i="29"/>
  <c r="AS137" i="29"/>
  <c r="AG137" i="29"/>
  <c r="T137" i="29"/>
  <c r="K137" i="29"/>
  <c r="L137" i="29" s="1"/>
  <c r="B137" i="29"/>
  <c r="T141" i="29" s="1"/>
  <c r="AW136" i="29"/>
  <c r="AS136" i="29"/>
  <c r="AG136" i="29"/>
  <c r="T136" i="29"/>
  <c r="B136" i="29"/>
  <c r="K146" i="29" s="1"/>
  <c r="AZ132" i="29"/>
  <c r="AW132" i="29"/>
  <c r="AS132" i="29"/>
  <c r="AG132" i="29"/>
  <c r="L132" i="29"/>
  <c r="AZ131" i="29"/>
  <c r="AW131" i="29"/>
  <c r="AS131" i="29"/>
  <c r="AG131" i="29"/>
  <c r="K131" i="29"/>
  <c r="L131" i="29" s="1"/>
  <c r="AZ130" i="29"/>
  <c r="AW130" i="29"/>
  <c r="AS130" i="29"/>
  <c r="AG130" i="29"/>
  <c r="T130" i="29"/>
  <c r="K130" i="29"/>
  <c r="L130" i="29" s="1"/>
  <c r="AZ129" i="29"/>
  <c r="AW129" i="29"/>
  <c r="AS129" i="29"/>
  <c r="AG129" i="29"/>
  <c r="AZ128" i="29"/>
  <c r="AW128" i="29"/>
  <c r="AS128" i="29"/>
  <c r="AG128" i="29"/>
  <c r="AZ127" i="29"/>
  <c r="AW127" i="29"/>
  <c r="AU127" i="29"/>
  <c r="AS127" i="29"/>
  <c r="AG127" i="29"/>
  <c r="AZ126" i="29"/>
  <c r="AW126" i="29"/>
  <c r="AU126" i="29"/>
  <c r="AS126" i="29"/>
  <c r="AG126" i="29"/>
  <c r="AZ125" i="29"/>
  <c r="AW125" i="29"/>
  <c r="AS125" i="29"/>
  <c r="AG125" i="29"/>
  <c r="AZ124" i="29"/>
  <c r="AW124" i="29"/>
  <c r="AS124" i="29"/>
  <c r="AG124" i="29"/>
  <c r="AZ123" i="29"/>
  <c r="AW123" i="29"/>
  <c r="AV123" i="29"/>
  <c r="AS123" i="29"/>
  <c r="AG123" i="29"/>
  <c r="B123" i="29"/>
  <c r="AV128" i="29" s="1"/>
  <c r="AZ122" i="29"/>
  <c r="AW122" i="29"/>
  <c r="AS122" i="29"/>
  <c r="AG122" i="29"/>
  <c r="B122" i="29"/>
  <c r="AZ121" i="29"/>
  <c r="AW121" i="29"/>
  <c r="AV121" i="29"/>
  <c r="AS121" i="29"/>
  <c r="AG121" i="29"/>
  <c r="B121" i="29"/>
  <c r="K132" i="29" s="1"/>
  <c r="D117" i="29"/>
  <c r="D133" i="29" s="1"/>
  <c r="D148" i="29" s="1"/>
  <c r="AW116" i="29"/>
  <c r="AS116" i="29"/>
  <c r="AG116" i="29"/>
  <c r="AW115" i="29"/>
  <c r="AS115" i="29"/>
  <c r="AG115" i="29"/>
  <c r="K115" i="29"/>
  <c r="L115" i="29" s="1"/>
  <c r="AW114" i="29"/>
  <c r="AU114" i="29"/>
  <c r="AS114" i="29"/>
  <c r="AG114" i="29"/>
  <c r="AW113" i="29"/>
  <c r="AS113" i="29"/>
  <c r="AG113" i="29"/>
  <c r="AW112" i="29"/>
  <c r="AS112" i="29"/>
  <c r="AG112" i="29"/>
  <c r="AW111" i="29"/>
  <c r="AS111" i="29"/>
  <c r="AG111" i="29"/>
  <c r="AW110" i="29"/>
  <c r="AS110" i="29"/>
  <c r="AG110" i="29"/>
  <c r="K110" i="29"/>
  <c r="L110" i="29" s="1"/>
  <c r="AW109" i="29"/>
  <c r="AS109" i="29"/>
  <c r="AG109" i="29"/>
  <c r="AW108" i="29"/>
  <c r="AS108" i="29"/>
  <c r="AG108" i="29"/>
  <c r="AW107" i="29"/>
  <c r="AS107" i="29"/>
  <c r="AG107" i="29"/>
  <c r="K107" i="29"/>
  <c r="L107" i="29" s="1"/>
  <c r="B107" i="29"/>
  <c r="AV109" i="29" s="1"/>
  <c r="AW106" i="29"/>
  <c r="AV106" i="29"/>
  <c r="AS106" i="29"/>
  <c r="AG106" i="29"/>
  <c r="B106" i="29"/>
  <c r="T110" i="29" s="1"/>
  <c r="AW105" i="29"/>
  <c r="AU105" i="29"/>
  <c r="AS105" i="29"/>
  <c r="AG105" i="29"/>
  <c r="K105" i="29"/>
  <c r="L105" i="29" s="1"/>
  <c r="O105" i="29" s="1"/>
  <c r="B105" i="29"/>
  <c r="AU109" i="29" s="1"/>
  <c r="AM100" i="29"/>
  <c r="AL100" i="29"/>
  <c r="AM99" i="29"/>
  <c r="AM98" i="29"/>
  <c r="AM97" i="29"/>
  <c r="AM96" i="29"/>
  <c r="AM95" i="29"/>
  <c r="AL95" i="29"/>
  <c r="AM94" i="29"/>
  <c r="AM93" i="29"/>
  <c r="AM92" i="29"/>
  <c r="AM91" i="29"/>
  <c r="B91" i="29"/>
  <c r="AL90" i="29" s="1"/>
  <c r="AM90" i="29"/>
  <c r="B90" i="29"/>
  <c r="T96" i="29" s="1"/>
  <c r="AM89" i="29"/>
  <c r="AL89" i="29"/>
  <c r="T89" i="29"/>
  <c r="K89" i="29"/>
  <c r="L89" i="29" s="1"/>
  <c r="B89" i="29"/>
  <c r="AK100" i="29" s="1"/>
  <c r="AT84" i="29"/>
  <c r="AP84" i="29"/>
  <c r="AA84" i="29"/>
  <c r="J84" i="29"/>
  <c r="AT83" i="29"/>
  <c r="AS83" i="29"/>
  <c r="AP83" i="29"/>
  <c r="AA83" i="29"/>
  <c r="AT82" i="29"/>
  <c r="AP82" i="29"/>
  <c r="AA82" i="29"/>
  <c r="AT81" i="29"/>
  <c r="AP81" i="29"/>
  <c r="AA81" i="29"/>
  <c r="AT80" i="29"/>
  <c r="AS80" i="29"/>
  <c r="AP80" i="29"/>
  <c r="AA80" i="29"/>
  <c r="AT79" i="29"/>
  <c r="AP79" i="29"/>
  <c r="AA79" i="29"/>
  <c r="AT78" i="29"/>
  <c r="AP78" i="29"/>
  <c r="AA78" i="29"/>
  <c r="T78" i="29"/>
  <c r="AT77" i="29"/>
  <c r="AR77" i="29"/>
  <c r="AP77" i="29"/>
  <c r="AA77" i="29"/>
  <c r="AT76" i="29"/>
  <c r="AP76" i="29"/>
  <c r="AA76" i="29"/>
  <c r="AT75" i="29"/>
  <c r="AS75" i="29"/>
  <c r="AP75" i="29"/>
  <c r="AA75" i="29"/>
  <c r="T75" i="29"/>
  <c r="B75" i="29"/>
  <c r="AS79" i="29" s="1"/>
  <c r="AT74" i="29"/>
  <c r="AS74" i="29"/>
  <c r="AP74" i="29"/>
  <c r="AA74" i="29"/>
  <c r="B74" i="29"/>
  <c r="T84" i="29" s="1"/>
  <c r="AT73" i="29"/>
  <c r="AS73" i="29"/>
  <c r="AP73" i="29"/>
  <c r="AA73" i="29"/>
  <c r="K73" i="29"/>
  <c r="L73" i="29" s="1"/>
  <c r="B73" i="29"/>
  <c r="AR83" i="29" s="1"/>
  <c r="E70" i="29"/>
  <c r="H69" i="29" s="1"/>
  <c r="I69" i="29" s="1"/>
  <c r="J69" i="29" s="1"/>
  <c r="AT69" i="29"/>
  <c r="AP69" i="29"/>
  <c r="AA69" i="29"/>
  <c r="D69" i="29"/>
  <c r="D84" i="29" s="1"/>
  <c r="E85" i="29" s="1"/>
  <c r="H84" i="29" s="1"/>
  <c r="I84" i="29" s="1"/>
  <c r="AT68" i="29"/>
  <c r="AP68" i="29"/>
  <c r="AA68" i="29"/>
  <c r="T68" i="29"/>
  <c r="AT67" i="29"/>
  <c r="AP67" i="29"/>
  <c r="AA67" i="29"/>
  <c r="AT66" i="29"/>
  <c r="AP66" i="29"/>
  <c r="AA66" i="29"/>
  <c r="D66" i="29"/>
  <c r="AT65" i="29"/>
  <c r="AP65" i="29"/>
  <c r="AA65" i="29"/>
  <c r="T65" i="29"/>
  <c r="K65" i="29"/>
  <c r="L65" i="29" s="1"/>
  <c r="AT64" i="29"/>
  <c r="AR64" i="29"/>
  <c r="AP64" i="29"/>
  <c r="AA64" i="29"/>
  <c r="AT63" i="29"/>
  <c r="AP63" i="29"/>
  <c r="AA63" i="29"/>
  <c r="AT62" i="29"/>
  <c r="AP62" i="29"/>
  <c r="AA62" i="29"/>
  <c r="K62" i="29"/>
  <c r="L62" i="29" s="1"/>
  <c r="AT61" i="29"/>
  <c r="AR61" i="29"/>
  <c r="AP61" i="29"/>
  <c r="AA61" i="29"/>
  <c r="AT60" i="29"/>
  <c r="AP60" i="29"/>
  <c r="AA60" i="29"/>
  <c r="B60" i="29"/>
  <c r="AS67" i="29" s="1"/>
  <c r="AT59" i="29"/>
  <c r="AP59" i="29"/>
  <c r="AA59" i="29"/>
  <c r="T59" i="29"/>
  <c r="K59" i="29"/>
  <c r="L59" i="29" s="1"/>
  <c r="B59" i="29"/>
  <c r="T63" i="29" s="1"/>
  <c r="AT58" i="29"/>
  <c r="AS58" i="29"/>
  <c r="AP58" i="29"/>
  <c r="AA58" i="29"/>
  <c r="B58" i="29"/>
  <c r="K68" i="29" s="1"/>
  <c r="L68" i="29" s="1"/>
  <c r="D54" i="29"/>
  <c r="D70" i="29" s="1"/>
  <c r="D85" i="29" s="1"/>
  <c r="D101" i="29" s="1"/>
  <c r="AT53" i="29"/>
  <c r="AP53" i="29"/>
  <c r="AG53" i="29"/>
  <c r="AA53" i="29"/>
  <c r="D53" i="29"/>
  <c r="E54" i="29" s="1"/>
  <c r="H53" i="29" s="1"/>
  <c r="I53" i="29" s="1"/>
  <c r="J53" i="29" s="1"/>
  <c r="AT52" i="29"/>
  <c r="AP52" i="29"/>
  <c r="AG52" i="29"/>
  <c r="AA52" i="29"/>
  <c r="H52" i="29"/>
  <c r="I52" i="29" s="1"/>
  <c r="J52" i="29" s="1"/>
  <c r="D52" i="29"/>
  <c r="E53" i="29" s="1"/>
  <c r="AT51" i="29"/>
  <c r="AP51" i="29"/>
  <c r="AG51" i="29"/>
  <c r="AA51" i="29"/>
  <c r="E51" i="29"/>
  <c r="H50" i="29" s="1"/>
  <c r="I50" i="29" s="1"/>
  <c r="J50" i="29" s="1"/>
  <c r="D51" i="29"/>
  <c r="E52" i="29" s="1"/>
  <c r="H51" i="29" s="1"/>
  <c r="I51" i="29" s="1"/>
  <c r="J51" i="29" s="1"/>
  <c r="AT50" i="29"/>
  <c r="AP50" i="29"/>
  <c r="AG50" i="29"/>
  <c r="AA50" i="29"/>
  <c r="E50" i="29"/>
  <c r="D50" i="29"/>
  <c r="AT49" i="29"/>
  <c r="AP49" i="29"/>
  <c r="AG49" i="29"/>
  <c r="AA49" i="29"/>
  <c r="J49" i="29"/>
  <c r="H49" i="29"/>
  <c r="I49" i="29" s="1"/>
  <c r="D49" i="29"/>
  <c r="D65" i="29" s="1"/>
  <c r="AT48" i="29"/>
  <c r="AS48" i="29"/>
  <c r="AP48" i="29"/>
  <c r="AG48" i="29"/>
  <c r="AA48" i="29"/>
  <c r="D48" i="29"/>
  <c r="D64" i="29" s="1"/>
  <c r="AT47" i="29"/>
  <c r="AP47" i="29"/>
  <c r="AG47" i="29"/>
  <c r="AA47" i="29"/>
  <c r="D47" i="29"/>
  <c r="AT46" i="29"/>
  <c r="AP46" i="29"/>
  <c r="AG46" i="29"/>
  <c r="AA46" i="29"/>
  <c r="D46" i="29"/>
  <c r="AT45" i="29"/>
  <c r="AP45" i="29"/>
  <c r="AG45" i="29"/>
  <c r="AA45" i="29"/>
  <c r="D45" i="29"/>
  <c r="D61" i="29" s="1"/>
  <c r="AT44" i="29"/>
  <c r="AS44" i="29"/>
  <c r="AP44" i="29"/>
  <c r="AG44" i="29"/>
  <c r="AA44" i="29"/>
  <c r="T44" i="29"/>
  <c r="I44" i="29"/>
  <c r="J44" i="29" s="1"/>
  <c r="D44" i="29"/>
  <c r="E45" i="29" s="1"/>
  <c r="H44" i="29" s="1"/>
  <c r="B44" i="29"/>
  <c r="AS53" i="29" s="1"/>
  <c r="AT43" i="29"/>
  <c r="AS43" i="29"/>
  <c r="AP43" i="29"/>
  <c r="AG43" i="29"/>
  <c r="AA43" i="29"/>
  <c r="K43" i="29"/>
  <c r="L43" i="29" s="1"/>
  <c r="D43" i="29"/>
  <c r="D59" i="29" s="1"/>
  <c r="B43" i="29"/>
  <c r="T49" i="29" s="1"/>
  <c r="AT42" i="29"/>
  <c r="AS42" i="29"/>
  <c r="AP42" i="29"/>
  <c r="AG42" i="29"/>
  <c r="AA42" i="29"/>
  <c r="T42" i="29"/>
  <c r="K42" i="29"/>
  <c r="L42" i="29" s="1"/>
  <c r="O42" i="29" s="1"/>
  <c r="D42" i="29"/>
  <c r="B42" i="29"/>
  <c r="AR48" i="29" s="1"/>
  <c r="E38" i="29"/>
  <c r="H37" i="29" s="1"/>
  <c r="I37" i="29" s="1"/>
  <c r="J37" i="29" s="1"/>
  <c r="AT37" i="29"/>
  <c r="AP37" i="29"/>
  <c r="AA37" i="29"/>
  <c r="E37" i="29"/>
  <c r="H36" i="29" s="1"/>
  <c r="I36" i="29" s="1"/>
  <c r="J36" i="29" s="1"/>
  <c r="AT36" i="29"/>
  <c r="AP36" i="29"/>
  <c r="AA36" i="29"/>
  <c r="T36" i="29"/>
  <c r="E36" i="29"/>
  <c r="H35" i="29" s="1"/>
  <c r="I35" i="29" s="1"/>
  <c r="J35" i="29" s="1"/>
  <c r="AT35" i="29"/>
  <c r="AP35" i="29"/>
  <c r="AA35" i="29"/>
  <c r="E35" i="29"/>
  <c r="H34" i="29" s="1"/>
  <c r="I34" i="29" s="1"/>
  <c r="J34" i="29" s="1"/>
  <c r="AT34" i="29"/>
  <c r="AP34" i="29"/>
  <c r="AA34" i="29"/>
  <c r="E34" i="29"/>
  <c r="AT33" i="29"/>
  <c r="AS33" i="29"/>
  <c r="AP33" i="29"/>
  <c r="AA33" i="29"/>
  <c r="H33" i="29"/>
  <c r="I33" i="29" s="1"/>
  <c r="J33" i="29" s="1"/>
  <c r="E33" i="29"/>
  <c r="H32" i="29" s="1"/>
  <c r="I32" i="29" s="1"/>
  <c r="J32" i="29" s="1"/>
  <c r="AT32" i="29"/>
  <c r="AP32" i="29"/>
  <c r="AA32" i="29"/>
  <c r="E32" i="29"/>
  <c r="H31" i="29" s="1"/>
  <c r="I31" i="29" s="1"/>
  <c r="J31" i="29" s="1"/>
  <c r="AT31" i="29"/>
  <c r="AP31" i="29"/>
  <c r="AA31" i="29"/>
  <c r="E31" i="29"/>
  <c r="H30" i="29" s="1"/>
  <c r="I30" i="29" s="1"/>
  <c r="J30" i="29" s="1"/>
  <c r="AT30" i="29"/>
  <c r="AP30" i="29"/>
  <c r="AA30" i="29"/>
  <c r="E30" i="29"/>
  <c r="H29" i="29" s="1"/>
  <c r="AT29" i="29"/>
  <c r="AP29" i="29"/>
  <c r="AA29" i="29"/>
  <c r="I29" i="29"/>
  <c r="J29" i="29" s="1"/>
  <c r="E29" i="29"/>
  <c r="AT28" i="29"/>
  <c r="AP28" i="29"/>
  <c r="AA28" i="29"/>
  <c r="H28" i="29"/>
  <c r="I28" i="29" s="1"/>
  <c r="J28" i="29" s="1"/>
  <c r="E28" i="29"/>
  <c r="B28" i="29"/>
  <c r="AS29" i="29" s="1"/>
  <c r="AT27" i="29"/>
  <c r="AP27" i="29"/>
  <c r="AA27" i="29"/>
  <c r="T27" i="29"/>
  <c r="I27" i="29"/>
  <c r="J27" i="29" s="1"/>
  <c r="H27" i="29"/>
  <c r="E27" i="29"/>
  <c r="H26" i="29" s="1"/>
  <c r="I26" i="29" s="1"/>
  <c r="J26" i="29" s="1"/>
  <c r="B27" i="29"/>
  <c r="T34" i="29" s="1"/>
  <c r="AT26" i="29"/>
  <c r="AS26" i="29"/>
  <c r="AP26" i="29"/>
  <c r="AA26" i="29"/>
  <c r="T26" i="29"/>
  <c r="B26" i="29"/>
  <c r="K34" i="29" s="1"/>
  <c r="L34" i="29" s="1"/>
  <c r="AW147" i="33"/>
  <c r="AU147" i="33"/>
  <c r="AS147" i="33"/>
  <c r="AG147" i="33"/>
  <c r="AW146" i="33"/>
  <c r="AS146" i="33"/>
  <c r="AG146" i="33"/>
  <c r="AW145" i="33"/>
  <c r="AS145" i="33"/>
  <c r="AG145" i="33"/>
  <c r="T145" i="33"/>
  <c r="K145" i="33"/>
  <c r="L145" i="33" s="1"/>
  <c r="AW144" i="33"/>
  <c r="AU144" i="33"/>
  <c r="AS144" i="33"/>
  <c r="AG144" i="33"/>
  <c r="AW143" i="33"/>
  <c r="AS143" i="33"/>
  <c r="AG143" i="33"/>
  <c r="AW142" i="33"/>
  <c r="AS142" i="33"/>
  <c r="AG142" i="33"/>
  <c r="AW141" i="33"/>
  <c r="AS141" i="33"/>
  <c r="AG141" i="33"/>
  <c r="AW140" i="33"/>
  <c r="AS140" i="33"/>
  <c r="AG140" i="33"/>
  <c r="AW139" i="33"/>
  <c r="AS139" i="33"/>
  <c r="AG139" i="33"/>
  <c r="AW138" i="33"/>
  <c r="AS138" i="33"/>
  <c r="AG138" i="33"/>
  <c r="B138" i="33"/>
  <c r="AV142" i="33" s="1"/>
  <c r="AW137" i="33"/>
  <c r="AS137" i="33"/>
  <c r="AG137" i="33"/>
  <c r="B137" i="33"/>
  <c r="AW136" i="33"/>
  <c r="AS136" i="33"/>
  <c r="AG136" i="33"/>
  <c r="T136" i="33"/>
  <c r="B136" i="33"/>
  <c r="AZ132" i="33"/>
  <c r="AW132" i="33"/>
  <c r="AS132" i="33"/>
  <c r="AG132" i="33"/>
  <c r="AZ131" i="33"/>
  <c r="AW131" i="33"/>
  <c r="AS131" i="33"/>
  <c r="AG131" i="33"/>
  <c r="AZ130" i="33"/>
  <c r="AW130" i="33"/>
  <c r="AS130" i="33"/>
  <c r="AG130" i="33"/>
  <c r="L130" i="33"/>
  <c r="R130" i="33" s="1"/>
  <c r="K130" i="33"/>
  <c r="AZ129" i="33"/>
  <c r="AW129" i="33"/>
  <c r="AS129" i="33"/>
  <c r="AG129" i="33"/>
  <c r="AZ128" i="33"/>
  <c r="AW128" i="33"/>
  <c r="AS128" i="33"/>
  <c r="AG128" i="33"/>
  <c r="K128" i="33"/>
  <c r="L128" i="33" s="1"/>
  <c r="AZ127" i="33"/>
  <c r="AW127" i="33"/>
  <c r="AS127" i="33"/>
  <c r="AG127" i="33"/>
  <c r="T127" i="33"/>
  <c r="K127" i="33"/>
  <c r="L127" i="33" s="1"/>
  <c r="AZ126" i="33"/>
  <c r="AW126" i="33"/>
  <c r="AV126" i="33"/>
  <c r="AU126" i="33"/>
  <c r="AS126" i="33"/>
  <c r="AG126" i="33"/>
  <c r="AZ125" i="33"/>
  <c r="AW125" i="33"/>
  <c r="AV125" i="33"/>
  <c r="AS125" i="33"/>
  <c r="AG125" i="33"/>
  <c r="AZ124" i="33"/>
  <c r="AW124" i="33"/>
  <c r="AV124" i="33"/>
  <c r="AU124" i="33"/>
  <c r="AS124" i="33"/>
  <c r="AG124" i="33"/>
  <c r="AZ123" i="33"/>
  <c r="AW123" i="33"/>
  <c r="AV123" i="33"/>
  <c r="AU123" i="33"/>
  <c r="AS123" i="33"/>
  <c r="AG123" i="33"/>
  <c r="B123" i="33"/>
  <c r="AV128" i="33" s="1"/>
  <c r="AZ122" i="33"/>
  <c r="AW122" i="33"/>
  <c r="AV122" i="33"/>
  <c r="AU122" i="33"/>
  <c r="AS122" i="33"/>
  <c r="AG122" i="33"/>
  <c r="K122" i="33"/>
  <c r="L122" i="33" s="1"/>
  <c r="B122" i="33"/>
  <c r="T129" i="33" s="1"/>
  <c r="AZ121" i="33"/>
  <c r="AW121" i="33"/>
  <c r="AV121" i="33"/>
  <c r="AU121" i="33"/>
  <c r="AS121" i="33"/>
  <c r="AG121" i="33"/>
  <c r="B121" i="33"/>
  <c r="AU132" i="33" s="1"/>
  <c r="AW116" i="33"/>
  <c r="AU116" i="33"/>
  <c r="AS116" i="33"/>
  <c r="AG116" i="33"/>
  <c r="AW115" i="33"/>
  <c r="AS115" i="33"/>
  <c r="AG115" i="33"/>
  <c r="L115" i="33"/>
  <c r="R115" i="33" s="1"/>
  <c r="K115" i="33"/>
  <c r="AW114" i="33"/>
  <c r="AS114" i="33"/>
  <c r="AG114" i="33"/>
  <c r="T114" i="33"/>
  <c r="K114" i="33"/>
  <c r="L114" i="33" s="1"/>
  <c r="AW113" i="33"/>
  <c r="AU113" i="33"/>
  <c r="AS113" i="33"/>
  <c r="AG113" i="33"/>
  <c r="AW112" i="33"/>
  <c r="AS112" i="33"/>
  <c r="AG112" i="33"/>
  <c r="K112" i="33"/>
  <c r="L112" i="33" s="1"/>
  <c r="AW111" i="33"/>
  <c r="AS111" i="33"/>
  <c r="AG111" i="33"/>
  <c r="AW110" i="33"/>
  <c r="AS110" i="33"/>
  <c r="AG110" i="33"/>
  <c r="AW109" i="33"/>
  <c r="AS109" i="33"/>
  <c r="AG109" i="33"/>
  <c r="K109" i="33"/>
  <c r="L109" i="33" s="1"/>
  <c r="AW108" i="33"/>
  <c r="AS108" i="33"/>
  <c r="AG108" i="33"/>
  <c r="AW107" i="33"/>
  <c r="AS107" i="33"/>
  <c r="AG107" i="33"/>
  <c r="B107" i="33"/>
  <c r="AV109" i="33" s="1"/>
  <c r="AW106" i="33"/>
  <c r="AS106" i="33"/>
  <c r="AG106" i="33"/>
  <c r="K106" i="33"/>
  <c r="L106" i="33" s="1"/>
  <c r="B106" i="33"/>
  <c r="T110" i="33" s="1"/>
  <c r="AW105" i="33"/>
  <c r="AS105" i="33"/>
  <c r="AG105" i="33"/>
  <c r="T105" i="33"/>
  <c r="K105" i="33"/>
  <c r="L105" i="33" s="1"/>
  <c r="B105" i="33"/>
  <c r="AU109" i="33" s="1"/>
  <c r="AM100" i="33"/>
  <c r="T100" i="33"/>
  <c r="AM99" i="33"/>
  <c r="T99" i="33"/>
  <c r="K99" i="33"/>
  <c r="L99" i="33" s="1"/>
  <c r="AM98" i="33"/>
  <c r="AM97" i="33"/>
  <c r="T97" i="33"/>
  <c r="AM96" i="33"/>
  <c r="AK96" i="33"/>
  <c r="T96" i="33"/>
  <c r="AM95" i="33"/>
  <c r="T95" i="33"/>
  <c r="AM94" i="33"/>
  <c r="T94" i="33"/>
  <c r="K94" i="33"/>
  <c r="L94" i="33" s="1"/>
  <c r="AM93" i="33"/>
  <c r="T93" i="33"/>
  <c r="AM92" i="33"/>
  <c r="T92" i="33"/>
  <c r="AM91" i="33"/>
  <c r="AK91" i="33"/>
  <c r="T91" i="33"/>
  <c r="B91" i="33"/>
  <c r="AL100" i="33" s="1"/>
  <c r="AM90" i="33"/>
  <c r="T90" i="33"/>
  <c r="B90" i="33"/>
  <c r="T98" i="33" s="1"/>
  <c r="AM89" i="33"/>
  <c r="T89" i="33"/>
  <c r="L89" i="33"/>
  <c r="O89" i="33" s="1"/>
  <c r="K89" i="33"/>
  <c r="B89" i="33"/>
  <c r="AK100" i="33" s="1"/>
  <c r="AT84" i="33"/>
  <c r="AP84" i="33"/>
  <c r="AA84" i="33"/>
  <c r="AT83" i="33"/>
  <c r="AS83" i="33"/>
  <c r="AP83" i="33"/>
  <c r="AA83" i="33"/>
  <c r="K83" i="33"/>
  <c r="L83" i="33" s="1"/>
  <c r="AT82" i="33"/>
  <c r="AP82" i="33"/>
  <c r="AA82" i="33"/>
  <c r="AT81" i="33"/>
  <c r="AP81" i="33"/>
  <c r="AA81" i="33"/>
  <c r="AT80" i="33"/>
  <c r="AS80" i="33"/>
  <c r="AP80" i="33"/>
  <c r="AA80" i="33"/>
  <c r="AT79" i="33"/>
  <c r="AS79" i="33"/>
  <c r="AP79" i="33"/>
  <c r="AA79" i="33"/>
  <c r="AT78" i="33"/>
  <c r="AP78" i="33"/>
  <c r="AA78" i="33"/>
  <c r="T78" i="33"/>
  <c r="AT77" i="33"/>
  <c r="AS77" i="33"/>
  <c r="AR77" i="33"/>
  <c r="AP77" i="33"/>
  <c r="AA77" i="33"/>
  <c r="T77" i="33"/>
  <c r="AT76" i="33"/>
  <c r="AS76" i="33"/>
  <c r="AP76" i="33"/>
  <c r="AA76" i="33"/>
  <c r="AT75" i="33"/>
  <c r="AP75" i="33"/>
  <c r="AA75" i="33"/>
  <c r="T75" i="33"/>
  <c r="K75" i="33"/>
  <c r="L75" i="33" s="1"/>
  <c r="B75" i="33"/>
  <c r="AS82" i="33" s="1"/>
  <c r="AT74" i="33"/>
  <c r="AS74" i="33"/>
  <c r="AP74" i="33"/>
  <c r="AA74" i="33"/>
  <c r="T74" i="33"/>
  <c r="B74" i="33"/>
  <c r="T84" i="33" s="1"/>
  <c r="AT73" i="33"/>
  <c r="AS73" i="33"/>
  <c r="AR73" i="33"/>
  <c r="AP73" i="33"/>
  <c r="AA73" i="33"/>
  <c r="B73" i="33"/>
  <c r="AR83" i="33" s="1"/>
  <c r="AT69" i="33"/>
  <c r="AS69" i="33"/>
  <c r="AR69" i="33"/>
  <c r="AP69" i="33"/>
  <c r="AA69" i="33"/>
  <c r="D69" i="33"/>
  <c r="E70" i="33" s="1"/>
  <c r="H69" i="33" s="1"/>
  <c r="I69" i="33" s="1"/>
  <c r="J69" i="33" s="1"/>
  <c r="AT68" i="33"/>
  <c r="AR68" i="33"/>
  <c r="AP68" i="33"/>
  <c r="AA68" i="33"/>
  <c r="L68" i="33"/>
  <c r="R68" i="33" s="1"/>
  <c r="K68" i="33"/>
  <c r="AT67" i="33"/>
  <c r="AR67" i="33"/>
  <c r="AP67" i="33"/>
  <c r="AA67" i="33"/>
  <c r="T67" i="33"/>
  <c r="L67" i="33"/>
  <c r="R67" i="33" s="1"/>
  <c r="K67" i="33"/>
  <c r="AT66" i="33"/>
  <c r="AS66" i="33"/>
  <c r="AR66" i="33"/>
  <c r="AP66" i="33"/>
  <c r="AA66" i="33"/>
  <c r="E66" i="33"/>
  <c r="H65" i="33" s="1"/>
  <c r="I65" i="33" s="1"/>
  <c r="J65" i="33" s="1"/>
  <c r="D66" i="33"/>
  <c r="E67" i="33" s="1"/>
  <c r="H66" i="33" s="1"/>
  <c r="I66" i="33" s="1"/>
  <c r="J66" i="33" s="1"/>
  <c r="AT65" i="33"/>
  <c r="AR65" i="33"/>
  <c r="AP65" i="33"/>
  <c r="AA65" i="33"/>
  <c r="L65" i="33"/>
  <c r="K65" i="33"/>
  <c r="D65" i="33"/>
  <c r="D80" i="33" s="1"/>
  <c r="AT64" i="33"/>
  <c r="AR64" i="33"/>
  <c r="AP64" i="33"/>
  <c r="AA64" i="33"/>
  <c r="T64" i="33"/>
  <c r="K64" i="33"/>
  <c r="L64" i="33" s="1"/>
  <c r="AT63" i="33"/>
  <c r="AR63" i="33"/>
  <c r="AP63" i="33"/>
  <c r="AA63" i="33"/>
  <c r="K63" i="33"/>
  <c r="E63" i="33"/>
  <c r="H62" i="33" s="1"/>
  <c r="I62" i="33" s="1"/>
  <c r="J62" i="33" s="1"/>
  <c r="D63" i="33"/>
  <c r="E64" i="33" s="1"/>
  <c r="H63" i="33" s="1"/>
  <c r="I63" i="33" s="1"/>
  <c r="J63" i="33" s="1"/>
  <c r="AT62" i="33"/>
  <c r="AR62" i="33"/>
  <c r="AP62" i="33"/>
  <c r="AA62" i="33"/>
  <c r="L62" i="33"/>
  <c r="R62" i="33" s="1"/>
  <c r="K62" i="33"/>
  <c r="D62" i="33"/>
  <c r="D77" i="33" s="1"/>
  <c r="AT61" i="33"/>
  <c r="AR61" i="33"/>
  <c r="AP61" i="33"/>
  <c r="AA61" i="33"/>
  <c r="T61" i="33"/>
  <c r="K61" i="33"/>
  <c r="L61" i="33" s="1"/>
  <c r="AT60" i="33"/>
  <c r="AR60" i="33"/>
  <c r="AP60" i="33"/>
  <c r="AA60" i="33"/>
  <c r="K60" i="33"/>
  <c r="L60" i="33" s="1"/>
  <c r="D60" i="33"/>
  <c r="E61" i="33" s="1"/>
  <c r="H60" i="33" s="1"/>
  <c r="I60" i="33" s="1"/>
  <c r="J60" i="33" s="1"/>
  <c r="B60" i="33"/>
  <c r="AS62" i="33" s="1"/>
  <c r="AT59" i="33"/>
  <c r="AR59" i="33"/>
  <c r="AP59" i="33"/>
  <c r="AA59" i="33"/>
  <c r="L59" i="33"/>
  <c r="K59" i="33"/>
  <c r="B59" i="33"/>
  <c r="T63" i="33" s="1"/>
  <c r="AT58" i="33"/>
  <c r="AR58" i="33"/>
  <c r="AP58" i="33"/>
  <c r="AA58" i="33"/>
  <c r="T58" i="33"/>
  <c r="L58" i="33"/>
  <c r="R58" i="33" s="1"/>
  <c r="K58" i="33"/>
  <c r="B58" i="33"/>
  <c r="K69" i="33" s="1"/>
  <c r="L69" i="33" s="1"/>
  <c r="D54" i="33"/>
  <c r="D70" i="33" s="1"/>
  <c r="D85" i="33" s="1"/>
  <c r="D101" i="33" s="1"/>
  <c r="D117" i="33" s="1"/>
  <c r="D133" i="33" s="1"/>
  <c r="D148" i="33" s="1"/>
  <c r="AT53" i="33"/>
  <c r="AP53" i="33"/>
  <c r="AG53" i="33"/>
  <c r="AA53" i="33"/>
  <c r="X53" i="33"/>
  <c r="K53" i="33"/>
  <c r="D53" i="33"/>
  <c r="E54" i="33" s="1"/>
  <c r="H53" i="33" s="1"/>
  <c r="I53" i="33" s="1"/>
  <c r="J53" i="33" s="1"/>
  <c r="AT52" i="33"/>
  <c r="AP52" i="33"/>
  <c r="AG52" i="33"/>
  <c r="AA52" i="33"/>
  <c r="X52" i="33"/>
  <c r="D52" i="33"/>
  <c r="E53" i="33" s="1"/>
  <c r="H52" i="33" s="1"/>
  <c r="I52" i="33" s="1"/>
  <c r="J52" i="33" s="1"/>
  <c r="AT51" i="33"/>
  <c r="AS51" i="33"/>
  <c r="AP51" i="33"/>
  <c r="AG51" i="33"/>
  <c r="AA51" i="33"/>
  <c r="X51" i="33"/>
  <c r="K51" i="33"/>
  <c r="L51" i="33" s="1"/>
  <c r="E51" i="33"/>
  <c r="D51" i="33"/>
  <c r="D67" i="33" s="1"/>
  <c r="AT50" i="33"/>
  <c r="AP50" i="33"/>
  <c r="AG50" i="33"/>
  <c r="AA50" i="33"/>
  <c r="X50" i="33"/>
  <c r="H50" i="33"/>
  <c r="I50" i="33" s="1"/>
  <c r="J50" i="33" s="1"/>
  <c r="E50" i="33"/>
  <c r="D50" i="33"/>
  <c r="AT49" i="33"/>
  <c r="AS49" i="33"/>
  <c r="AR49" i="33"/>
  <c r="AP49" i="33"/>
  <c r="AG49" i="33"/>
  <c r="AA49" i="33"/>
  <c r="X49" i="33"/>
  <c r="I49" i="33"/>
  <c r="J49" i="33" s="1"/>
  <c r="H49" i="33"/>
  <c r="E49" i="33"/>
  <c r="H48" i="33" s="1"/>
  <c r="I48" i="33" s="1"/>
  <c r="J48" i="33" s="1"/>
  <c r="D49" i="33"/>
  <c r="AT48" i="33"/>
  <c r="AS48" i="33"/>
  <c r="AP48" i="33"/>
  <c r="AG48" i="33"/>
  <c r="AA48" i="33"/>
  <c r="X48" i="33"/>
  <c r="D48" i="33"/>
  <c r="D64" i="33" s="1"/>
  <c r="AT47" i="33"/>
  <c r="AP47" i="33"/>
  <c r="AG47" i="33"/>
  <c r="AA47" i="33"/>
  <c r="X47" i="33"/>
  <c r="E47" i="33"/>
  <c r="H46" i="33" s="1"/>
  <c r="I46" i="33" s="1"/>
  <c r="J46" i="33" s="1"/>
  <c r="D47" i="33"/>
  <c r="E48" i="33" s="1"/>
  <c r="H47" i="33" s="1"/>
  <c r="I47" i="33" s="1"/>
  <c r="J47" i="33" s="1"/>
  <c r="AT46" i="33"/>
  <c r="AP46" i="33"/>
  <c r="AG46" i="33"/>
  <c r="AA46" i="33"/>
  <c r="X46" i="33"/>
  <c r="D46" i="33"/>
  <c r="AT45" i="33"/>
  <c r="AP45" i="33"/>
  <c r="AG45" i="33"/>
  <c r="AA45" i="33"/>
  <c r="X45" i="33"/>
  <c r="E45" i="33"/>
  <c r="H44" i="33" s="1"/>
  <c r="I44" i="33" s="1"/>
  <c r="J44" i="33" s="1"/>
  <c r="D45" i="33"/>
  <c r="E46" i="33" s="1"/>
  <c r="H45" i="33" s="1"/>
  <c r="I45" i="33" s="1"/>
  <c r="J45" i="33" s="1"/>
  <c r="AT44" i="33"/>
  <c r="AP44" i="33"/>
  <c r="AG44" i="33"/>
  <c r="AA44" i="33"/>
  <c r="X44" i="33"/>
  <c r="K44" i="33"/>
  <c r="D44" i="33"/>
  <c r="B44" i="33"/>
  <c r="AS53" i="33" s="1"/>
  <c r="AT43" i="33"/>
  <c r="AP43" i="33"/>
  <c r="AG43" i="33"/>
  <c r="AA43" i="33"/>
  <c r="X43" i="33"/>
  <c r="D43" i="33"/>
  <c r="D59" i="33" s="1"/>
  <c r="B43" i="33"/>
  <c r="T52" i="33" s="1"/>
  <c r="AT42" i="33"/>
  <c r="AP42" i="33"/>
  <c r="AG42" i="33"/>
  <c r="AA42" i="33"/>
  <c r="X42" i="33"/>
  <c r="K42" i="33"/>
  <c r="D42" i="33"/>
  <c r="D58" i="33" s="1"/>
  <c r="B42" i="33"/>
  <c r="AR51" i="33" s="1"/>
  <c r="E38" i="33"/>
  <c r="H37" i="33" s="1"/>
  <c r="I37" i="33" s="1"/>
  <c r="J37" i="33" s="1"/>
  <c r="AT37" i="33"/>
  <c r="AP37" i="33"/>
  <c r="AA37" i="33"/>
  <c r="E37" i="33"/>
  <c r="AT36" i="33"/>
  <c r="AS36" i="33"/>
  <c r="AR36" i="33"/>
  <c r="AP36" i="33"/>
  <c r="AA36" i="33"/>
  <c r="H36" i="33"/>
  <c r="I36" i="33" s="1"/>
  <c r="J36" i="33" s="1"/>
  <c r="E36" i="33"/>
  <c r="H35" i="33" s="1"/>
  <c r="I35" i="33" s="1"/>
  <c r="J35" i="33" s="1"/>
  <c r="AT35" i="33"/>
  <c r="AP35" i="33"/>
  <c r="AA35" i="33"/>
  <c r="K35" i="33"/>
  <c r="L35" i="33" s="1"/>
  <c r="E35" i="33"/>
  <c r="AT34" i="33"/>
  <c r="AS34" i="33"/>
  <c r="AP34" i="33"/>
  <c r="AA34" i="33"/>
  <c r="H34" i="33"/>
  <c r="I34" i="33" s="1"/>
  <c r="J34" i="33" s="1"/>
  <c r="E34" i="33"/>
  <c r="H33" i="33" s="1"/>
  <c r="I33" i="33" s="1"/>
  <c r="J33" i="33" s="1"/>
  <c r="AT33" i="33"/>
  <c r="AP33" i="33"/>
  <c r="AA33" i="33"/>
  <c r="T33" i="33"/>
  <c r="E33" i="33"/>
  <c r="AT32" i="33"/>
  <c r="AP32" i="33"/>
  <c r="AA32" i="33"/>
  <c r="I32" i="33"/>
  <c r="J32" i="33" s="1"/>
  <c r="H32" i="33"/>
  <c r="E32" i="33"/>
  <c r="AT31" i="33"/>
  <c r="AS31" i="33"/>
  <c r="AR31" i="33"/>
  <c r="AP31" i="33"/>
  <c r="AA31" i="33"/>
  <c r="H31" i="33"/>
  <c r="I31" i="33" s="1"/>
  <c r="J31" i="33" s="1"/>
  <c r="E31" i="33"/>
  <c r="H30" i="33" s="1"/>
  <c r="I30" i="33" s="1"/>
  <c r="J30" i="33" s="1"/>
  <c r="AT30" i="33"/>
  <c r="AS30" i="33"/>
  <c r="AP30" i="33"/>
  <c r="AA30" i="33"/>
  <c r="K30" i="33"/>
  <c r="L30" i="33" s="1"/>
  <c r="E30" i="33"/>
  <c r="AT29" i="33"/>
  <c r="AS29" i="33"/>
  <c r="AP29" i="33"/>
  <c r="AA29" i="33"/>
  <c r="H29" i="33"/>
  <c r="I29" i="33" s="1"/>
  <c r="J29" i="33" s="1"/>
  <c r="E29" i="33"/>
  <c r="H28" i="33" s="1"/>
  <c r="I28" i="33" s="1"/>
  <c r="J28" i="33" s="1"/>
  <c r="AT28" i="33"/>
  <c r="AP28" i="33"/>
  <c r="AA28" i="33"/>
  <c r="T28" i="33"/>
  <c r="E28" i="33"/>
  <c r="H27" i="33" s="1"/>
  <c r="I27" i="33" s="1"/>
  <c r="J27" i="33" s="1"/>
  <c r="B28" i="33"/>
  <c r="AS35" i="33" s="1"/>
  <c r="AT27" i="33"/>
  <c r="AP27" i="33"/>
  <c r="AA27" i="33"/>
  <c r="E27" i="33"/>
  <c r="B27" i="33"/>
  <c r="T37" i="33" s="1"/>
  <c r="AT26" i="33"/>
  <c r="AS26" i="33"/>
  <c r="AP26" i="33"/>
  <c r="AA26" i="33"/>
  <c r="H26" i="33"/>
  <c r="I26" i="33" s="1"/>
  <c r="J26" i="33" s="1"/>
  <c r="B26" i="33"/>
  <c r="K34" i="33" s="1"/>
  <c r="L34" i="33" s="1"/>
  <c r="H29" i="32"/>
  <c r="G29" i="32"/>
  <c r="F29" i="32"/>
  <c r="E29" i="32"/>
  <c r="D29" i="32"/>
  <c r="C29" i="32"/>
  <c r="E28" i="32"/>
  <c r="D28" i="32"/>
  <c r="C28" i="32"/>
  <c r="H27" i="32"/>
  <c r="H28" i="32" s="1"/>
  <c r="G27" i="32"/>
  <c r="G28" i="32" s="1"/>
  <c r="F27" i="32"/>
  <c r="F28" i="32" s="1"/>
  <c r="E27" i="32"/>
  <c r="D27" i="32"/>
  <c r="C27" i="32"/>
  <c r="H26" i="32"/>
  <c r="G26" i="32"/>
  <c r="F26" i="32"/>
  <c r="E26" i="32"/>
  <c r="D26" i="32"/>
  <c r="C26" i="32"/>
  <c r="H25" i="32"/>
  <c r="G25" i="32"/>
  <c r="F25" i="32"/>
  <c r="E25" i="32"/>
  <c r="D25" i="32"/>
  <c r="C25" i="32"/>
  <c r="H24" i="32"/>
  <c r="G24" i="32"/>
  <c r="F24" i="32"/>
  <c r="E24" i="32"/>
  <c r="D24" i="32"/>
  <c r="C24" i="32"/>
  <c r="H23" i="32"/>
  <c r="G23" i="32"/>
  <c r="F23" i="32"/>
  <c r="E23" i="32"/>
  <c r="D23" i="32"/>
  <c r="C23" i="32"/>
  <c r="H22" i="32"/>
  <c r="G22" i="32"/>
  <c r="F22" i="32"/>
  <c r="E22" i="32"/>
  <c r="D22" i="32"/>
  <c r="C22" i="32"/>
  <c r="H21" i="32"/>
  <c r="G21" i="32"/>
  <c r="F21" i="32"/>
  <c r="E21" i="32"/>
  <c r="D21" i="32"/>
  <c r="C21" i="32"/>
  <c r="R140" i="34" l="1"/>
  <c r="R112" i="34"/>
  <c r="R145" i="34"/>
  <c r="R137" i="34"/>
  <c r="R147" i="34"/>
  <c r="R62" i="34"/>
  <c r="R106" i="34"/>
  <c r="R99" i="34"/>
  <c r="R128" i="34"/>
  <c r="R144" i="34"/>
  <c r="R130" i="34"/>
  <c r="R123" i="34"/>
  <c r="R141" i="34"/>
  <c r="O136" i="34"/>
  <c r="P136" i="34" s="1"/>
  <c r="Q136" i="34" s="1"/>
  <c r="S136" i="34" s="1"/>
  <c r="U136" i="34" s="1"/>
  <c r="AT136" i="34" s="1"/>
  <c r="AX136" i="34" s="1"/>
  <c r="R136" i="34"/>
  <c r="R143" i="34"/>
  <c r="R138" i="34"/>
  <c r="R139" i="34"/>
  <c r="R65" i="34"/>
  <c r="O58" i="34"/>
  <c r="R58" i="34"/>
  <c r="D84" i="34"/>
  <c r="E70" i="34"/>
  <c r="H69" i="34" s="1"/>
  <c r="I69" i="34" s="1"/>
  <c r="J69" i="34" s="1"/>
  <c r="T107" i="34"/>
  <c r="T110" i="34"/>
  <c r="T108" i="34"/>
  <c r="T111" i="34"/>
  <c r="T109" i="34"/>
  <c r="K76" i="34"/>
  <c r="L76" i="34" s="1"/>
  <c r="K79" i="34"/>
  <c r="L79" i="34" s="1"/>
  <c r="K74" i="34"/>
  <c r="L74" i="34" s="1"/>
  <c r="K77" i="34"/>
  <c r="L77" i="34" s="1"/>
  <c r="K80" i="34"/>
  <c r="L80" i="34" s="1"/>
  <c r="AR81" i="34"/>
  <c r="AR84" i="34"/>
  <c r="AR75" i="34"/>
  <c r="AR78" i="34"/>
  <c r="AR73" i="34"/>
  <c r="K75" i="34"/>
  <c r="L75" i="34" s="1"/>
  <c r="K78" i="34"/>
  <c r="L78" i="34" s="1"/>
  <c r="AR82" i="34"/>
  <c r="AR76" i="34"/>
  <c r="AR79" i="34"/>
  <c r="E63" i="34"/>
  <c r="H62" i="34" s="1"/>
  <c r="I62" i="34" s="1"/>
  <c r="J62" i="34" s="1"/>
  <c r="O121" i="34"/>
  <c r="P121" i="34" s="1"/>
  <c r="Q121" i="34" s="1"/>
  <c r="S121" i="34" s="1"/>
  <c r="L107" i="34"/>
  <c r="D78" i="34"/>
  <c r="E64" i="34"/>
  <c r="H63" i="34" s="1"/>
  <c r="I63" i="34" s="1"/>
  <c r="J63" i="34" s="1"/>
  <c r="AR83" i="34"/>
  <c r="R115" i="34"/>
  <c r="L116" i="34"/>
  <c r="AK90" i="34"/>
  <c r="K93" i="34"/>
  <c r="L93" i="34" s="1"/>
  <c r="K98" i="34"/>
  <c r="L98" i="34" s="1"/>
  <c r="K90" i="34"/>
  <c r="L90" i="34" s="1"/>
  <c r="AK92" i="34"/>
  <c r="K95" i="34"/>
  <c r="L95" i="34" s="1"/>
  <c r="AK97" i="34"/>
  <c r="K100" i="34"/>
  <c r="L100" i="34" s="1"/>
  <c r="AK93" i="34"/>
  <c r="AK89" i="34"/>
  <c r="AK94" i="34"/>
  <c r="AK99" i="34"/>
  <c r="R53" i="34"/>
  <c r="R52" i="34"/>
  <c r="R51" i="34"/>
  <c r="AV140" i="34"/>
  <c r="R129" i="34"/>
  <c r="L108" i="34"/>
  <c r="AV106" i="34"/>
  <c r="AV112" i="34"/>
  <c r="AV113" i="34"/>
  <c r="AV116" i="34"/>
  <c r="AV107" i="34"/>
  <c r="AV110" i="34"/>
  <c r="AV108" i="34"/>
  <c r="AV111" i="34"/>
  <c r="K97" i="34"/>
  <c r="L97" i="34" s="1"/>
  <c r="AR80" i="34"/>
  <c r="T73" i="34"/>
  <c r="T82" i="34"/>
  <c r="T76" i="34"/>
  <c r="T79" i="34"/>
  <c r="T74" i="34"/>
  <c r="T80" i="34"/>
  <c r="T83" i="34"/>
  <c r="R29" i="34"/>
  <c r="AV146" i="34"/>
  <c r="AV143" i="34"/>
  <c r="T141" i="34"/>
  <c r="AU140" i="34"/>
  <c r="T138" i="34"/>
  <c r="AV137" i="34"/>
  <c r="R131" i="34"/>
  <c r="T113" i="34"/>
  <c r="K82" i="34"/>
  <c r="L82" i="34" s="1"/>
  <c r="E78" i="34"/>
  <c r="H77" i="34" s="1"/>
  <c r="I77" i="34" s="1"/>
  <c r="J77" i="34" s="1"/>
  <c r="D93" i="34"/>
  <c r="R124" i="34"/>
  <c r="R109" i="34"/>
  <c r="O43" i="34"/>
  <c r="P43" i="34" s="1"/>
  <c r="Q43" i="34" s="1"/>
  <c r="S43" i="34" s="1"/>
  <c r="U43" i="34" s="1"/>
  <c r="AQ43" i="34" s="1"/>
  <c r="AU43" i="34" s="1"/>
  <c r="R43" i="34"/>
  <c r="K142" i="34"/>
  <c r="L142" i="34" s="1"/>
  <c r="R126" i="34"/>
  <c r="T125" i="34"/>
  <c r="T121" i="34"/>
  <c r="T123" i="34"/>
  <c r="L122" i="34"/>
  <c r="T128" i="34"/>
  <c r="T124" i="34"/>
  <c r="AK96" i="34"/>
  <c r="E96" i="34"/>
  <c r="H95" i="34" s="1"/>
  <c r="I95" i="34" s="1"/>
  <c r="J95" i="34" s="1"/>
  <c r="D111" i="34"/>
  <c r="E91" i="34"/>
  <c r="H90" i="34" s="1"/>
  <c r="I90" i="34" s="1"/>
  <c r="J90" i="34" s="1"/>
  <c r="D106" i="34"/>
  <c r="K83" i="34"/>
  <c r="L83" i="34" s="1"/>
  <c r="E83" i="34"/>
  <c r="H82" i="34" s="1"/>
  <c r="I82" i="34" s="1"/>
  <c r="J82" i="34" s="1"/>
  <c r="D98" i="34"/>
  <c r="R66" i="34"/>
  <c r="D75" i="34"/>
  <c r="E61" i="34"/>
  <c r="H60" i="34" s="1"/>
  <c r="I60" i="34" s="1"/>
  <c r="J60" i="34" s="1"/>
  <c r="R127" i="34"/>
  <c r="L113" i="34"/>
  <c r="AS62" i="34"/>
  <c r="AS60" i="34"/>
  <c r="AS63" i="34"/>
  <c r="AS58" i="34"/>
  <c r="AS67" i="34"/>
  <c r="R47" i="34"/>
  <c r="AV122" i="34"/>
  <c r="AV125" i="34"/>
  <c r="T114" i="34"/>
  <c r="D96" i="34"/>
  <c r="E81" i="34"/>
  <c r="H80" i="34" s="1"/>
  <c r="I80" i="34" s="1"/>
  <c r="J80" i="34" s="1"/>
  <c r="AV139" i="34"/>
  <c r="T106" i="34"/>
  <c r="D81" i="34"/>
  <c r="E67" i="34"/>
  <c r="H66" i="34" s="1"/>
  <c r="I66" i="34" s="1"/>
  <c r="J66" i="34" s="1"/>
  <c r="R48" i="34"/>
  <c r="R114" i="34"/>
  <c r="L110" i="34"/>
  <c r="L105" i="34"/>
  <c r="E84" i="34"/>
  <c r="H83" i="34" s="1"/>
  <c r="I83" i="34" s="1"/>
  <c r="J83" i="34" s="1"/>
  <c r="D99" i="34"/>
  <c r="AR74" i="34"/>
  <c r="AS59" i="34"/>
  <c r="AV121" i="34"/>
  <c r="T115" i="34"/>
  <c r="R111" i="34"/>
  <c r="K91" i="34"/>
  <c r="L91" i="34" s="1"/>
  <c r="R84" i="34"/>
  <c r="R69" i="34"/>
  <c r="K96" i="34"/>
  <c r="L96" i="34" s="1"/>
  <c r="K94" i="34"/>
  <c r="L94" i="34" s="1"/>
  <c r="AL91" i="34"/>
  <c r="AL96" i="34"/>
  <c r="AL92" i="34"/>
  <c r="AL97" i="34"/>
  <c r="AL98" i="34"/>
  <c r="AL93" i="34"/>
  <c r="O89" i="34"/>
  <c r="P89" i="34" s="1"/>
  <c r="Q89" i="34" s="1"/>
  <c r="S89" i="34" s="1"/>
  <c r="U89" i="34" s="1"/>
  <c r="AJ89" i="34" s="1"/>
  <c r="K73" i="34"/>
  <c r="L73" i="34" s="1"/>
  <c r="AQ42" i="34"/>
  <c r="AU42" i="34" s="1"/>
  <c r="R28" i="34"/>
  <c r="T100" i="34"/>
  <c r="T95" i="34"/>
  <c r="AR36" i="34"/>
  <c r="AR28" i="34"/>
  <c r="T99" i="34"/>
  <c r="T94" i="34"/>
  <c r="K27" i="34"/>
  <c r="L27" i="34" s="1"/>
  <c r="T89" i="34"/>
  <c r="AR35" i="34"/>
  <c r="K34" i="34"/>
  <c r="L34" i="34" s="1"/>
  <c r="AR31" i="34"/>
  <c r="T93" i="34"/>
  <c r="K30" i="34"/>
  <c r="L30" i="34" s="1"/>
  <c r="R36" i="34"/>
  <c r="AR27" i="34"/>
  <c r="R45" i="34"/>
  <c r="K37" i="34"/>
  <c r="L37" i="34" s="1"/>
  <c r="R32" i="34"/>
  <c r="K26" i="34"/>
  <c r="L26" i="34" s="1"/>
  <c r="AR34" i="34"/>
  <c r="K33" i="34"/>
  <c r="L33" i="34" s="1"/>
  <c r="AR30" i="34"/>
  <c r="AR29" i="34"/>
  <c r="R64" i="33"/>
  <c r="R100" i="15"/>
  <c r="D93" i="33"/>
  <c r="E78" i="33"/>
  <c r="H77" i="33" s="1"/>
  <c r="I77" i="33" s="1"/>
  <c r="J77" i="33" s="1"/>
  <c r="R127" i="33"/>
  <c r="R51" i="33"/>
  <c r="R114" i="33"/>
  <c r="R75" i="33"/>
  <c r="R106" i="33"/>
  <c r="D74" i="33"/>
  <c r="E60" i="33"/>
  <c r="H59" i="33" s="1"/>
  <c r="I59" i="33" s="1"/>
  <c r="J59" i="33" s="1"/>
  <c r="E65" i="33"/>
  <c r="H64" i="33" s="1"/>
  <c r="I64" i="33" s="1"/>
  <c r="J64" i="33" s="1"/>
  <c r="D79" i="33"/>
  <c r="R83" i="33"/>
  <c r="E81" i="33"/>
  <c r="H80" i="33" s="1"/>
  <c r="I80" i="33" s="1"/>
  <c r="J80" i="33" s="1"/>
  <c r="D96" i="33"/>
  <c r="R60" i="33"/>
  <c r="R122" i="33"/>
  <c r="R64" i="15"/>
  <c r="R99" i="33"/>
  <c r="R69" i="33"/>
  <c r="R112" i="33"/>
  <c r="R68" i="29"/>
  <c r="R147" i="15"/>
  <c r="R51" i="15"/>
  <c r="E59" i="33"/>
  <c r="H58" i="33" s="1"/>
  <c r="I58" i="33" s="1"/>
  <c r="J58" i="33" s="1"/>
  <c r="D73" i="33"/>
  <c r="R61" i="33"/>
  <c r="R128" i="33"/>
  <c r="R94" i="33"/>
  <c r="R105" i="33"/>
  <c r="O105" i="33"/>
  <c r="E68" i="33"/>
  <c r="H67" i="33" s="1"/>
  <c r="I67" i="33" s="1"/>
  <c r="J67" i="33" s="1"/>
  <c r="D82" i="33"/>
  <c r="R109" i="33"/>
  <c r="R34" i="29"/>
  <c r="AR27" i="33"/>
  <c r="E43" i="33"/>
  <c r="H42" i="33" s="1"/>
  <c r="I42" i="33" s="1"/>
  <c r="J42" i="33" s="1"/>
  <c r="AR47" i="33"/>
  <c r="T48" i="33"/>
  <c r="K49" i="33"/>
  <c r="L49" i="33" s="1"/>
  <c r="AS60" i="33"/>
  <c r="AS63" i="33"/>
  <c r="K74" i="33"/>
  <c r="L74" i="33" s="1"/>
  <c r="K77" i="33"/>
  <c r="L77" i="33" s="1"/>
  <c r="K80" i="33"/>
  <c r="L80" i="33" s="1"/>
  <c r="D81" i="33"/>
  <c r="D84" i="33"/>
  <c r="AL91" i="33"/>
  <c r="AL96" i="33"/>
  <c r="AU107" i="33"/>
  <c r="T108" i="33"/>
  <c r="AU110" i="33"/>
  <c r="T111" i="33"/>
  <c r="AV113" i="33"/>
  <c r="AV116" i="33"/>
  <c r="T132" i="33"/>
  <c r="R107" i="29"/>
  <c r="R130" i="29"/>
  <c r="R27" i="30"/>
  <c r="R99" i="1"/>
  <c r="L53" i="33"/>
  <c r="R44" i="30"/>
  <c r="K26" i="33"/>
  <c r="L26" i="33" s="1"/>
  <c r="O26" i="33" s="1"/>
  <c r="P26" i="33" s="1"/>
  <c r="Q26" i="33" s="1"/>
  <c r="S26" i="33" s="1"/>
  <c r="AS27" i="33"/>
  <c r="AR32" i="33"/>
  <c r="AR37" i="33"/>
  <c r="AR45" i="33"/>
  <c r="AS47" i="33"/>
  <c r="E52" i="33"/>
  <c r="H51" i="33" s="1"/>
  <c r="I51" i="33" s="1"/>
  <c r="J51" i="33" s="1"/>
  <c r="T73" i="33"/>
  <c r="D75" i="33"/>
  <c r="D78" i="33"/>
  <c r="AR81" i="33"/>
  <c r="T82" i="33"/>
  <c r="AR84" i="33"/>
  <c r="K90" i="33"/>
  <c r="L90" i="33" s="1"/>
  <c r="AV107" i="33"/>
  <c r="AV110" i="33"/>
  <c r="T125" i="33"/>
  <c r="K126" i="33"/>
  <c r="L126" i="33" s="1"/>
  <c r="AU131" i="33"/>
  <c r="D62" i="29"/>
  <c r="E47" i="29"/>
  <c r="H46" i="29" s="1"/>
  <c r="I46" i="29" s="1"/>
  <c r="J46" i="29" s="1"/>
  <c r="AV140" i="29"/>
  <c r="AV146" i="29"/>
  <c r="AV143" i="29"/>
  <c r="AV137" i="29"/>
  <c r="AV142" i="29"/>
  <c r="AV139" i="29"/>
  <c r="AV141" i="29"/>
  <c r="AV138" i="29"/>
  <c r="AV147" i="29"/>
  <c r="AV144" i="29"/>
  <c r="T35" i="15"/>
  <c r="T32" i="15"/>
  <c r="T27" i="15"/>
  <c r="T37" i="15"/>
  <c r="T29" i="15"/>
  <c r="T34" i="15"/>
  <c r="T31" i="15"/>
  <c r="T36" i="15"/>
  <c r="T26" i="15"/>
  <c r="T28" i="15"/>
  <c r="T33" i="15"/>
  <c r="D81" i="15"/>
  <c r="E67" i="15"/>
  <c r="H66" i="15" s="1"/>
  <c r="I66" i="15" s="1"/>
  <c r="J66" i="15" s="1"/>
  <c r="R141" i="15"/>
  <c r="R106" i="30"/>
  <c r="R109" i="30"/>
  <c r="R112" i="30"/>
  <c r="R34" i="28"/>
  <c r="R82" i="28"/>
  <c r="R107" i="1"/>
  <c r="R75" i="2"/>
  <c r="T29" i="33"/>
  <c r="AS32" i="33"/>
  <c r="T34" i="33"/>
  <c r="K36" i="33"/>
  <c r="L36" i="33" s="1"/>
  <c r="AS37" i="33"/>
  <c r="AR43" i="33"/>
  <c r="AS45" i="33"/>
  <c r="T46" i="33"/>
  <c r="K47" i="33"/>
  <c r="L47" i="33" s="1"/>
  <c r="R59" i="33"/>
  <c r="R65" i="33"/>
  <c r="K66" i="33"/>
  <c r="L66" i="33" s="1"/>
  <c r="AR75" i="33"/>
  <c r="T76" i="33"/>
  <c r="AR78" i="33"/>
  <c r="T79" i="33"/>
  <c r="AS81" i="33"/>
  <c r="AS84" i="33"/>
  <c r="R89" i="33"/>
  <c r="AK92" i="33"/>
  <c r="K95" i="33"/>
  <c r="L95" i="33" s="1"/>
  <c r="AK97" i="33"/>
  <c r="K100" i="33"/>
  <c r="L100" i="33" s="1"/>
  <c r="T121" i="33"/>
  <c r="T123" i="33"/>
  <c r="K124" i="33"/>
  <c r="L124" i="33" s="1"/>
  <c r="AU129" i="33"/>
  <c r="AV131" i="33"/>
  <c r="O73" i="29"/>
  <c r="R73" i="29"/>
  <c r="R105" i="29"/>
  <c r="R99" i="15"/>
  <c r="R105" i="1"/>
  <c r="O105" i="1"/>
  <c r="P105" i="1" s="1"/>
  <c r="Q105" i="1" s="1"/>
  <c r="S105" i="1" s="1"/>
  <c r="K31" i="33"/>
  <c r="L31" i="33" s="1"/>
  <c r="T42" i="33"/>
  <c r="AS43" i="33"/>
  <c r="T44" i="33"/>
  <c r="K45" i="33"/>
  <c r="L45" i="33" s="1"/>
  <c r="D61" i="33"/>
  <c r="AS75" i="33"/>
  <c r="AS78" i="33"/>
  <c r="AL92" i="33"/>
  <c r="AL97" i="33"/>
  <c r="K113" i="33"/>
  <c r="L113" i="33" s="1"/>
  <c r="K116" i="33"/>
  <c r="L116" i="33" s="1"/>
  <c r="AV129" i="33"/>
  <c r="T140" i="33"/>
  <c r="T146" i="33"/>
  <c r="T143" i="33"/>
  <c r="T137" i="33"/>
  <c r="T142" i="33"/>
  <c r="T139" i="33"/>
  <c r="T141" i="33"/>
  <c r="T138" i="33"/>
  <c r="T147" i="33"/>
  <c r="T144" i="33"/>
  <c r="R36" i="30"/>
  <c r="E82" i="30"/>
  <c r="H81" i="30" s="1"/>
  <c r="I81" i="30" s="1"/>
  <c r="J81" i="30" s="1"/>
  <c r="D97" i="30"/>
  <c r="R66" i="30"/>
  <c r="R99" i="30"/>
  <c r="R123" i="1"/>
  <c r="AR28" i="33"/>
  <c r="AR33" i="33"/>
  <c r="K43" i="33"/>
  <c r="L43" i="33" s="1"/>
  <c r="AR52" i="33"/>
  <c r="T53" i="33"/>
  <c r="AS58" i="33"/>
  <c r="T59" i="33"/>
  <c r="L63" i="33"/>
  <c r="T65" i="33"/>
  <c r="AS67" i="33"/>
  <c r="T68" i="33"/>
  <c r="AU105" i="33"/>
  <c r="K107" i="33"/>
  <c r="L107" i="33" s="1"/>
  <c r="K110" i="33"/>
  <c r="L110" i="33" s="1"/>
  <c r="AU114" i="33"/>
  <c r="AU127" i="33"/>
  <c r="T130" i="33"/>
  <c r="K131" i="33"/>
  <c r="L131" i="33" s="1"/>
  <c r="AV132" i="33"/>
  <c r="AR26" i="29"/>
  <c r="R59" i="29"/>
  <c r="R62" i="29"/>
  <c r="R65" i="29"/>
  <c r="AU106" i="15"/>
  <c r="R26" i="30"/>
  <c r="O26" i="30"/>
  <c r="R30" i="30"/>
  <c r="R49" i="28"/>
  <c r="R131" i="28"/>
  <c r="R137" i="1"/>
  <c r="R110" i="29"/>
  <c r="AS49" i="15"/>
  <c r="K27" i="33"/>
  <c r="L27" i="33" s="1"/>
  <c r="O27" i="33" s="1"/>
  <c r="P27" i="33" s="1"/>
  <c r="Q27" i="33" s="1"/>
  <c r="S27" i="33" s="1"/>
  <c r="AS28" i="33"/>
  <c r="AU28" i="33" s="1"/>
  <c r="AS33" i="33"/>
  <c r="T35" i="33"/>
  <c r="AR50" i="33"/>
  <c r="T51" i="33"/>
  <c r="K52" i="33"/>
  <c r="L52" i="33" s="1"/>
  <c r="AS52" i="33"/>
  <c r="AS61" i="33"/>
  <c r="T62" i="33"/>
  <c r="AS64" i="33"/>
  <c r="K81" i="33"/>
  <c r="L81" i="33" s="1"/>
  <c r="K84" i="33"/>
  <c r="L84" i="33" s="1"/>
  <c r="K91" i="33"/>
  <c r="L91" i="33" s="1"/>
  <c r="K96" i="33"/>
  <c r="L96" i="33" s="1"/>
  <c r="AK98" i="33"/>
  <c r="AV105" i="33"/>
  <c r="T106" i="33"/>
  <c r="AU108" i="33"/>
  <c r="AU111" i="33"/>
  <c r="T112" i="33"/>
  <c r="AV114" i="33"/>
  <c r="T115" i="33"/>
  <c r="AV127" i="33"/>
  <c r="AR31" i="29"/>
  <c r="D80" i="29"/>
  <c r="E66" i="29"/>
  <c r="H65" i="29" s="1"/>
  <c r="I65" i="29" s="1"/>
  <c r="J65" i="29" s="1"/>
  <c r="R143" i="30"/>
  <c r="T30" i="33"/>
  <c r="K32" i="33"/>
  <c r="L32" i="33" s="1"/>
  <c r="K37" i="33"/>
  <c r="L37" i="33" s="1"/>
  <c r="AS50" i="33"/>
  <c r="K78" i="33"/>
  <c r="L78" i="33" s="1"/>
  <c r="AR82" i="33"/>
  <c r="AK93" i="33"/>
  <c r="AL98" i="33"/>
  <c r="AV108" i="33"/>
  <c r="T109" i="33"/>
  <c r="AV111" i="33"/>
  <c r="AU125" i="33"/>
  <c r="T128" i="33"/>
  <c r="K129" i="33"/>
  <c r="L129" i="33" s="1"/>
  <c r="R89" i="29"/>
  <c r="O89" i="29"/>
  <c r="R131" i="29"/>
  <c r="D59" i="15"/>
  <c r="E44" i="15"/>
  <c r="H43" i="15" s="1"/>
  <c r="I43" i="15" s="1"/>
  <c r="J43" i="15" s="1"/>
  <c r="R91" i="15"/>
  <c r="E62" i="28"/>
  <c r="H61" i="28" s="1"/>
  <c r="I61" i="28" s="1"/>
  <c r="J61" i="28" s="1"/>
  <c r="D76" i="28"/>
  <c r="R29" i="2"/>
  <c r="T26" i="33"/>
  <c r="AR29" i="33"/>
  <c r="AR34" i="33"/>
  <c r="AR48" i="33"/>
  <c r="T49" i="33"/>
  <c r="K50" i="33"/>
  <c r="L50" i="33" s="1"/>
  <c r="D68" i="33"/>
  <c r="AR76" i="33"/>
  <c r="AR79" i="33"/>
  <c r="T80" i="33"/>
  <c r="T83" i="33"/>
  <c r="AK89" i="33"/>
  <c r="AL93" i="33"/>
  <c r="E48" i="29"/>
  <c r="H47" i="29" s="1"/>
  <c r="I47" i="29" s="1"/>
  <c r="J47" i="29" s="1"/>
  <c r="D63" i="29"/>
  <c r="R35" i="15"/>
  <c r="R113" i="15"/>
  <c r="R115" i="30"/>
  <c r="R32" i="1"/>
  <c r="R47" i="1"/>
  <c r="E44" i="33"/>
  <c r="H43" i="33" s="1"/>
  <c r="I43" i="33" s="1"/>
  <c r="J43" i="33" s="1"/>
  <c r="AL89" i="33"/>
  <c r="K92" i="33"/>
  <c r="L92" i="33" s="1"/>
  <c r="K97" i="33"/>
  <c r="L97" i="33" s="1"/>
  <c r="T126" i="33"/>
  <c r="D74" i="29"/>
  <c r="E60" i="29"/>
  <c r="H59" i="29" s="1"/>
  <c r="I59" i="29" s="1"/>
  <c r="J59" i="29" s="1"/>
  <c r="AS67" i="15"/>
  <c r="AS64" i="15"/>
  <c r="AS59" i="15"/>
  <c r="AS69" i="15"/>
  <c r="AS61" i="15"/>
  <c r="AS66" i="15"/>
  <c r="AS68" i="15"/>
  <c r="AS58" i="15"/>
  <c r="AS60" i="15"/>
  <c r="AS65" i="15"/>
  <c r="AS62" i="15"/>
  <c r="E81" i="15"/>
  <c r="H80" i="15" s="1"/>
  <c r="I80" i="15" s="1"/>
  <c r="J80" i="15" s="1"/>
  <c r="D96" i="15"/>
  <c r="R73" i="15"/>
  <c r="O73" i="15"/>
  <c r="R82" i="15"/>
  <c r="R116" i="15"/>
  <c r="R122" i="15"/>
  <c r="E68" i="30"/>
  <c r="H67" i="30" s="1"/>
  <c r="I67" i="30" s="1"/>
  <c r="J67" i="30" s="1"/>
  <c r="D82" i="30"/>
  <c r="R36" i="2"/>
  <c r="AS51" i="15"/>
  <c r="AS53" i="15"/>
  <c r="AS44" i="15"/>
  <c r="AS42" i="15"/>
  <c r="AS46" i="15"/>
  <c r="AS48" i="15"/>
  <c r="AS52" i="15"/>
  <c r="AS43" i="15"/>
  <c r="AS45" i="15"/>
  <c r="AS47" i="15"/>
  <c r="E47" i="30"/>
  <c r="H46" i="30" s="1"/>
  <c r="I46" i="30" s="1"/>
  <c r="J46" i="30" s="1"/>
  <c r="D62" i="30"/>
  <c r="R92" i="1"/>
  <c r="K36" i="29"/>
  <c r="L36" i="29" s="1"/>
  <c r="AR33" i="29"/>
  <c r="K32" i="29"/>
  <c r="L32" i="29" s="1"/>
  <c r="AR29" i="29"/>
  <c r="K28" i="29"/>
  <c r="L28" i="29" s="1"/>
  <c r="AR36" i="29"/>
  <c r="K35" i="29"/>
  <c r="L35" i="29" s="1"/>
  <c r="AR32" i="29"/>
  <c r="K31" i="29"/>
  <c r="L31" i="29" s="1"/>
  <c r="AR28" i="29"/>
  <c r="K27" i="29"/>
  <c r="L27" i="29" s="1"/>
  <c r="K30" i="29"/>
  <c r="L30" i="29" s="1"/>
  <c r="AR27" i="29"/>
  <c r="K37" i="29"/>
  <c r="L37" i="29" s="1"/>
  <c r="K26" i="29"/>
  <c r="L26" i="29" s="1"/>
  <c r="AR34" i="29"/>
  <c r="K33" i="29"/>
  <c r="L33" i="29" s="1"/>
  <c r="AR30" i="29"/>
  <c r="K29" i="29"/>
  <c r="L29" i="29" s="1"/>
  <c r="R42" i="29"/>
  <c r="K28" i="33"/>
  <c r="L28" i="33" s="1"/>
  <c r="O28" i="33" s="1"/>
  <c r="P28" i="33" s="1"/>
  <c r="Q28" i="33" s="1"/>
  <c r="S28" i="33" s="1"/>
  <c r="U28" i="33" s="1"/>
  <c r="AQ28" i="33" s="1"/>
  <c r="T31" i="33"/>
  <c r="K33" i="33"/>
  <c r="L33" i="33" s="1"/>
  <c r="T36" i="33"/>
  <c r="AR46" i="33"/>
  <c r="T47" i="33"/>
  <c r="K48" i="33"/>
  <c r="L48" i="33" s="1"/>
  <c r="O58" i="33"/>
  <c r="T66" i="33"/>
  <c r="T69" i="33"/>
  <c r="AK94" i="33"/>
  <c r="AK99" i="33"/>
  <c r="K108" i="33"/>
  <c r="L108" i="33" s="1"/>
  <c r="K111" i="33"/>
  <c r="L111" i="33" s="1"/>
  <c r="T124" i="33"/>
  <c r="K125" i="33"/>
  <c r="L125" i="33" s="1"/>
  <c r="AU130" i="33"/>
  <c r="AR37" i="29"/>
  <c r="AS62" i="29"/>
  <c r="AS68" i="29"/>
  <c r="AS65" i="29"/>
  <c r="AS59" i="29"/>
  <c r="AS64" i="29"/>
  <c r="AS61" i="29"/>
  <c r="AS63" i="29"/>
  <c r="AS60" i="29"/>
  <c r="AS69" i="29"/>
  <c r="AS66" i="29"/>
  <c r="E67" i="29"/>
  <c r="H66" i="29" s="1"/>
  <c r="I66" i="29" s="1"/>
  <c r="J66" i="29" s="1"/>
  <c r="D81" i="29"/>
  <c r="R115" i="29"/>
  <c r="AV136" i="29"/>
  <c r="AU110" i="15"/>
  <c r="AU107" i="15"/>
  <c r="AU116" i="15"/>
  <c r="AU113" i="15"/>
  <c r="K112" i="15"/>
  <c r="L112" i="15" s="1"/>
  <c r="K109" i="15"/>
  <c r="L109" i="15" s="1"/>
  <c r="K106" i="15"/>
  <c r="L106" i="15" s="1"/>
  <c r="K115" i="15"/>
  <c r="L115" i="15" s="1"/>
  <c r="AU109" i="15"/>
  <c r="K111" i="15"/>
  <c r="L111" i="15" s="1"/>
  <c r="K108" i="15"/>
  <c r="L108" i="15" s="1"/>
  <c r="K114" i="15"/>
  <c r="L114" i="15" s="1"/>
  <c r="K105" i="15"/>
  <c r="L105" i="15" s="1"/>
  <c r="AU111" i="15"/>
  <c r="AU108" i="15"/>
  <c r="AU114" i="15"/>
  <c r="K110" i="15"/>
  <c r="L110" i="15" s="1"/>
  <c r="K107" i="15"/>
  <c r="L107" i="15" s="1"/>
  <c r="AU105" i="15"/>
  <c r="R124" i="15"/>
  <c r="R42" i="30"/>
  <c r="O42" i="30"/>
  <c r="P42" i="30" s="1"/>
  <c r="Q42" i="30" s="1"/>
  <c r="S42" i="30" s="1"/>
  <c r="U42" i="30" s="1"/>
  <c r="AQ42" i="30" s="1"/>
  <c r="AU42" i="30" s="1"/>
  <c r="T50" i="33"/>
  <c r="R145" i="33"/>
  <c r="AR35" i="33"/>
  <c r="AR42" i="33"/>
  <c r="AR44" i="33"/>
  <c r="T45" i="33"/>
  <c r="K46" i="33"/>
  <c r="L46" i="33" s="1"/>
  <c r="AS46" i="33"/>
  <c r="AS59" i="33"/>
  <c r="T60" i="33"/>
  <c r="AS65" i="33"/>
  <c r="AS68" i="33"/>
  <c r="K73" i="33"/>
  <c r="L73" i="33" s="1"/>
  <c r="K82" i="33"/>
  <c r="L82" i="33" s="1"/>
  <c r="AL94" i="33"/>
  <c r="AL99" i="33"/>
  <c r="AU106" i="33"/>
  <c r="AU112" i="33"/>
  <c r="T113" i="33"/>
  <c r="AU115" i="33"/>
  <c r="T116" i="33"/>
  <c r="T122" i="33"/>
  <c r="AV130" i="33"/>
  <c r="AU142" i="33"/>
  <c r="AU139" i="33"/>
  <c r="AU145" i="33"/>
  <c r="K141" i="33"/>
  <c r="L141" i="33" s="1"/>
  <c r="K138" i="33"/>
  <c r="L138" i="33" s="1"/>
  <c r="AU136" i="33"/>
  <c r="K147" i="33"/>
  <c r="L147" i="33" s="1"/>
  <c r="K144" i="33"/>
  <c r="L144" i="33" s="1"/>
  <c r="AU141" i="33"/>
  <c r="AU138" i="33"/>
  <c r="K143" i="33"/>
  <c r="L143" i="33" s="1"/>
  <c r="K140" i="33"/>
  <c r="L140" i="33" s="1"/>
  <c r="K137" i="33"/>
  <c r="L137" i="33" s="1"/>
  <c r="K146" i="33"/>
  <c r="L146" i="33" s="1"/>
  <c r="AU140" i="33"/>
  <c r="AU146" i="33"/>
  <c r="AU143" i="33"/>
  <c r="AU137" i="33"/>
  <c r="K142" i="33"/>
  <c r="L142" i="33" s="1"/>
  <c r="K139" i="33"/>
  <c r="L139" i="33" s="1"/>
  <c r="E62" i="29"/>
  <c r="H61" i="29" s="1"/>
  <c r="I61" i="29" s="1"/>
  <c r="J61" i="29" s="1"/>
  <c r="D76" i="29"/>
  <c r="AS31" i="15"/>
  <c r="AS36" i="15"/>
  <c r="AS26" i="15"/>
  <c r="AS28" i="15"/>
  <c r="AS33" i="15"/>
  <c r="AS30" i="15"/>
  <c r="AS35" i="15"/>
  <c r="AS32" i="15"/>
  <c r="AS27" i="15"/>
  <c r="AS37" i="15"/>
  <c r="AS29" i="15"/>
  <c r="E68" i="15"/>
  <c r="H67" i="15" s="1"/>
  <c r="I67" i="15" s="1"/>
  <c r="J67" i="15" s="1"/>
  <c r="D82" i="15"/>
  <c r="R138" i="15"/>
  <c r="R32" i="30"/>
  <c r="R61" i="30"/>
  <c r="T27" i="33"/>
  <c r="AR30" i="33"/>
  <c r="AS42" i="33"/>
  <c r="T43" i="33"/>
  <c r="AS44" i="33"/>
  <c r="AR53" i="33"/>
  <c r="K76" i="33"/>
  <c r="L76" i="33" s="1"/>
  <c r="K79" i="33"/>
  <c r="L79" i="33" s="1"/>
  <c r="AK90" i="33"/>
  <c r="K93" i="33"/>
  <c r="L93" i="33" s="1"/>
  <c r="K98" i="33"/>
  <c r="L98" i="33" s="1"/>
  <c r="AV106" i="33"/>
  <c r="T107" i="33"/>
  <c r="AV112" i="33"/>
  <c r="AV115" i="33"/>
  <c r="K121" i="33"/>
  <c r="L121" i="33" s="1"/>
  <c r="K123" i="33"/>
  <c r="L123" i="33" s="1"/>
  <c r="AU128" i="33"/>
  <c r="K132" i="33"/>
  <c r="L132" i="33" s="1"/>
  <c r="R43" i="29"/>
  <c r="D100" i="29"/>
  <c r="T131" i="29"/>
  <c r="T122" i="29"/>
  <c r="T124" i="29"/>
  <c r="T126" i="29"/>
  <c r="T128" i="29"/>
  <c r="T132" i="29"/>
  <c r="T123" i="29"/>
  <c r="T121" i="29"/>
  <c r="T125" i="29"/>
  <c r="T127" i="29"/>
  <c r="T129" i="29"/>
  <c r="AV145" i="29"/>
  <c r="R68" i="15"/>
  <c r="R128" i="30"/>
  <c r="R91" i="1"/>
  <c r="R124" i="1"/>
  <c r="E62" i="15"/>
  <c r="H61" i="15" s="1"/>
  <c r="I61" i="15" s="1"/>
  <c r="J61" i="15" s="1"/>
  <c r="D76" i="15"/>
  <c r="D75" i="15"/>
  <c r="E61" i="15"/>
  <c r="H60" i="15" s="1"/>
  <c r="I60" i="15" s="1"/>
  <c r="J60" i="15" s="1"/>
  <c r="AR26" i="33"/>
  <c r="K29" i="33"/>
  <c r="L29" i="33" s="1"/>
  <c r="O29" i="33" s="1"/>
  <c r="T32" i="33"/>
  <c r="AR74" i="33"/>
  <c r="AR80" i="33"/>
  <c r="T81" i="33"/>
  <c r="AL90" i="33"/>
  <c r="AK95" i="33"/>
  <c r="T131" i="33"/>
  <c r="K136" i="33"/>
  <c r="L136" i="33" s="1"/>
  <c r="R137" i="29"/>
  <c r="R140" i="29"/>
  <c r="R143" i="29"/>
  <c r="D84" i="15"/>
  <c r="E70" i="15"/>
  <c r="H69" i="15" s="1"/>
  <c r="I69" i="15" s="1"/>
  <c r="J69" i="15" s="1"/>
  <c r="T79" i="15"/>
  <c r="T76" i="15"/>
  <c r="T82" i="15"/>
  <c r="T73" i="15"/>
  <c r="T78" i="15"/>
  <c r="T75" i="15"/>
  <c r="T84" i="15"/>
  <c r="T81" i="15"/>
  <c r="T77" i="15"/>
  <c r="T83" i="15"/>
  <c r="T80" i="15"/>
  <c r="T74" i="15"/>
  <c r="R89" i="30"/>
  <c r="O89" i="30"/>
  <c r="D84" i="28"/>
  <c r="E70" i="28"/>
  <c r="H69" i="28" s="1"/>
  <c r="I69" i="28" s="1"/>
  <c r="J69" i="28" s="1"/>
  <c r="R107" i="28"/>
  <c r="R110" i="28"/>
  <c r="R122" i="28"/>
  <c r="L42" i="33"/>
  <c r="L44" i="33"/>
  <c r="AL95" i="33"/>
  <c r="AR35" i="29"/>
  <c r="E43" i="29"/>
  <c r="H42" i="29" s="1"/>
  <c r="I42" i="29" s="1"/>
  <c r="J42" i="29" s="1"/>
  <c r="P42" i="29" s="1"/>
  <c r="D58" i="29"/>
  <c r="E65" i="29"/>
  <c r="H64" i="29" s="1"/>
  <c r="I64" i="29" s="1"/>
  <c r="J64" i="29" s="1"/>
  <c r="D79" i="29"/>
  <c r="R132" i="29"/>
  <c r="R146" i="29"/>
  <c r="E59" i="15"/>
  <c r="H58" i="15" s="1"/>
  <c r="I58" i="15" s="1"/>
  <c r="J58" i="15" s="1"/>
  <c r="D73" i="15"/>
  <c r="R116" i="28"/>
  <c r="R100" i="1"/>
  <c r="AS37" i="29"/>
  <c r="E46" i="29"/>
  <c r="H45" i="29" s="1"/>
  <c r="I45" i="29" s="1"/>
  <c r="J45" i="29" s="1"/>
  <c r="AR51" i="29"/>
  <c r="K53" i="29"/>
  <c r="L53" i="29" s="1"/>
  <c r="T58" i="29"/>
  <c r="D60" i="29"/>
  <c r="AR66" i="29"/>
  <c r="T67" i="29"/>
  <c r="AR69" i="29"/>
  <c r="AS77" i="29"/>
  <c r="K99" i="29"/>
  <c r="L99" i="29" s="1"/>
  <c r="K106" i="29"/>
  <c r="L106" i="29" s="1"/>
  <c r="K109" i="29"/>
  <c r="L109" i="29" s="1"/>
  <c r="K112" i="29"/>
  <c r="L112" i="29" s="1"/>
  <c r="AU124" i="29"/>
  <c r="AV126" i="29"/>
  <c r="AU144" i="29"/>
  <c r="T145" i="29"/>
  <c r="AU147" i="29"/>
  <c r="K34" i="15"/>
  <c r="L34" i="15" s="1"/>
  <c r="E43" i="15"/>
  <c r="H42" i="15" s="1"/>
  <c r="I42" i="15" s="1"/>
  <c r="J42" i="15" s="1"/>
  <c r="AR47" i="15"/>
  <c r="T48" i="15"/>
  <c r="K49" i="15"/>
  <c r="L49" i="15" s="1"/>
  <c r="K67" i="15"/>
  <c r="L67" i="15" s="1"/>
  <c r="AU127" i="15"/>
  <c r="T130" i="15"/>
  <c r="K131" i="15"/>
  <c r="L131" i="15" s="1"/>
  <c r="AU139" i="15"/>
  <c r="AU142" i="15"/>
  <c r="T143" i="15"/>
  <c r="T146" i="15"/>
  <c r="R29" i="30"/>
  <c r="AR30" i="30"/>
  <c r="K35" i="30"/>
  <c r="L35" i="30" s="1"/>
  <c r="AS52" i="30"/>
  <c r="AS51" i="30"/>
  <c r="E46" i="30"/>
  <c r="H45" i="30" s="1"/>
  <c r="I45" i="30" s="1"/>
  <c r="J45" i="30" s="1"/>
  <c r="E67" i="30"/>
  <c r="H66" i="30" s="1"/>
  <c r="I66" i="30" s="1"/>
  <c r="J66" i="30" s="1"/>
  <c r="R110" i="30"/>
  <c r="AV129" i="28"/>
  <c r="AV131" i="28"/>
  <c r="AV122" i="28"/>
  <c r="AV124" i="28"/>
  <c r="AV126" i="28"/>
  <c r="AV128" i="28"/>
  <c r="AV132" i="28"/>
  <c r="AV123" i="28"/>
  <c r="AV121" i="28"/>
  <c r="AV125" i="28"/>
  <c r="R36" i="1"/>
  <c r="R84" i="1"/>
  <c r="R129" i="2"/>
  <c r="T31" i="29"/>
  <c r="T35" i="29"/>
  <c r="K48" i="29"/>
  <c r="L48" i="29" s="1"/>
  <c r="AS51" i="29"/>
  <c r="T52" i="29"/>
  <c r="AR60" i="29"/>
  <c r="T61" i="29"/>
  <c r="AR63" i="29"/>
  <c r="T64" i="29"/>
  <c r="K83" i="29"/>
  <c r="L83" i="29" s="1"/>
  <c r="AK91" i="29"/>
  <c r="T92" i="29"/>
  <c r="K94" i="29"/>
  <c r="L94" i="29" s="1"/>
  <c r="AK96" i="29"/>
  <c r="T97" i="29"/>
  <c r="T105" i="29"/>
  <c r="AU113" i="29"/>
  <c r="T114" i="29"/>
  <c r="AU116" i="29"/>
  <c r="AU122" i="29"/>
  <c r="AV124" i="29"/>
  <c r="K128" i="29"/>
  <c r="L128" i="29" s="1"/>
  <c r="AU138" i="29"/>
  <c r="T139" i="29"/>
  <c r="AU141" i="29"/>
  <c r="T142" i="29"/>
  <c r="K29" i="15"/>
  <c r="L29" i="15" s="1"/>
  <c r="AR37" i="15"/>
  <c r="AR45" i="15"/>
  <c r="K62" i="15"/>
  <c r="L62" i="15" s="1"/>
  <c r="AR65" i="15"/>
  <c r="T66" i="15"/>
  <c r="D68" i="15"/>
  <c r="K81" i="15"/>
  <c r="L81" i="15" s="1"/>
  <c r="K84" i="15"/>
  <c r="L84" i="15" s="1"/>
  <c r="K96" i="15"/>
  <c r="L96" i="15" s="1"/>
  <c r="AK98" i="15"/>
  <c r="AV105" i="15"/>
  <c r="T106" i="15"/>
  <c r="T112" i="15"/>
  <c r="AV114" i="15"/>
  <c r="T115" i="15"/>
  <c r="AV127" i="15"/>
  <c r="K52" i="30"/>
  <c r="L52" i="30" s="1"/>
  <c r="AR52" i="30"/>
  <c r="K51" i="30"/>
  <c r="L51" i="30" s="1"/>
  <c r="K53" i="30"/>
  <c r="L53" i="30" s="1"/>
  <c r="AR48" i="30"/>
  <c r="K50" i="30"/>
  <c r="L50" i="30" s="1"/>
  <c r="E53" i="30"/>
  <c r="H52" i="30" s="1"/>
  <c r="I52" i="30" s="1"/>
  <c r="J52" i="30" s="1"/>
  <c r="D68" i="30"/>
  <c r="D60" i="30"/>
  <c r="R67" i="30"/>
  <c r="R83" i="30"/>
  <c r="P42" i="28"/>
  <c r="Q42" i="28" s="1"/>
  <c r="S42" i="28" s="1"/>
  <c r="U42" i="28" s="1"/>
  <c r="AQ42" i="28" s="1"/>
  <c r="AU42" i="28" s="1"/>
  <c r="R116" i="1"/>
  <c r="O58" i="2"/>
  <c r="P58" i="2" s="1"/>
  <c r="Q58" i="2" s="1"/>
  <c r="S58" i="2" s="1"/>
  <c r="R58" i="2"/>
  <c r="D89" i="2"/>
  <c r="E74" i="2"/>
  <c r="H73" i="2" s="1"/>
  <c r="I73" i="2" s="1"/>
  <c r="J73" i="2" s="1"/>
  <c r="R145" i="2"/>
  <c r="AV137" i="33"/>
  <c r="AV143" i="33"/>
  <c r="AV146" i="33"/>
  <c r="AR46" i="29"/>
  <c r="T47" i="29"/>
  <c r="K74" i="29"/>
  <c r="L74" i="29" s="1"/>
  <c r="K77" i="29"/>
  <c r="L77" i="29" s="1"/>
  <c r="K80" i="29"/>
  <c r="L80" i="29" s="1"/>
  <c r="AL91" i="29"/>
  <c r="AL96" i="29"/>
  <c r="AU107" i="29"/>
  <c r="T108" i="29"/>
  <c r="AU110" i="29"/>
  <c r="T111" i="29"/>
  <c r="AV113" i="29"/>
  <c r="AV116" i="29"/>
  <c r="AV122" i="29"/>
  <c r="AR27" i="15"/>
  <c r="AR32" i="15"/>
  <c r="AR43" i="15"/>
  <c r="T46" i="15"/>
  <c r="K47" i="15"/>
  <c r="L47" i="15" s="1"/>
  <c r="AR60" i="15"/>
  <c r="T61" i="15"/>
  <c r="AR73" i="15"/>
  <c r="K75" i="15"/>
  <c r="L75" i="15" s="1"/>
  <c r="K78" i="15"/>
  <c r="L78" i="15" s="1"/>
  <c r="AR82" i="15"/>
  <c r="AK93" i="15"/>
  <c r="T94" i="15"/>
  <c r="AL98" i="15"/>
  <c r="T99" i="15"/>
  <c r="AV108" i="15"/>
  <c r="T109" i="15"/>
  <c r="AV111" i="15"/>
  <c r="AU125" i="15"/>
  <c r="T128" i="15"/>
  <c r="K129" i="15"/>
  <c r="L129" i="15" s="1"/>
  <c r="AR33" i="30"/>
  <c r="E74" i="30"/>
  <c r="H73" i="30" s="1"/>
  <c r="I73" i="30" s="1"/>
  <c r="J73" i="30" s="1"/>
  <c r="D89" i="30"/>
  <c r="AS48" i="30"/>
  <c r="E64" i="30"/>
  <c r="H63" i="30" s="1"/>
  <c r="I63" i="30" s="1"/>
  <c r="J63" i="30" s="1"/>
  <c r="R27" i="28"/>
  <c r="R91" i="28"/>
  <c r="AS50" i="1"/>
  <c r="AS47" i="1"/>
  <c r="AS52" i="1"/>
  <c r="AS42" i="1"/>
  <c r="AS44" i="1"/>
  <c r="AS49" i="1"/>
  <c r="AS46" i="1"/>
  <c r="AS51" i="1"/>
  <c r="AS48" i="1"/>
  <c r="AS43" i="1"/>
  <c r="AS53" i="1"/>
  <c r="R126" i="1"/>
  <c r="R125" i="1"/>
  <c r="R132" i="1"/>
  <c r="R44" i="2"/>
  <c r="AV140" i="33"/>
  <c r="AS30" i="29"/>
  <c r="AS34" i="29"/>
  <c r="AS46" i="29"/>
  <c r="E49" i="29"/>
  <c r="H48" i="29" s="1"/>
  <c r="I48" i="29" s="1"/>
  <c r="J48" i="29" s="1"/>
  <c r="K51" i="29"/>
  <c r="L51" i="29" s="1"/>
  <c r="T73" i="29"/>
  <c r="AR81" i="29"/>
  <c r="T82" i="29"/>
  <c r="AR84" i="29"/>
  <c r="K90" i="29"/>
  <c r="L90" i="29" s="1"/>
  <c r="AV107" i="29"/>
  <c r="AV110" i="29"/>
  <c r="K126" i="29"/>
  <c r="L126" i="29" s="1"/>
  <c r="AU131" i="29"/>
  <c r="K37" i="15"/>
  <c r="L37" i="15" s="1"/>
  <c r="T44" i="15"/>
  <c r="K45" i="15"/>
  <c r="L45" i="15" s="1"/>
  <c r="D63" i="15"/>
  <c r="AS73" i="15"/>
  <c r="AR76" i="15"/>
  <c r="AR79" i="15"/>
  <c r="AS82" i="15"/>
  <c r="AK89" i="15"/>
  <c r="AL93" i="15"/>
  <c r="AU121" i="15"/>
  <c r="AU123" i="15"/>
  <c r="AV125" i="15"/>
  <c r="K136" i="15"/>
  <c r="L136" i="15" s="1"/>
  <c r="K145" i="15"/>
  <c r="L145" i="15" s="1"/>
  <c r="AR28" i="30"/>
  <c r="AS33" i="30"/>
  <c r="AR46" i="30"/>
  <c r="T47" i="30"/>
  <c r="K48" i="30"/>
  <c r="L48" i="30" s="1"/>
  <c r="E51" i="30"/>
  <c r="H50" i="30" s="1"/>
  <c r="I50" i="30" s="1"/>
  <c r="J50" i="30" s="1"/>
  <c r="D63" i="28"/>
  <c r="E48" i="28"/>
  <c r="H47" i="28" s="1"/>
  <c r="I47" i="28" s="1"/>
  <c r="J47" i="28" s="1"/>
  <c r="AV127" i="28"/>
  <c r="L93" i="1"/>
  <c r="R142" i="1"/>
  <c r="R34" i="2"/>
  <c r="R46" i="2"/>
  <c r="D95" i="2"/>
  <c r="E80" i="2"/>
  <c r="H79" i="2" s="1"/>
  <c r="I79" i="2" s="1"/>
  <c r="J79" i="2" s="1"/>
  <c r="R33" i="3"/>
  <c r="T28" i="29"/>
  <c r="E44" i="29"/>
  <c r="H43" i="29" s="1"/>
  <c r="I43" i="29" s="1"/>
  <c r="J43" i="29" s="1"/>
  <c r="K46" i="29"/>
  <c r="L46" i="29" s="1"/>
  <c r="AR49" i="29"/>
  <c r="T50" i="29"/>
  <c r="K66" i="29"/>
  <c r="L66" i="29" s="1"/>
  <c r="D67" i="29"/>
  <c r="K69" i="29"/>
  <c r="L69" i="29" s="1"/>
  <c r="AR75" i="29"/>
  <c r="T76" i="29"/>
  <c r="AR78" i="29"/>
  <c r="T79" i="29"/>
  <c r="AS81" i="29"/>
  <c r="AS84" i="29"/>
  <c r="AK92" i="29"/>
  <c r="K95" i="29"/>
  <c r="L95" i="29" s="1"/>
  <c r="AK97" i="29"/>
  <c r="T98" i="29"/>
  <c r="K100" i="29"/>
  <c r="L100" i="29" s="1"/>
  <c r="K124" i="29"/>
  <c r="L124" i="29" s="1"/>
  <c r="AU129" i="29"/>
  <c r="AV131" i="29"/>
  <c r="K144" i="29"/>
  <c r="L144" i="29" s="1"/>
  <c r="K147" i="29"/>
  <c r="L147" i="29" s="1"/>
  <c r="K27" i="15"/>
  <c r="L27" i="15" s="1"/>
  <c r="K32" i="15"/>
  <c r="L32" i="15" s="1"/>
  <c r="AR35" i="15"/>
  <c r="K43" i="15"/>
  <c r="L43" i="15" s="1"/>
  <c r="AR52" i="15"/>
  <c r="T53" i="15"/>
  <c r="K65" i="15"/>
  <c r="L65" i="15" s="1"/>
  <c r="AR68" i="15"/>
  <c r="T69" i="15"/>
  <c r="AS76" i="15"/>
  <c r="AS79" i="15"/>
  <c r="K92" i="15"/>
  <c r="L92" i="15" s="1"/>
  <c r="K97" i="15"/>
  <c r="L97" i="15" s="1"/>
  <c r="AV121" i="15"/>
  <c r="AV123" i="15"/>
  <c r="AU132" i="15"/>
  <c r="AR42" i="30"/>
  <c r="AR44" i="30"/>
  <c r="K46" i="30"/>
  <c r="L46" i="30" s="1"/>
  <c r="AR53" i="30"/>
  <c r="R74" i="30"/>
  <c r="D91" i="28"/>
  <c r="E76" i="28"/>
  <c r="H75" i="28" s="1"/>
  <c r="I75" i="28" s="1"/>
  <c r="J75" i="28" s="1"/>
  <c r="E66" i="28"/>
  <c r="H65" i="28" s="1"/>
  <c r="I65" i="28" s="1"/>
  <c r="J65" i="28" s="1"/>
  <c r="D80" i="28"/>
  <c r="D83" i="28"/>
  <c r="R89" i="28"/>
  <c r="O89" i="28"/>
  <c r="R73" i="1"/>
  <c r="O73" i="1"/>
  <c r="P73" i="1" s="1"/>
  <c r="Q73" i="1" s="1"/>
  <c r="R27" i="2"/>
  <c r="AS27" i="29"/>
  <c r="T32" i="29"/>
  <c r="AR44" i="29"/>
  <c r="T45" i="29"/>
  <c r="AS49" i="29"/>
  <c r="AR58" i="29"/>
  <c r="K60" i="29"/>
  <c r="L60" i="29" s="1"/>
  <c r="K63" i="29"/>
  <c r="L63" i="29" s="1"/>
  <c r="AR67" i="29"/>
  <c r="AS78" i="29"/>
  <c r="AL92" i="29"/>
  <c r="T93" i="29"/>
  <c r="AL97" i="29"/>
  <c r="K113" i="29"/>
  <c r="L113" i="29" s="1"/>
  <c r="K116" i="29"/>
  <c r="L116" i="29" s="1"/>
  <c r="K122" i="29"/>
  <c r="L122" i="29" s="1"/>
  <c r="AV129" i="29"/>
  <c r="AU136" i="29"/>
  <c r="K138" i="29"/>
  <c r="L138" i="29" s="1"/>
  <c r="K141" i="29"/>
  <c r="L141" i="29" s="1"/>
  <c r="AU145" i="29"/>
  <c r="AR50" i="15"/>
  <c r="T51" i="15"/>
  <c r="K52" i="15"/>
  <c r="L52" i="15" s="1"/>
  <c r="T59" i="15"/>
  <c r="K60" i="15"/>
  <c r="L60" i="15" s="1"/>
  <c r="AR63" i="15"/>
  <c r="T64" i="15"/>
  <c r="AK94" i="15"/>
  <c r="T95" i="15"/>
  <c r="AK99" i="15"/>
  <c r="T100" i="15"/>
  <c r="K125" i="15"/>
  <c r="L125" i="15" s="1"/>
  <c r="AU130" i="15"/>
  <c r="AV132" i="15"/>
  <c r="AU137" i="15"/>
  <c r="AU143" i="15"/>
  <c r="T144" i="15"/>
  <c r="AU146" i="15"/>
  <c r="AR26" i="30"/>
  <c r="K28" i="30"/>
  <c r="L28" i="30" s="1"/>
  <c r="AR36" i="30"/>
  <c r="AS42" i="30"/>
  <c r="T43" i="30"/>
  <c r="AS44" i="30"/>
  <c r="D80" i="30"/>
  <c r="E66" i="30"/>
  <c r="H65" i="30" s="1"/>
  <c r="I65" i="30" s="1"/>
  <c r="J65" i="30" s="1"/>
  <c r="AS53" i="30"/>
  <c r="E59" i="30"/>
  <c r="H58" i="30" s="1"/>
  <c r="I58" i="30" s="1"/>
  <c r="J58" i="30" s="1"/>
  <c r="P58" i="30" s="1"/>
  <c r="Q58" i="30" s="1"/>
  <c r="S58" i="30" s="1"/>
  <c r="R105" i="30"/>
  <c r="O105" i="30"/>
  <c r="AV109" i="30"/>
  <c r="AV115" i="30"/>
  <c r="AV112" i="30"/>
  <c r="AV106" i="30"/>
  <c r="AV111" i="30"/>
  <c r="AV108" i="30"/>
  <c r="AV114" i="30"/>
  <c r="AV105" i="30"/>
  <c r="AV110" i="30"/>
  <c r="AV107" i="30"/>
  <c r="R59" i="1"/>
  <c r="R53" i="3"/>
  <c r="R45" i="3"/>
  <c r="AV144" i="33"/>
  <c r="AV147" i="33"/>
  <c r="AS31" i="29"/>
  <c r="AS35" i="29"/>
  <c r="AR42" i="29"/>
  <c r="K49" i="29"/>
  <c r="L49" i="29" s="1"/>
  <c r="AR52" i="29"/>
  <c r="T53" i="29"/>
  <c r="T62" i="29"/>
  <c r="K81" i="29"/>
  <c r="L81" i="29" s="1"/>
  <c r="K84" i="29"/>
  <c r="L84" i="29" s="1"/>
  <c r="K91" i="29"/>
  <c r="L91" i="29" s="1"/>
  <c r="K96" i="29"/>
  <c r="L96" i="29" s="1"/>
  <c r="AK98" i="29"/>
  <c r="AV105" i="29"/>
  <c r="T106" i="29"/>
  <c r="AU108" i="29"/>
  <c r="AU111" i="29"/>
  <c r="T112" i="29"/>
  <c r="AV114" i="29"/>
  <c r="T115" i="29"/>
  <c r="AV127" i="29"/>
  <c r="T140" i="29"/>
  <c r="K30" i="15"/>
  <c r="L30" i="15" s="1"/>
  <c r="AR48" i="15"/>
  <c r="T49" i="15"/>
  <c r="K50" i="15"/>
  <c r="L50" i="15" s="1"/>
  <c r="K58" i="15"/>
  <c r="L58" i="15" s="1"/>
  <c r="AR66" i="15"/>
  <c r="T67" i="15"/>
  <c r="K76" i="15"/>
  <c r="L76" i="15" s="1"/>
  <c r="K79" i="15"/>
  <c r="L79" i="15" s="1"/>
  <c r="AK90" i="15"/>
  <c r="K93" i="15"/>
  <c r="L93" i="15" s="1"/>
  <c r="K98" i="15"/>
  <c r="L98" i="15" s="1"/>
  <c r="AV106" i="15"/>
  <c r="T107" i="15"/>
  <c r="T110" i="15"/>
  <c r="AV112" i="15"/>
  <c r="AV115" i="15"/>
  <c r="K121" i="15"/>
  <c r="L121" i="15" s="1"/>
  <c r="K123" i="15"/>
  <c r="L123" i="15" s="1"/>
  <c r="AU128" i="15"/>
  <c r="AS31" i="30"/>
  <c r="D94" i="30"/>
  <c r="E79" i="30"/>
  <c r="H78" i="30" s="1"/>
  <c r="I78" i="30" s="1"/>
  <c r="J78" i="30" s="1"/>
  <c r="D84" i="30"/>
  <c r="R123" i="30"/>
  <c r="R44" i="28"/>
  <c r="R33" i="1"/>
  <c r="R146" i="1"/>
  <c r="R128" i="3"/>
  <c r="AV138" i="33"/>
  <c r="AV141" i="33"/>
  <c r="T29" i="29"/>
  <c r="T43" i="29"/>
  <c r="K44" i="29"/>
  <c r="L44" i="29" s="1"/>
  <c r="AR47" i="29"/>
  <c r="T48" i="29"/>
  <c r="AS52" i="29"/>
  <c r="AR73" i="29"/>
  <c r="K75" i="29"/>
  <c r="L75" i="29" s="1"/>
  <c r="K78" i="29"/>
  <c r="L78" i="29" s="1"/>
  <c r="AR82" i="29"/>
  <c r="AK93" i="29"/>
  <c r="T94" i="29"/>
  <c r="AL98" i="29"/>
  <c r="T99" i="29"/>
  <c r="AV108" i="29"/>
  <c r="T109" i="29"/>
  <c r="AV111" i="29"/>
  <c r="AU125" i="29"/>
  <c r="K129" i="29"/>
  <c r="L129" i="29" s="1"/>
  <c r="AR33" i="15"/>
  <c r="AR61" i="15"/>
  <c r="K63" i="15"/>
  <c r="L63" i="15" s="1"/>
  <c r="AR74" i="15"/>
  <c r="AR80" i="15"/>
  <c r="AR83" i="15"/>
  <c r="T91" i="15"/>
  <c r="AK95" i="15"/>
  <c r="T96" i="15"/>
  <c r="AK100" i="15"/>
  <c r="AV109" i="15"/>
  <c r="AV128" i="15"/>
  <c r="T131" i="15"/>
  <c r="K132" i="15"/>
  <c r="L132" i="15" s="1"/>
  <c r="K146" i="15"/>
  <c r="L146" i="15" s="1"/>
  <c r="K31" i="30"/>
  <c r="L31" i="30" s="1"/>
  <c r="AR34" i="30"/>
  <c r="T51" i="30"/>
  <c r="T53" i="30"/>
  <c r="T52" i="30"/>
  <c r="D76" i="30"/>
  <c r="E62" i="30"/>
  <c r="H61" i="30" s="1"/>
  <c r="I61" i="30" s="1"/>
  <c r="J61" i="30" s="1"/>
  <c r="AR49" i="30"/>
  <c r="R77" i="30"/>
  <c r="R107" i="30"/>
  <c r="AR78" i="28"/>
  <c r="AR75" i="28"/>
  <c r="AR84" i="28"/>
  <c r="AR81" i="28"/>
  <c r="K80" i="28"/>
  <c r="L80" i="28" s="1"/>
  <c r="K77" i="28"/>
  <c r="L77" i="28" s="1"/>
  <c r="K74" i="28"/>
  <c r="L74" i="28" s="1"/>
  <c r="K83" i="28"/>
  <c r="L83" i="28" s="1"/>
  <c r="AR77" i="28"/>
  <c r="AR83" i="28"/>
  <c r="AR80" i="28"/>
  <c r="AR74" i="28"/>
  <c r="K79" i="28"/>
  <c r="L79" i="28" s="1"/>
  <c r="K76" i="28"/>
  <c r="L76" i="28" s="1"/>
  <c r="AR79" i="28"/>
  <c r="AR76" i="28"/>
  <c r="AR82" i="28"/>
  <c r="K78" i="28"/>
  <c r="L78" i="28" s="1"/>
  <c r="K75" i="28"/>
  <c r="L75" i="28" s="1"/>
  <c r="AR73" i="28"/>
  <c r="K81" i="28"/>
  <c r="L81" i="28" s="1"/>
  <c r="R26" i="1"/>
  <c r="O26" i="1"/>
  <c r="P26" i="1" s="1"/>
  <c r="Q26" i="1" s="1"/>
  <c r="S26" i="1" s="1"/>
  <c r="U26" i="1" s="1"/>
  <c r="R31" i="2"/>
  <c r="R106" i="3"/>
  <c r="T33" i="29"/>
  <c r="AS47" i="29"/>
  <c r="K52" i="29"/>
  <c r="L52" i="29" s="1"/>
  <c r="K58" i="29"/>
  <c r="L58" i="29" s="1"/>
  <c r="K67" i="29"/>
  <c r="L67" i="29" s="1"/>
  <c r="D68" i="29"/>
  <c r="T74" i="29"/>
  <c r="AR76" i="29"/>
  <c r="AR79" i="29"/>
  <c r="T80" i="29"/>
  <c r="AS82" i="29"/>
  <c r="T83" i="29"/>
  <c r="AK89" i="29"/>
  <c r="AL93" i="29"/>
  <c r="AU121" i="29"/>
  <c r="AU123" i="29"/>
  <c r="AV125" i="29"/>
  <c r="K136" i="29"/>
  <c r="L136" i="29" s="1"/>
  <c r="K145" i="29"/>
  <c r="L145" i="29" s="1"/>
  <c r="AR28" i="15"/>
  <c r="AR46" i="15"/>
  <c r="T47" i="15"/>
  <c r="K48" i="15"/>
  <c r="L48" i="15" s="1"/>
  <c r="T62" i="15"/>
  <c r="D64" i="15"/>
  <c r="AS74" i="15"/>
  <c r="AR77" i="15"/>
  <c r="AS80" i="15"/>
  <c r="AS83" i="15"/>
  <c r="K89" i="15"/>
  <c r="L89" i="15" s="1"/>
  <c r="AL95" i="15"/>
  <c r="AL100" i="15"/>
  <c r="AU126" i="15"/>
  <c r="T129" i="15"/>
  <c r="K130" i="15"/>
  <c r="L130" i="15" s="1"/>
  <c r="K137" i="15"/>
  <c r="L137" i="15" s="1"/>
  <c r="K140" i="15"/>
  <c r="L140" i="15" s="1"/>
  <c r="K143" i="15"/>
  <c r="L143" i="15" s="1"/>
  <c r="AR29" i="30"/>
  <c r="AS34" i="30"/>
  <c r="D74" i="30"/>
  <c r="E60" i="30"/>
  <c r="H59" i="30" s="1"/>
  <c r="I59" i="30" s="1"/>
  <c r="J59" i="30" s="1"/>
  <c r="AS49" i="30"/>
  <c r="AS27" i="28"/>
  <c r="AS34" i="28"/>
  <c r="AS30" i="28"/>
  <c r="AS37" i="28"/>
  <c r="AS26" i="28"/>
  <c r="AS33" i="28"/>
  <c r="AS29" i="28"/>
  <c r="AS32" i="28"/>
  <c r="AS28" i="28"/>
  <c r="E63" i="28"/>
  <c r="H62" i="28" s="1"/>
  <c r="I62" i="28" s="1"/>
  <c r="J62" i="28" s="1"/>
  <c r="D77" i="28"/>
  <c r="E61" i="28"/>
  <c r="H60" i="28" s="1"/>
  <c r="I60" i="28" s="1"/>
  <c r="J60" i="28" s="1"/>
  <c r="K73" i="28"/>
  <c r="L73" i="28" s="1"/>
  <c r="L111" i="1"/>
  <c r="L115" i="1"/>
  <c r="R42" i="2"/>
  <c r="O42" i="2"/>
  <c r="P42" i="2" s="1"/>
  <c r="Q42" i="2" s="1"/>
  <c r="S42" i="2" s="1"/>
  <c r="U42" i="2" s="1"/>
  <c r="AQ42" i="2" s="1"/>
  <c r="AU42" i="2" s="1"/>
  <c r="AS28" i="29"/>
  <c r="T37" i="29"/>
  <c r="AR50" i="29"/>
  <c r="T51" i="29"/>
  <c r="K61" i="29"/>
  <c r="L61" i="29" s="1"/>
  <c r="K64" i="29"/>
  <c r="L64" i="29" s="1"/>
  <c r="AS76" i="29"/>
  <c r="T77" i="29"/>
  <c r="T90" i="29"/>
  <c r="K92" i="29"/>
  <c r="L92" i="29" s="1"/>
  <c r="K97" i="29"/>
  <c r="L97" i="29" s="1"/>
  <c r="K114" i="29"/>
  <c r="L114" i="29" s="1"/>
  <c r="K127" i="29"/>
  <c r="L127" i="29" s="1"/>
  <c r="AU132" i="29"/>
  <c r="K139" i="29"/>
  <c r="L139" i="29" s="1"/>
  <c r="K142" i="29"/>
  <c r="L142" i="29" s="1"/>
  <c r="K33" i="15"/>
  <c r="L33" i="15" s="1"/>
  <c r="AR42" i="15"/>
  <c r="AR44" i="15"/>
  <c r="T45" i="15"/>
  <c r="K46" i="15"/>
  <c r="L46" i="15" s="1"/>
  <c r="K66" i="15"/>
  <c r="L66" i="15" s="1"/>
  <c r="AR69" i="15"/>
  <c r="AS83" i="30"/>
  <c r="AS80" i="30"/>
  <c r="AS74" i="30"/>
  <c r="AS79" i="30"/>
  <c r="AS76" i="30"/>
  <c r="AS82" i="30"/>
  <c r="AS73" i="30"/>
  <c r="AS78" i="30"/>
  <c r="AS75" i="30"/>
  <c r="AS84" i="30"/>
  <c r="AS81" i="30"/>
  <c r="E44" i="28"/>
  <c r="H43" i="28" s="1"/>
  <c r="I43" i="28" s="1"/>
  <c r="J43" i="28" s="1"/>
  <c r="D59" i="28"/>
  <c r="R90" i="28"/>
  <c r="AS59" i="1"/>
  <c r="AS66" i="1"/>
  <c r="AS62" i="1"/>
  <c r="AS69" i="1"/>
  <c r="AS58" i="1"/>
  <c r="AS65" i="1"/>
  <c r="AS61" i="1"/>
  <c r="AS68" i="1"/>
  <c r="AS64" i="1"/>
  <c r="AS60" i="1"/>
  <c r="R26" i="2"/>
  <c r="O26" i="2"/>
  <c r="P26" i="2" s="1"/>
  <c r="Q26" i="2" s="1"/>
  <c r="R48" i="3"/>
  <c r="D83" i="5"/>
  <c r="E69" i="5"/>
  <c r="H68" i="5" s="1"/>
  <c r="I68" i="5" s="1"/>
  <c r="J68" i="5" s="1"/>
  <c r="AS32" i="29"/>
  <c r="AR45" i="29"/>
  <c r="K47" i="29"/>
  <c r="L47" i="29" s="1"/>
  <c r="AS50" i="29"/>
  <c r="AR59" i="29"/>
  <c r="AR65" i="29"/>
  <c r="T66" i="29"/>
  <c r="AR68" i="29"/>
  <c r="T69" i="29"/>
  <c r="AK94" i="29"/>
  <c r="T95" i="29"/>
  <c r="AK99" i="29"/>
  <c r="T100" i="29"/>
  <c r="K108" i="29"/>
  <c r="L108" i="29" s="1"/>
  <c r="K111" i="29"/>
  <c r="L111" i="29" s="1"/>
  <c r="K125" i="29"/>
  <c r="L125" i="29" s="1"/>
  <c r="AU130" i="29"/>
  <c r="AV132" i="29"/>
  <c r="AU137" i="29"/>
  <c r="AU143" i="29"/>
  <c r="T144" i="29"/>
  <c r="AU146" i="29"/>
  <c r="T147" i="29"/>
  <c r="AR26" i="15"/>
  <c r="K28" i="15"/>
  <c r="L28" i="15" s="1"/>
  <c r="AR36" i="15"/>
  <c r="AR53" i="15"/>
  <c r="K61" i="15"/>
  <c r="L61" i="15" s="1"/>
  <c r="AR64" i="15"/>
  <c r="T65" i="15"/>
  <c r="K83" i="15"/>
  <c r="L83" i="15" s="1"/>
  <c r="AK91" i="15"/>
  <c r="T92" i="15"/>
  <c r="K94" i="15"/>
  <c r="L94" i="15" s="1"/>
  <c r="AK96" i="15"/>
  <c r="T97" i="15"/>
  <c r="T105" i="15"/>
  <c r="T114" i="15"/>
  <c r="AV124" i="15"/>
  <c r="K128" i="15"/>
  <c r="L128" i="15" s="1"/>
  <c r="AU138" i="15"/>
  <c r="AU141" i="15"/>
  <c r="AR37" i="30"/>
  <c r="AR45" i="30"/>
  <c r="AS47" i="30"/>
  <c r="AL100" i="30"/>
  <c r="AL95" i="30"/>
  <c r="AL90" i="30"/>
  <c r="AL99" i="30"/>
  <c r="AL94" i="30"/>
  <c r="AL89" i="30"/>
  <c r="AL93" i="30"/>
  <c r="AL98" i="30"/>
  <c r="AL97" i="30"/>
  <c r="AL92" i="30"/>
  <c r="AL96" i="30"/>
  <c r="K84" i="28"/>
  <c r="L84" i="28" s="1"/>
  <c r="AQ26" i="1"/>
  <c r="AS63" i="1"/>
  <c r="R141" i="1"/>
  <c r="R143" i="1"/>
  <c r="R33" i="2"/>
  <c r="R35" i="2"/>
  <c r="R47" i="2"/>
  <c r="AV136" i="33"/>
  <c r="AV145" i="33"/>
  <c r="AS36" i="29"/>
  <c r="AS45" i="29"/>
  <c r="T46" i="29"/>
  <c r="T60" i="29"/>
  <c r="AR62" i="29"/>
  <c r="K82" i="29"/>
  <c r="L82" i="29" s="1"/>
  <c r="AL94" i="29"/>
  <c r="AL99" i="29"/>
  <c r="AU106" i="29"/>
  <c r="AU112" i="29"/>
  <c r="T113" i="29"/>
  <c r="AU115" i="29"/>
  <c r="T116" i="29"/>
  <c r="AV130" i="29"/>
  <c r="T138" i="29"/>
  <c r="AU140" i="29"/>
  <c r="AR31" i="15"/>
  <c r="K36" i="15"/>
  <c r="L36" i="15" s="1"/>
  <c r="K42" i="15"/>
  <c r="L42" i="15" s="1"/>
  <c r="K44" i="15"/>
  <c r="L44" i="15" s="1"/>
  <c r="AR51" i="15"/>
  <c r="T60" i="15"/>
  <c r="D62" i="15"/>
  <c r="K74" i="15"/>
  <c r="L74" i="15" s="1"/>
  <c r="K77" i="15"/>
  <c r="L77" i="15" s="1"/>
  <c r="K80" i="15"/>
  <c r="L80" i="15" s="1"/>
  <c r="T108" i="15"/>
  <c r="AV113" i="15"/>
  <c r="AV116" i="15"/>
  <c r="AV122" i="15"/>
  <c r="AS37" i="30"/>
  <c r="AR43" i="30"/>
  <c r="K47" i="30"/>
  <c r="L47" i="30" s="1"/>
  <c r="AS77" i="30"/>
  <c r="R80" i="30"/>
  <c r="D64" i="28"/>
  <c r="E49" i="28"/>
  <c r="H48" i="28" s="1"/>
  <c r="I48" i="28" s="1"/>
  <c r="J48" i="28" s="1"/>
  <c r="R60" i="1"/>
  <c r="T116" i="1"/>
  <c r="T105" i="1"/>
  <c r="T112" i="1"/>
  <c r="T108" i="1"/>
  <c r="T115" i="1"/>
  <c r="T111" i="1"/>
  <c r="T107" i="1"/>
  <c r="T114" i="1"/>
  <c r="T110" i="1"/>
  <c r="T106" i="1"/>
  <c r="AV139" i="33"/>
  <c r="T30" i="29"/>
  <c r="K50" i="29"/>
  <c r="L50" i="29" s="1"/>
  <c r="AR53" i="29"/>
  <c r="K76" i="29"/>
  <c r="L76" i="29" s="1"/>
  <c r="K79" i="29"/>
  <c r="L79" i="29" s="1"/>
  <c r="AK90" i="29"/>
  <c r="K93" i="29"/>
  <c r="L93" i="29" s="1"/>
  <c r="K98" i="29"/>
  <c r="L98" i="29" s="1"/>
  <c r="T107" i="29"/>
  <c r="AV112" i="29"/>
  <c r="AV115" i="29"/>
  <c r="K121" i="29"/>
  <c r="L121" i="29" s="1"/>
  <c r="K123" i="29"/>
  <c r="L123" i="29" s="1"/>
  <c r="AU128" i="29"/>
  <c r="K26" i="15"/>
  <c r="L26" i="15" s="1"/>
  <c r="T52" i="15"/>
  <c r="K53" i="15"/>
  <c r="L53" i="15" s="1"/>
  <c r="AR67" i="15"/>
  <c r="K69" i="15"/>
  <c r="L69" i="15" s="1"/>
  <c r="AR81" i="15"/>
  <c r="AR84" i="15"/>
  <c r="K90" i="15"/>
  <c r="L90" i="15" s="1"/>
  <c r="AV107" i="15"/>
  <c r="K126" i="15"/>
  <c r="L126" i="15" s="1"/>
  <c r="AU131" i="15"/>
  <c r="AS27" i="30"/>
  <c r="K37" i="30"/>
  <c r="L37" i="30" s="1"/>
  <c r="T42" i="30"/>
  <c r="AS43" i="30"/>
  <c r="T44" i="30"/>
  <c r="K45" i="30"/>
  <c r="L45" i="30" s="1"/>
  <c r="E50" i="30"/>
  <c r="H49" i="30" s="1"/>
  <c r="I49" i="30" s="1"/>
  <c r="J49" i="30" s="1"/>
  <c r="E65" i="30"/>
  <c r="H64" i="30" s="1"/>
  <c r="I64" i="30" s="1"/>
  <c r="J64" i="30" s="1"/>
  <c r="AV113" i="30"/>
  <c r="E67" i="28"/>
  <c r="H66" i="28" s="1"/>
  <c r="I66" i="28" s="1"/>
  <c r="J66" i="28" s="1"/>
  <c r="D81" i="28"/>
  <c r="R28" i="1"/>
  <c r="AV145" i="1"/>
  <c r="AV141" i="1"/>
  <c r="AV137" i="1"/>
  <c r="AV144" i="1"/>
  <c r="AV140" i="1"/>
  <c r="AV147" i="1"/>
  <c r="AV136" i="1"/>
  <c r="AV143" i="1"/>
  <c r="AV146" i="1"/>
  <c r="AV142" i="1"/>
  <c r="AV138" i="1"/>
  <c r="AR43" i="29"/>
  <c r="K45" i="29"/>
  <c r="L45" i="29" s="1"/>
  <c r="AR74" i="29"/>
  <c r="AR80" i="29"/>
  <c r="T81" i="29"/>
  <c r="T91" i="29"/>
  <c r="AK95" i="29"/>
  <c r="K31" i="15"/>
  <c r="L31" i="15" s="1"/>
  <c r="AR49" i="15"/>
  <c r="K59" i="15"/>
  <c r="L59" i="15" s="1"/>
  <c r="AR75" i="15"/>
  <c r="AS81" i="15"/>
  <c r="AK92" i="15"/>
  <c r="K95" i="15"/>
  <c r="L95" i="15" s="1"/>
  <c r="AK97" i="15"/>
  <c r="K144" i="15"/>
  <c r="L144" i="15" s="1"/>
  <c r="K43" i="30"/>
  <c r="L43" i="30" s="1"/>
  <c r="D95" i="30"/>
  <c r="E80" i="30"/>
  <c r="H79" i="30" s="1"/>
  <c r="I79" i="30" s="1"/>
  <c r="J79" i="30" s="1"/>
  <c r="AR50" i="30"/>
  <c r="R131" i="30"/>
  <c r="D58" i="28"/>
  <c r="E43" i="28"/>
  <c r="H42" i="28" s="1"/>
  <c r="I42" i="28" s="1"/>
  <c r="J42" i="28" s="1"/>
  <c r="T79" i="28"/>
  <c r="T76" i="28"/>
  <c r="T82" i="28"/>
  <c r="T73" i="28"/>
  <c r="T78" i="28"/>
  <c r="T75" i="28"/>
  <c r="T84" i="28"/>
  <c r="T81" i="28"/>
  <c r="T77" i="28"/>
  <c r="T83" i="28"/>
  <c r="T80" i="28"/>
  <c r="T74" i="28"/>
  <c r="D82" i="28"/>
  <c r="R45" i="1"/>
  <c r="R62" i="1"/>
  <c r="R76" i="1"/>
  <c r="T89" i="1"/>
  <c r="T95" i="1"/>
  <c r="T94" i="1"/>
  <c r="T93" i="1"/>
  <c r="T100" i="1"/>
  <c r="T99" i="1"/>
  <c r="T92" i="1"/>
  <c r="T91" i="1"/>
  <c r="T98" i="1"/>
  <c r="T97" i="1"/>
  <c r="T90" i="1"/>
  <c r="R145" i="1"/>
  <c r="R78" i="2"/>
  <c r="AU125" i="28"/>
  <c r="K129" i="28"/>
  <c r="L129" i="28" s="1"/>
  <c r="AU105" i="1"/>
  <c r="AU116" i="1"/>
  <c r="O136" i="2"/>
  <c r="R136" i="2"/>
  <c r="R43" i="3"/>
  <c r="E61" i="4"/>
  <c r="H60" i="4" s="1"/>
  <c r="I60" i="4" s="1"/>
  <c r="J60" i="4" s="1"/>
  <c r="D75" i="4"/>
  <c r="E63" i="4"/>
  <c r="H62" i="4" s="1"/>
  <c r="I62" i="4" s="1"/>
  <c r="J62" i="4" s="1"/>
  <c r="D77" i="4"/>
  <c r="AR67" i="30"/>
  <c r="K69" i="30"/>
  <c r="L69" i="30" s="1"/>
  <c r="T73" i="30"/>
  <c r="AR81" i="30"/>
  <c r="T82" i="30"/>
  <c r="AR84" i="30"/>
  <c r="K90" i="30"/>
  <c r="L90" i="30" s="1"/>
  <c r="T125" i="30"/>
  <c r="K126" i="30"/>
  <c r="L126" i="30" s="1"/>
  <c r="AU131" i="30"/>
  <c r="AR28" i="28"/>
  <c r="T33" i="28"/>
  <c r="AS47" i="28"/>
  <c r="E50" i="28"/>
  <c r="H49" i="28" s="1"/>
  <c r="I49" i="28" s="1"/>
  <c r="J49" i="28" s="1"/>
  <c r="K52" i="28"/>
  <c r="L52" i="28" s="1"/>
  <c r="K58" i="28"/>
  <c r="L58" i="28" s="1"/>
  <c r="K67" i="28"/>
  <c r="L67" i="28" s="1"/>
  <c r="AS73" i="28"/>
  <c r="AS82" i="28"/>
  <c r="AK89" i="28"/>
  <c r="AL93" i="28"/>
  <c r="AU121" i="28"/>
  <c r="AU123" i="28"/>
  <c r="K136" i="28"/>
  <c r="L136" i="28" s="1"/>
  <c r="K145" i="28"/>
  <c r="L145" i="28" s="1"/>
  <c r="AR26" i="1"/>
  <c r="AU26" i="1" s="1"/>
  <c r="T27" i="1"/>
  <c r="AS33" i="1"/>
  <c r="AR37" i="1"/>
  <c r="T44" i="1"/>
  <c r="K63" i="1"/>
  <c r="L63" i="1" s="1"/>
  <c r="AR64" i="1"/>
  <c r="K67" i="1"/>
  <c r="L67" i="1" s="1"/>
  <c r="T69" i="1"/>
  <c r="AR74" i="1"/>
  <c r="T75" i="1"/>
  <c r="AL89" i="1"/>
  <c r="AK96" i="1"/>
  <c r="AV116" i="1"/>
  <c r="T121" i="1"/>
  <c r="K122" i="1"/>
  <c r="L122" i="1" s="1"/>
  <c r="AU125" i="1"/>
  <c r="K127" i="1"/>
  <c r="L127" i="1" s="1"/>
  <c r="T131" i="1"/>
  <c r="AU146" i="1"/>
  <c r="AS30" i="2"/>
  <c r="AS34" i="2"/>
  <c r="K37" i="2"/>
  <c r="L37" i="2" s="1"/>
  <c r="T138" i="2"/>
  <c r="P42" i="3"/>
  <c r="Q42" i="3" s="1"/>
  <c r="S42" i="3" s="1"/>
  <c r="U42" i="3" s="1"/>
  <c r="T58" i="30"/>
  <c r="K59" i="30"/>
  <c r="L59" i="30" s="1"/>
  <c r="K64" i="30"/>
  <c r="L64" i="30" s="1"/>
  <c r="AS67" i="30"/>
  <c r="T68" i="30"/>
  <c r="AR75" i="30"/>
  <c r="T76" i="30"/>
  <c r="AR78" i="30"/>
  <c r="T79" i="30"/>
  <c r="AK92" i="30"/>
  <c r="K95" i="30"/>
  <c r="L95" i="30" s="1"/>
  <c r="AK97" i="30"/>
  <c r="T98" i="30"/>
  <c r="K100" i="30"/>
  <c r="L100" i="30" s="1"/>
  <c r="T123" i="30"/>
  <c r="K124" i="30"/>
  <c r="L124" i="30" s="1"/>
  <c r="AU129" i="30"/>
  <c r="AV131" i="30"/>
  <c r="K144" i="30"/>
  <c r="L144" i="30" s="1"/>
  <c r="K147" i="30"/>
  <c r="L147" i="30" s="1"/>
  <c r="K31" i="28"/>
  <c r="L31" i="28" s="1"/>
  <c r="AR32" i="28"/>
  <c r="K35" i="28"/>
  <c r="L35" i="28" s="1"/>
  <c r="T37" i="28"/>
  <c r="AR50" i="28"/>
  <c r="T51" i="28"/>
  <c r="K61" i="28"/>
  <c r="L61" i="28" s="1"/>
  <c r="K64" i="28"/>
  <c r="L64" i="28" s="1"/>
  <c r="AS76" i="28"/>
  <c r="AS79" i="28"/>
  <c r="AL89" i="28"/>
  <c r="T90" i="28"/>
  <c r="K92" i="28"/>
  <c r="L92" i="28" s="1"/>
  <c r="K97" i="28"/>
  <c r="L97" i="28" s="1"/>
  <c r="K105" i="28"/>
  <c r="L105" i="28" s="1"/>
  <c r="K114" i="28"/>
  <c r="L114" i="28" s="1"/>
  <c r="K127" i="28"/>
  <c r="L127" i="28" s="1"/>
  <c r="AU132" i="28"/>
  <c r="K139" i="28"/>
  <c r="L139" i="28" s="1"/>
  <c r="K142" i="28"/>
  <c r="L142" i="28" s="1"/>
  <c r="AS37" i="1"/>
  <c r="AR51" i="1"/>
  <c r="K53" i="1"/>
  <c r="L53" i="1" s="1"/>
  <c r="AR68" i="1"/>
  <c r="AS74" i="1"/>
  <c r="K77" i="1"/>
  <c r="L77" i="1" s="1"/>
  <c r="T79" i="1"/>
  <c r="AL96" i="1"/>
  <c r="K108" i="1"/>
  <c r="L108" i="1" s="1"/>
  <c r="AV125" i="1"/>
  <c r="T126" i="1"/>
  <c r="AR27" i="2"/>
  <c r="T28" i="2"/>
  <c r="AU130" i="2"/>
  <c r="K125" i="2"/>
  <c r="L125" i="2" s="1"/>
  <c r="AU132" i="2"/>
  <c r="K127" i="2"/>
  <c r="L127" i="2" s="1"/>
  <c r="K131" i="2"/>
  <c r="L131" i="2" s="1"/>
  <c r="AU127" i="2"/>
  <c r="K122" i="2"/>
  <c r="L122" i="2" s="1"/>
  <c r="AU129" i="2"/>
  <c r="K124" i="2"/>
  <c r="L124" i="2" s="1"/>
  <c r="AU131" i="2"/>
  <c r="K126" i="2"/>
  <c r="L126" i="2" s="1"/>
  <c r="K128" i="2"/>
  <c r="L128" i="2" s="1"/>
  <c r="AU122" i="2"/>
  <c r="AU124" i="2"/>
  <c r="K130" i="2"/>
  <c r="L130" i="2" s="1"/>
  <c r="AU126" i="2"/>
  <c r="K132" i="2"/>
  <c r="L132" i="2" s="1"/>
  <c r="AU128" i="2"/>
  <c r="K123" i="2"/>
  <c r="L123" i="2" s="1"/>
  <c r="K121" i="2"/>
  <c r="L121" i="2" s="1"/>
  <c r="K29" i="3"/>
  <c r="L29" i="3" s="1"/>
  <c r="AR29" i="3"/>
  <c r="K28" i="3"/>
  <c r="L28" i="3" s="1"/>
  <c r="AR36" i="3"/>
  <c r="K35" i="3"/>
  <c r="L35" i="3" s="1"/>
  <c r="AR32" i="3"/>
  <c r="K31" i="3"/>
  <c r="L31" i="3" s="1"/>
  <c r="AR28" i="3"/>
  <c r="K27" i="3"/>
  <c r="L27" i="3" s="1"/>
  <c r="AR35" i="3"/>
  <c r="K34" i="3"/>
  <c r="L34" i="3" s="1"/>
  <c r="AR31" i="3"/>
  <c r="K30" i="3"/>
  <c r="L30" i="3" s="1"/>
  <c r="AR27" i="3"/>
  <c r="K37" i="3"/>
  <c r="L37" i="3" s="1"/>
  <c r="K26" i="3"/>
  <c r="L26" i="3" s="1"/>
  <c r="R47" i="7"/>
  <c r="AR62" i="30"/>
  <c r="T63" i="30"/>
  <c r="T93" i="30"/>
  <c r="K113" i="30"/>
  <c r="L113" i="30" s="1"/>
  <c r="K116" i="30"/>
  <c r="L116" i="30" s="1"/>
  <c r="K122" i="30"/>
  <c r="L122" i="30" s="1"/>
  <c r="AV129" i="30"/>
  <c r="T132" i="30"/>
  <c r="AU136" i="30"/>
  <c r="K138" i="30"/>
  <c r="L138" i="30" s="1"/>
  <c r="K141" i="30"/>
  <c r="L141" i="30" s="1"/>
  <c r="AU145" i="30"/>
  <c r="AR36" i="28"/>
  <c r="AR45" i="28"/>
  <c r="K47" i="28"/>
  <c r="L47" i="28" s="1"/>
  <c r="AS50" i="28"/>
  <c r="AR59" i="28"/>
  <c r="AR65" i="28"/>
  <c r="T66" i="28"/>
  <c r="AR68" i="28"/>
  <c r="T69" i="28"/>
  <c r="AK94" i="28"/>
  <c r="T95" i="28"/>
  <c r="AK99" i="28"/>
  <c r="T100" i="28"/>
  <c r="K108" i="28"/>
  <c r="L108" i="28" s="1"/>
  <c r="K111" i="28"/>
  <c r="L111" i="28" s="1"/>
  <c r="T124" i="28"/>
  <c r="K125" i="28"/>
  <c r="L125" i="28" s="1"/>
  <c r="AU130" i="28"/>
  <c r="AU137" i="28"/>
  <c r="AU143" i="28"/>
  <c r="T144" i="28"/>
  <c r="AU146" i="28"/>
  <c r="T147" i="28"/>
  <c r="K29" i="1"/>
  <c r="L29" i="1" s="1"/>
  <c r="T31" i="1"/>
  <c r="T35" i="1"/>
  <c r="T42" i="1"/>
  <c r="U42" i="1" s="1"/>
  <c r="AQ42" i="1" s="1"/>
  <c r="K43" i="1"/>
  <c r="L43" i="1" s="1"/>
  <c r="K48" i="1"/>
  <c r="L48" i="1" s="1"/>
  <c r="T52" i="1"/>
  <c r="AR78" i="1"/>
  <c r="K81" i="1"/>
  <c r="L81" i="1" s="1"/>
  <c r="AR82" i="1"/>
  <c r="T83" i="1"/>
  <c r="AK90" i="1"/>
  <c r="K94" i="1"/>
  <c r="L94" i="1" s="1"/>
  <c r="AK97" i="1"/>
  <c r="AU109" i="1"/>
  <c r="K112" i="1"/>
  <c r="L112" i="1" s="1"/>
  <c r="AU113" i="1"/>
  <c r="AU128" i="1"/>
  <c r="K130" i="1"/>
  <c r="L130" i="1" s="1"/>
  <c r="K138" i="1"/>
  <c r="L138" i="1" s="1"/>
  <c r="AU139" i="1"/>
  <c r="T140" i="1"/>
  <c r="T144" i="1"/>
  <c r="AS27" i="2"/>
  <c r="K30" i="2"/>
  <c r="L30" i="2" s="1"/>
  <c r="T32" i="2"/>
  <c r="AR50" i="2"/>
  <c r="AR52" i="2"/>
  <c r="K49" i="2"/>
  <c r="L49" i="2" s="1"/>
  <c r="AR44" i="2"/>
  <c r="K51" i="2"/>
  <c r="L51" i="2" s="1"/>
  <c r="AR46" i="2"/>
  <c r="K53" i="2"/>
  <c r="L53" i="2" s="1"/>
  <c r="AR51" i="2"/>
  <c r="AR48" i="2"/>
  <c r="K45" i="2"/>
  <c r="L45" i="2" s="1"/>
  <c r="AR53" i="2"/>
  <c r="K50" i="2"/>
  <c r="L50" i="2" s="1"/>
  <c r="R42" i="3"/>
  <c r="D78" i="3"/>
  <c r="E64" i="3"/>
  <c r="H63" i="3" s="1"/>
  <c r="I63" i="3" s="1"/>
  <c r="J63" i="3" s="1"/>
  <c r="E54" i="30"/>
  <c r="H53" i="30" s="1"/>
  <c r="I53" i="30" s="1"/>
  <c r="J53" i="30" s="1"/>
  <c r="K62" i="30"/>
  <c r="L62" i="30" s="1"/>
  <c r="AR65" i="30"/>
  <c r="T66" i="30"/>
  <c r="K81" i="30"/>
  <c r="L81" i="30" s="1"/>
  <c r="K84" i="30"/>
  <c r="L84" i="30" s="1"/>
  <c r="K91" i="30"/>
  <c r="L91" i="30" s="1"/>
  <c r="K96" i="30"/>
  <c r="L96" i="30" s="1"/>
  <c r="AK98" i="30"/>
  <c r="T106" i="30"/>
  <c r="AU108" i="30"/>
  <c r="AU111" i="30"/>
  <c r="T112" i="30"/>
  <c r="T115" i="30"/>
  <c r="AV127" i="30"/>
  <c r="AV139" i="30"/>
  <c r="T140" i="30"/>
  <c r="AV142" i="30"/>
  <c r="K28" i="28"/>
  <c r="L28" i="28" s="1"/>
  <c r="AR29" i="28"/>
  <c r="T30" i="28"/>
  <c r="T34" i="28"/>
  <c r="K50" i="28"/>
  <c r="L50" i="28" s="1"/>
  <c r="AR53" i="28"/>
  <c r="AS62" i="28"/>
  <c r="AK90" i="28"/>
  <c r="K93" i="28"/>
  <c r="L93" i="28" s="1"/>
  <c r="K98" i="28"/>
  <c r="L98" i="28" s="1"/>
  <c r="AU109" i="28"/>
  <c r="T110" i="28"/>
  <c r="AV112" i="28"/>
  <c r="AV115" i="28"/>
  <c r="K121" i="28"/>
  <c r="L121" i="28" s="1"/>
  <c r="K123" i="28"/>
  <c r="L123" i="28" s="1"/>
  <c r="AU128" i="28"/>
  <c r="AV140" i="28"/>
  <c r="AS30" i="1"/>
  <c r="AS34" i="1"/>
  <c r="K37" i="1"/>
  <c r="L37" i="1" s="1"/>
  <c r="K51" i="1"/>
  <c r="L51" i="1" s="1"/>
  <c r="K64" i="1"/>
  <c r="L64" i="1" s="1"/>
  <c r="AR65" i="1"/>
  <c r="K68" i="1"/>
  <c r="L68" i="1" s="1"/>
  <c r="K74" i="1"/>
  <c r="L74" i="1" s="1"/>
  <c r="T76" i="1"/>
  <c r="K95" i="1"/>
  <c r="L95" i="1" s="1"/>
  <c r="AK98" i="1"/>
  <c r="AU106" i="1"/>
  <c r="AV123" i="1"/>
  <c r="T124" i="1"/>
  <c r="AU136" i="1"/>
  <c r="AU147" i="1"/>
  <c r="AS31" i="2"/>
  <c r="AS35" i="2"/>
  <c r="R108" i="2"/>
  <c r="D67" i="3"/>
  <c r="E52" i="3"/>
  <c r="H51" i="3" s="1"/>
  <c r="I51" i="3" s="1"/>
  <c r="J51" i="3" s="1"/>
  <c r="R59" i="3"/>
  <c r="E67" i="5"/>
  <c r="H66" i="5" s="1"/>
  <c r="I66" i="5" s="1"/>
  <c r="J66" i="5" s="1"/>
  <c r="D81" i="5"/>
  <c r="AR60" i="30"/>
  <c r="T61" i="30"/>
  <c r="AS65" i="30"/>
  <c r="AR73" i="30"/>
  <c r="K75" i="30"/>
  <c r="L75" i="30" s="1"/>
  <c r="K78" i="30"/>
  <c r="L78" i="30" s="1"/>
  <c r="AR82" i="30"/>
  <c r="AK93" i="30"/>
  <c r="T94" i="30"/>
  <c r="T99" i="30"/>
  <c r="T109" i="30"/>
  <c r="AU125" i="30"/>
  <c r="T128" i="30"/>
  <c r="K129" i="30"/>
  <c r="L129" i="30" s="1"/>
  <c r="K32" i="28"/>
  <c r="L32" i="28" s="1"/>
  <c r="AR33" i="28"/>
  <c r="K36" i="28"/>
  <c r="L36" i="28" s="1"/>
  <c r="AR43" i="28"/>
  <c r="K45" i="28"/>
  <c r="L45" i="28" s="1"/>
  <c r="AR48" i="28"/>
  <c r="T49" i="28"/>
  <c r="AS53" i="28"/>
  <c r="K68" i="28"/>
  <c r="L68" i="28" s="1"/>
  <c r="AL90" i="28"/>
  <c r="T91" i="28"/>
  <c r="AK95" i="28"/>
  <c r="T96" i="28"/>
  <c r="AK100" i="28"/>
  <c r="AV109" i="28"/>
  <c r="T131" i="28"/>
  <c r="K132" i="28"/>
  <c r="L132" i="28" s="1"/>
  <c r="K146" i="28"/>
  <c r="L146" i="28" s="1"/>
  <c r="AR27" i="1"/>
  <c r="T28" i="1"/>
  <c r="K46" i="1"/>
  <c r="L46" i="1" s="1"/>
  <c r="AR49" i="1"/>
  <c r="T50" i="1"/>
  <c r="AR58" i="1"/>
  <c r="T59" i="1"/>
  <c r="AR69" i="1"/>
  <c r="AR75" i="1"/>
  <c r="T80" i="1"/>
  <c r="K89" i="1"/>
  <c r="L89" i="1" s="1"/>
  <c r="AK91" i="1"/>
  <c r="AL98" i="1"/>
  <c r="K109" i="1"/>
  <c r="L109" i="1" s="1"/>
  <c r="AU121" i="1"/>
  <c r="AU131" i="1"/>
  <c r="T69" i="2"/>
  <c r="T66" i="2"/>
  <c r="T62" i="2"/>
  <c r="T68" i="2"/>
  <c r="T65" i="2"/>
  <c r="T59" i="2"/>
  <c r="T64" i="2"/>
  <c r="T61" i="2"/>
  <c r="T67" i="2"/>
  <c r="T58" i="2"/>
  <c r="L73" i="2"/>
  <c r="L82" i="2"/>
  <c r="D93" i="2"/>
  <c r="AQ42" i="3"/>
  <c r="D65" i="3"/>
  <c r="E50" i="3"/>
  <c r="H49" i="3" s="1"/>
  <c r="I49" i="3" s="1"/>
  <c r="J49" i="3" s="1"/>
  <c r="R83" i="3"/>
  <c r="E69" i="4"/>
  <c r="H68" i="4" s="1"/>
  <c r="I68" i="4" s="1"/>
  <c r="J68" i="4" s="1"/>
  <c r="D83" i="4"/>
  <c r="AS60" i="30"/>
  <c r="T74" i="30"/>
  <c r="AR76" i="30"/>
  <c r="AR79" i="30"/>
  <c r="T80" i="30"/>
  <c r="T83" i="30"/>
  <c r="AK89" i="30"/>
  <c r="AV125" i="30"/>
  <c r="K136" i="30"/>
  <c r="L136" i="30" s="1"/>
  <c r="K145" i="30"/>
  <c r="L145" i="30" s="1"/>
  <c r="AR26" i="28"/>
  <c r="AR37" i="28"/>
  <c r="AS48" i="28"/>
  <c r="E51" i="28"/>
  <c r="H50" i="28" s="1"/>
  <c r="I50" i="28" s="1"/>
  <c r="J50" i="28" s="1"/>
  <c r="K59" i="28"/>
  <c r="L59" i="28" s="1"/>
  <c r="K62" i="28"/>
  <c r="L62" i="28" s="1"/>
  <c r="K65" i="28"/>
  <c r="L65" i="28" s="1"/>
  <c r="AS74" i="28"/>
  <c r="AS80" i="28"/>
  <c r="AS83" i="28"/>
  <c r="AL95" i="28"/>
  <c r="AL100" i="28"/>
  <c r="K115" i="28"/>
  <c r="L115" i="28" s="1"/>
  <c r="AU126" i="28"/>
  <c r="T129" i="28"/>
  <c r="K130" i="28"/>
  <c r="L130" i="28" s="1"/>
  <c r="K137" i="28"/>
  <c r="L137" i="28" s="1"/>
  <c r="K140" i="28"/>
  <c r="L140" i="28" s="1"/>
  <c r="K143" i="28"/>
  <c r="L143" i="28" s="1"/>
  <c r="K30" i="1"/>
  <c r="L30" i="1" s="1"/>
  <c r="T32" i="1"/>
  <c r="AR44" i="1"/>
  <c r="T45" i="1"/>
  <c r="T73" i="1"/>
  <c r="AS75" i="1"/>
  <c r="K78" i="1"/>
  <c r="L78" i="1" s="1"/>
  <c r="AR79" i="1"/>
  <c r="K82" i="1"/>
  <c r="L82" i="1" s="1"/>
  <c r="T84" i="1"/>
  <c r="AL91" i="1"/>
  <c r="K96" i="1"/>
  <c r="L96" i="1" s="1"/>
  <c r="AU110" i="1"/>
  <c r="K113" i="1"/>
  <c r="L113" i="1" s="1"/>
  <c r="AU114" i="1"/>
  <c r="AU126" i="1"/>
  <c r="K128" i="1"/>
  <c r="L128" i="1" s="1"/>
  <c r="AV131" i="1"/>
  <c r="T132" i="1"/>
  <c r="K139" i="1"/>
  <c r="L139" i="1" s="1"/>
  <c r="T141" i="1"/>
  <c r="T145" i="1"/>
  <c r="AR28" i="2"/>
  <c r="T33" i="2"/>
  <c r="K52" i="2"/>
  <c r="L52" i="2" s="1"/>
  <c r="E75" i="2"/>
  <c r="H74" i="2" s="1"/>
  <c r="I74" i="2" s="1"/>
  <c r="J74" i="2" s="1"/>
  <c r="D90" i="2"/>
  <c r="T147" i="2"/>
  <c r="T144" i="2"/>
  <c r="T140" i="2"/>
  <c r="T146" i="2"/>
  <c r="T143" i="2"/>
  <c r="T137" i="2"/>
  <c r="T142" i="2"/>
  <c r="T139" i="2"/>
  <c r="T145" i="2"/>
  <c r="T136" i="2"/>
  <c r="AR33" i="3"/>
  <c r="AS51" i="3"/>
  <c r="AS53" i="3"/>
  <c r="AS45" i="3"/>
  <c r="AS50" i="3"/>
  <c r="AS47" i="3"/>
  <c r="AS52" i="3"/>
  <c r="AS42" i="3"/>
  <c r="AS44" i="3"/>
  <c r="AS49" i="3"/>
  <c r="AS46" i="3"/>
  <c r="K65" i="30"/>
  <c r="L65" i="30" s="1"/>
  <c r="AR68" i="30"/>
  <c r="T69" i="30"/>
  <c r="T77" i="30"/>
  <c r="T90" i="30"/>
  <c r="K92" i="30"/>
  <c r="L92" i="30" s="1"/>
  <c r="K97" i="30"/>
  <c r="L97" i="30" s="1"/>
  <c r="K114" i="30"/>
  <c r="L114" i="30" s="1"/>
  <c r="T126" i="30"/>
  <c r="K127" i="30"/>
  <c r="L127" i="30" s="1"/>
  <c r="AU132" i="30"/>
  <c r="K139" i="30"/>
  <c r="L139" i="30" s="1"/>
  <c r="K142" i="30"/>
  <c r="L142" i="30" s="1"/>
  <c r="AR51" i="28"/>
  <c r="K53" i="28"/>
  <c r="L53" i="28" s="1"/>
  <c r="AR66" i="28"/>
  <c r="T67" i="28"/>
  <c r="AR69" i="28"/>
  <c r="AS77" i="28"/>
  <c r="K99" i="28"/>
  <c r="L99" i="28" s="1"/>
  <c r="K106" i="28"/>
  <c r="L106" i="28" s="1"/>
  <c r="K109" i="28"/>
  <c r="L109" i="28" s="1"/>
  <c r="K112" i="28"/>
  <c r="L112" i="28" s="1"/>
  <c r="AU124" i="28"/>
  <c r="AU144" i="28"/>
  <c r="T145" i="28"/>
  <c r="AU147" i="28"/>
  <c r="AR31" i="1"/>
  <c r="K34" i="1"/>
  <c r="L34" i="1" s="1"/>
  <c r="AR35" i="1"/>
  <c r="T36" i="1"/>
  <c r="K61" i="1"/>
  <c r="L61" i="1" s="1"/>
  <c r="T63" i="1"/>
  <c r="T67" i="1"/>
  <c r="AS79" i="1"/>
  <c r="AR83" i="1"/>
  <c r="AK92" i="1"/>
  <c r="AK99" i="1"/>
  <c r="AV114" i="1"/>
  <c r="T122" i="1"/>
  <c r="T127" i="1"/>
  <c r="E101" i="2"/>
  <c r="H100" i="2" s="1"/>
  <c r="I100" i="2" s="1"/>
  <c r="J100" i="2" s="1"/>
  <c r="D116" i="2"/>
  <c r="E76" i="3"/>
  <c r="H75" i="3" s="1"/>
  <c r="I75" i="3" s="1"/>
  <c r="J75" i="3" s="1"/>
  <c r="D91" i="3"/>
  <c r="T79" i="4"/>
  <c r="T76" i="4"/>
  <c r="T82" i="4"/>
  <c r="T73" i="4"/>
  <c r="T78" i="4"/>
  <c r="T75" i="4"/>
  <c r="T84" i="4"/>
  <c r="T81" i="4"/>
  <c r="T77" i="4"/>
  <c r="T83" i="4"/>
  <c r="T80" i="4"/>
  <c r="T74" i="4"/>
  <c r="L84" i="4"/>
  <c r="R112" i="4"/>
  <c r="R27" i="5"/>
  <c r="R73" i="6"/>
  <c r="O73" i="6"/>
  <c r="T59" i="30"/>
  <c r="K60" i="30"/>
  <c r="L60" i="30" s="1"/>
  <c r="AR63" i="30"/>
  <c r="T64" i="30"/>
  <c r="AS68" i="30"/>
  <c r="AK94" i="30"/>
  <c r="T95" i="30"/>
  <c r="AK99" i="30"/>
  <c r="T100" i="30"/>
  <c r="K108" i="30"/>
  <c r="L108" i="30" s="1"/>
  <c r="K111" i="30"/>
  <c r="L111" i="30" s="1"/>
  <c r="T124" i="30"/>
  <c r="K125" i="30"/>
  <c r="L125" i="30" s="1"/>
  <c r="AU130" i="30"/>
  <c r="AV132" i="30"/>
  <c r="AU137" i="30"/>
  <c r="AU143" i="30"/>
  <c r="T144" i="30"/>
  <c r="AU146" i="30"/>
  <c r="T147" i="30"/>
  <c r="K29" i="28"/>
  <c r="L29" i="28" s="1"/>
  <c r="T31" i="28"/>
  <c r="T35" i="28"/>
  <c r="T42" i="28"/>
  <c r="K43" i="28"/>
  <c r="L43" i="28" s="1"/>
  <c r="K48" i="28"/>
  <c r="L48" i="28" s="1"/>
  <c r="AS51" i="28"/>
  <c r="T52" i="28"/>
  <c r="AR60" i="28"/>
  <c r="T61" i="28"/>
  <c r="AR63" i="28"/>
  <c r="AS66" i="28"/>
  <c r="AS69" i="28"/>
  <c r="AK91" i="28"/>
  <c r="T92" i="28"/>
  <c r="K94" i="28"/>
  <c r="L94" i="28" s="1"/>
  <c r="AK96" i="28"/>
  <c r="T97" i="28"/>
  <c r="AU113" i="28"/>
  <c r="T114" i="28"/>
  <c r="AU116" i="28"/>
  <c r="AU122" i="28"/>
  <c r="T127" i="28"/>
  <c r="K128" i="28"/>
  <c r="L128" i="28" s="1"/>
  <c r="AU138" i="28"/>
  <c r="T139" i="28"/>
  <c r="AU141" i="28"/>
  <c r="AV144" i="28"/>
  <c r="AV147" i="28"/>
  <c r="AS31" i="1"/>
  <c r="AS35" i="1"/>
  <c r="AR42" i="1"/>
  <c r="K49" i="1"/>
  <c r="L49" i="1" s="1"/>
  <c r="AR52" i="1"/>
  <c r="T53" i="1"/>
  <c r="AR62" i="1"/>
  <c r="K65" i="1"/>
  <c r="L65" i="1" s="1"/>
  <c r="AR66" i="1"/>
  <c r="AS83" i="1"/>
  <c r="K90" i="1"/>
  <c r="L90" i="1" s="1"/>
  <c r="AL92" i="1"/>
  <c r="K97" i="1"/>
  <c r="L97" i="1" s="1"/>
  <c r="AL99" i="1"/>
  <c r="K106" i="1"/>
  <c r="L106" i="1" s="1"/>
  <c r="AU129" i="1"/>
  <c r="K131" i="1"/>
  <c r="L131" i="1" s="1"/>
  <c r="K136" i="1"/>
  <c r="L136" i="1" s="1"/>
  <c r="K147" i="1"/>
  <c r="L147" i="1" s="1"/>
  <c r="AS32" i="2"/>
  <c r="AR36" i="2"/>
  <c r="T51" i="2"/>
  <c r="T53" i="2"/>
  <c r="T45" i="2"/>
  <c r="T50" i="2"/>
  <c r="T47" i="2"/>
  <c r="T44" i="2"/>
  <c r="T49" i="2"/>
  <c r="AS44" i="2"/>
  <c r="AS49" i="2"/>
  <c r="AS46" i="2"/>
  <c r="AS48" i="2"/>
  <c r="AS43" i="2"/>
  <c r="AS53" i="2"/>
  <c r="AS50" i="2"/>
  <c r="AU121" i="2"/>
  <c r="AS63" i="30"/>
  <c r="K68" i="30"/>
  <c r="L68" i="30" s="1"/>
  <c r="K73" i="30"/>
  <c r="L73" i="30" s="1"/>
  <c r="K82" i="30"/>
  <c r="L82" i="30" s="1"/>
  <c r="AU106" i="30"/>
  <c r="AU112" i="30"/>
  <c r="T113" i="30"/>
  <c r="AU115" i="30"/>
  <c r="T116" i="30"/>
  <c r="T122" i="30"/>
  <c r="AV130" i="30"/>
  <c r="AV137" i="30"/>
  <c r="T138" i="30"/>
  <c r="AU140" i="30"/>
  <c r="AV143" i="30"/>
  <c r="AR30" i="28"/>
  <c r="K33" i="28"/>
  <c r="L33" i="28" s="1"/>
  <c r="AR34" i="28"/>
  <c r="AR46" i="28"/>
  <c r="T47" i="28"/>
  <c r="AS60" i="28"/>
  <c r="AL91" i="28"/>
  <c r="AL96" i="28"/>
  <c r="AU107" i="28"/>
  <c r="T108" i="28"/>
  <c r="AU110" i="28"/>
  <c r="AV113" i="28"/>
  <c r="AV116" i="28"/>
  <c r="AV138" i="28"/>
  <c r="K27" i="1"/>
  <c r="L27" i="1" s="1"/>
  <c r="T29" i="1"/>
  <c r="T43" i="1"/>
  <c r="K44" i="1"/>
  <c r="L44" i="1" s="1"/>
  <c r="AR47" i="1"/>
  <c r="K58" i="1"/>
  <c r="L58" i="1" s="1"/>
  <c r="K69" i="1"/>
  <c r="L69" i="1" s="1"/>
  <c r="K75" i="1"/>
  <c r="L75" i="1" s="1"/>
  <c r="AR76" i="1"/>
  <c r="T77" i="1"/>
  <c r="T81" i="1"/>
  <c r="AK100" i="1"/>
  <c r="AU107" i="1"/>
  <c r="K121" i="1"/>
  <c r="L121" i="1" s="1"/>
  <c r="AU124" i="1"/>
  <c r="AV129" i="1"/>
  <c r="T130" i="1"/>
  <c r="AS36" i="2"/>
  <c r="T52" i="2"/>
  <c r="D92" i="2"/>
  <c r="E77" i="2"/>
  <c r="H76" i="2" s="1"/>
  <c r="I76" i="2" s="1"/>
  <c r="J76" i="2" s="1"/>
  <c r="AR37" i="3"/>
  <c r="E82" i="3"/>
  <c r="H81" i="3" s="1"/>
  <c r="I81" i="3" s="1"/>
  <c r="J81" i="3" s="1"/>
  <c r="D97" i="3"/>
  <c r="AR66" i="30"/>
  <c r="T67" i="30"/>
  <c r="K76" i="30"/>
  <c r="L76" i="30" s="1"/>
  <c r="K79" i="30"/>
  <c r="L79" i="30" s="1"/>
  <c r="AK90" i="30"/>
  <c r="K93" i="30"/>
  <c r="L93" i="30" s="1"/>
  <c r="K98" i="30"/>
  <c r="L98" i="30" s="1"/>
  <c r="T107" i="30"/>
  <c r="AU109" i="30"/>
  <c r="AU128" i="30"/>
  <c r="K26" i="28"/>
  <c r="L26" i="28" s="1"/>
  <c r="K37" i="28"/>
  <c r="L37" i="28" s="1"/>
  <c r="K51" i="28"/>
  <c r="L51" i="28" s="1"/>
  <c r="AV107" i="28"/>
  <c r="T125" i="28"/>
  <c r="K126" i="28"/>
  <c r="L126" i="28" s="1"/>
  <c r="AU131" i="28"/>
  <c r="AR28" i="1"/>
  <c r="T33" i="1"/>
  <c r="K52" i="1"/>
  <c r="L52" i="1" s="1"/>
  <c r="AR59" i="1"/>
  <c r="AS76" i="1"/>
  <c r="K79" i="1"/>
  <c r="L79" i="1" s="1"/>
  <c r="AR80" i="1"/>
  <c r="K83" i="1"/>
  <c r="L83" i="1" s="1"/>
  <c r="AK93" i="1"/>
  <c r="K98" i="1"/>
  <c r="L98" i="1" s="1"/>
  <c r="K110" i="1"/>
  <c r="L110" i="1" s="1"/>
  <c r="AU111" i="1"/>
  <c r="K114" i="1"/>
  <c r="L114" i="1" s="1"/>
  <c r="E85" i="2"/>
  <c r="H84" i="2" s="1"/>
  <c r="I84" i="2" s="1"/>
  <c r="J84" i="2" s="1"/>
  <c r="D62" i="3"/>
  <c r="E47" i="3"/>
  <c r="H46" i="3" s="1"/>
  <c r="I46" i="3" s="1"/>
  <c r="J46" i="3" s="1"/>
  <c r="R60" i="3"/>
  <c r="R73" i="5"/>
  <c r="O73" i="5"/>
  <c r="AR61" i="30"/>
  <c r="AS66" i="30"/>
  <c r="AR74" i="30"/>
  <c r="AR80" i="30"/>
  <c r="T81" i="30"/>
  <c r="AR83" i="30"/>
  <c r="T84" i="30"/>
  <c r="T91" i="30"/>
  <c r="AK95" i="30"/>
  <c r="AK100" i="30"/>
  <c r="T131" i="30"/>
  <c r="K132" i="30"/>
  <c r="L132" i="30" s="1"/>
  <c r="K146" i="30"/>
  <c r="L146" i="30" s="1"/>
  <c r="AR27" i="28"/>
  <c r="T28" i="28"/>
  <c r="K46" i="28"/>
  <c r="L46" i="28" s="1"/>
  <c r="AR49" i="28"/>
  <c r="K66" i="28"/>
  <c r="L66" i="28" s="1"/>
  <c r="K69" i="28"/>
  <c r="L69" i="28" s="1"/>
  <c r="AS81" i="28"/>
  <c r="AS84" i="28"/>
  <c r="AK92" i="28"/>
  <c r="K95" i="28"/>
  <c r="L95" i="28" s="1"/>
  <c r="AK97" i="28"/>
  <c r="T98" i="28"/>
  <c r="T123" i="28"/>
  <c r="K124" i="28"/>
  <c r="L124" i="28" s="1"/>
  <c r="AU129" i="28"/>
  <c r="K144" i="28"/>
  <c r="L144" i="28" s="1"/>
  <c r="K147" i="28"/>
  <c r="L147" i="28" s="1"/>
  <c r="K35" i="1"/>
  <c r="L35" i="1" s="1"/>
  <c r="AR50" i="1"/>
  <c r="AR73" i="1"/>
  <c r="T125" i="1"/>
  <c r="R48" i="2"/>
  <c r="R67" i="2"/>
  <c r="T77" i="2"/>
  <c r="T79" i="2"/>
  <c r="T76" i="2"/>
  <c r="T82" i="2"/>
  <c r="T73" i="2"/>
  <c r="T78" i="2"/>
  <c r="T75" i="2"/>
  <c r="T84" i="2"/>
  <c r="T81" i="2"/>
  <c r="D99" i="2"/>
  <c r="E84" i="2"/>
  <c r="H83" i="2" s="1"/>
  <c r="I83" i="2" s="1"/>
  <c r="J83" i="2" s="1"/>
  <c r="R32" i="3"/>
  <c r="D74" i="3"/>
  <c r="E60" i="3"/>
  <c r="H59" i="3" s="1"/>
  <c r="I59" i="3" s="1"/>
  <c r="J59" i="3" s="1"/>
  <c r="T75" i="30"/>
  <c r="AU126" i="30"/>
  <c r="K137" i="30"/>
  <c r="L137" i="30" s="1"/>
  <c r="K140" i="30"/>
  <c r="L140" i="30" s="1"/>
  <c r="AR58" i="28"/>
  <c r="K60" i="28"/>
  <c r="L60" i="28" s="1"/>
  <c r="K63" i="28"/>
  <c r="L63" i="28" s="1"/>
  <c r="AS75" i="28"/>
  <c r="AL92" i="28"/>
  <c r="K113" i="28"/>
  <c r="L113" i="28" s="1"/>
  <c r="AU136" i="28"/>
  <c r="K138" i="28"/>
  <c r="L138" i="28" s="1"/>
  <c r="K141" i="28"/>
  <c r="L141" i="28" s="1"/>
  <c r="AR45" i="1"/>
  <c r="AR63" i="1"/>
  <c r="K66" i="1"/>
  <c r="L66" i="1" s="1"/>
  <c r="AK94" i="1"/>
  <c r="AU122" i="1"/>
  <c r="AU127" i="1"/>
  <c r="AR26" i="2"/>
  <c r="L83" i="2"/>
  <c r="R94" i="2"/>
  <c r="R111" i="2"/>
  <c r="K36" i="3"/>
  <c r="L36" i="3" s="1"/>
  <c r="R129" i="4"/>
  <c r="AS62" i="2"/>
  <c r="K76" i="2"/>
  <c r="L76" i="2" s="1"/>
  <c r="K79" i="2"/>
  <c r="L79" i="2" s="1"/>
  <c r="D80" i="2"/>
  <c r="AK90" i="2"/>
  <c r="K93" i="2"/>
  <c r="L93" i="2" s="1"/>
  <c r="K98" i="2"/>
  <c r="L98" i="2" s="1"/>
  <c r="AV106" i="2"/>
  <c r="T107" i="2"/>
  <c r="AU109" i="2"/>
  <c r="T110" i="2"/>
  <c r="AV112" i="2"/>
  <c r="AV115" i="2"/>
  <c r="E49" i="3"/>
  <c r="H48" i="3" s="1"/>
  <c r="I48" i="3" s="1"/>
  <c r="J48" i="3" s="1"/>
  <c r="K51" i="3"/>
  <c r="L51" i="3" s="1"/>
  <c r="E54" i="3"/>
  <c r="H53" i="3" s="1"/>
  <c r="I53" i="3" s="1"/>
  <c r="J53" i="3" s="1"/>
  <c r="AS69" i="3"/>
  <c r="AS66" i="3"/>
  <c r="AS62" i="3"/>
  <c r="AS68" i="3"/>
  <c r="AS65" i="3"/>
  <c r="AS59" i="3"/>
  <c r="AS64" i="3"/>
  <c r="AS61" i="3"/>
  <c r="AS63" i="3"/>
  <c r="R136" i="4"/>
  <c r="O136" i="4"/>
  <c r="R33" i="5"/>
  <c r="R44" i="5"/>
  <c r="E65" i="5"/>
  <c r="H64" i="5" s="1"/>
  <c r="I64" i="5" s="1"/>
  <c r="J64" i="5" s="1"/>
  <c r="D79" i="5"/>
  <c r="R78" i="5"/>
  <c r="R147" i="5"/>
  <c r="R43" i="7"/>
  <c r="K68" i="2"/>
  <c r="L68" i="2" s="1"/>
  <c r="AR74" i="2"/>
  <c r="AR80" i="2"/>
  <c r="AR83" i="2"/>
  <c r="AL90" i="2"/>
  <c r="AK95" i="2"/>
  <c r="T96" i="2"/>
  <c r="AK100" i="2"/>
  <c r="AV109" i="2"/>
  <c r="T131" i="2"/>
  <c r="K146" i="2"/>
  <c r="L146" i="2" s="1"/>
  <c r="T28" i="3"/>
  <c r="E44" i="3"/>
  <c r="H43" i="3" s="1"/>
  <c r="I43" i="3" s="1"/>
  <c r="J43" i="3" s="1"/>
  <c r="K46" i="3"/>
  <c r="L46" i="3" s="1"/>
  <c r="AR49" i="3"/>
  <c r="T50" i="3"/>
  <c r="D99" i="3"/>
  <c r="E84" i="3"/>
  <c r="H83" i="3" s="1"/>
  <c r="I83" i="3" s="1"/>
  <c r="J83" i="3" s="1"/>
  <c r="AR63" i="3"/>
  <c r="K65" i="3"/>
  <c r="L65" i="3" s="1"/>
  <c r="K62" i="3"/>
  <c r="L62" i="3" s="1"/>
  <c r="K68" i="3"/>
  <c r="L68" i="3" s="1"/>
  <c r="AR62" i="3"/>
  <c r="AR68" i="3"/>
  <c r="AR65" i="3"/>
  <c r="AR59" i="3"/>
  <c r="K64" i="3"/>
  <c r="L64" i="3" s="1"/>
  <c r="K61" i="3"/>
  <c r="L61" i="3" s="1"/>
  <c r="K67" i="3"/>
  <c r="L67" i="3" s="1"/>
  <c r="K58" i="3"/>
  <c r="L58" i="3" s="1"/>
  <c r="AR67" i="3"/>
  <c r="K63" i="3"/>
  <c r="L63" i="3" s="1"/>
  <c r="K69" i="3"/>
  <c r="L69" i="3" s="1"/>
  <c r="K66" i="3"/>
  <c r="L66" i="3" s="1"/>
  <c r="R27" i="4"/>
  <c r="D64" i="4"/>
  <c r="E49" i="4"/>
  <c r="H48" i="4" s="1"/>
  <c r="I48" i="4" s="1"/>
  <c r="J48" i="4" s="1"/>
  <c r="R29" i="5"/>
  <c r="R98" i="5"/>
  <c r="R144" i="5"/>
  <c r="K59" i="2"/>
  <c r="L59" i="2" s="1"/>
  <c r="K62" i="2"/>
  <c r="L62" i="2" s="1"/>
  <c r="K65" i="2"/>
  <c r="L65" i="2" s="1"/>
  <c r="AS74" i="2"/>
  <c r="AR77" i="2"/>
  <c r="AS80" i="2"/>
  <c r="AS83" i="2"/>
  <c r="K89" i="2"/>
  <c r="L89" i="2" s="1"/>
  <c r="AL95" i="2"/>
  <c r="AL100" i="2"/>
  <c r="K115" i="2"/>
  <c r="L115" i="2" s="1"/>
  <c r="T129" i="2"/>
  <c r="K137" i="2"/>
  <c r="L137" i="2" s="1"/>
  <c r="K140" i="2"/>
  <c r="L140" i="2" s="1"/>
  <c r="K143" i="2"/>
  <c r="L143" i="2" s="1"/>
  <c r="T32" i="3"/>
  <c r="AR44" i="3"/>
  <c r="T45" i="3"/>
  <c r="D58" i="3"/>
  <c r="AR61" i="3"/>
  <c r="E69" i="3"/>
  <c r="H68" i="3" s="1"/>
  <c r="I68" i="3" s="1"/>
  <c r="J68" i="3" s="1"/>
  <c r="AV109" i="3"/>
  <c r="AV115" i="3"/>
  <c r="AV112" i="3"/>
  <c r="AV106" i="3"/>
  <c r="AV111" i="3"/>
  <c r="AV108" i="3"/>
  <c r="AV114" i="3"/>
  <c r="AV105" i="3"/>
  <c r="AV110" i="3"/>
  <c r="AV107" i="3"/>
  <c r="R109" i="3"/>
  <c r="D66" i="4"/>
  <c r="E51" i="4"/>
  <c r="H50" i="4" s="1"/>
  <c r="I50" i="4" s="1"/>
  <c r="J50" i="4" s="1"/>
  <c r="L75" i="4"/>
  <c r="R99" i="4"/>
  <c r="R68" i="5"/>
  <c r="R107" i="6"/>
  <c r="R73" i="7"/>
  <c r="O73" i="7"/>
  <c r="R124" i="7"/>
  <c r="R80" i="9"/>
  <c r="AR66" i="2"/>
  <c r="AR69" i="2"/>
  <c r="AS77" i="2"/>
  <c r="K99" i="2"/>
  <c r="L99" i="2" s="1"/>
  <c r="K112" i="2"/>
  <c r="L112" i="2" s="1"/>
  <c r="AU144" i="2"/>
  <c r="AU147" i="2"/>
  <c r="T36" i="3"/>
  <c r="R74" i="3"/>
  <c r="E44" i="4"/>
  <c r="H43" i="4" s="1"/>
  <c r="I43" i="4" s="1"/>
  <c r="J43" i="4" s="1"/>
  <c r="D59" i="4"/>
  <c r="L78" i="4"/>
  <c r="R106" i="4"/>
  <c r="R107" i="5"/>
  <c r="R83" i="12"/>
  <c r="T114" i="2"/>
  <c r="AU116" i="2"/>
  <c r="AU138" i="2"/>
  <c r="AU141" i="2"/>
  <c r="K49" i="3"/>
  <c r="L49" i="3" s="1"/>
  <c r="AR52" i="3"/>
  <c r="T53" i="3"/>
  <c r="AR66" i="3"/>
  <c r="R105" i="3"/>
  <c r="O105" i="3"/>
  <c r="R107" i="3"/>
  <c r="D74" i="5"/>
  <c r="E60" i="5"/>
  <c r="H59" i="5" s="1"/>
  <c r="I59" i="5" s="1"/>
  <c r="J59" i="5" s="1"/>
  <c r="AS60" i="2"/>
  <c r="AS63" i="2"/>
  <c r="K74" i="2"/>
  <c r="L74" i="2" s="1"/>
  <c r="K77" i="2"/>
  <c r="L77" i="2" s="1"/>
  <c r="K80" i="2"/>
  <c r="L80" i="2" s="1"/>
  <c r="D81" i="2"/>
  <c r="AL91" i="2"/>
  <c r="AL96" i="2"/>
  <c r="AU107" i="2"/>
  <c r="T108" i="2"/>
  <c r="AU110" i="2"/>
  <c r="T111" i="2"/>
  <c r="AV113" i="2"/>
  <c r="AV116" i="2"/>
  <c r="AV122" i="2"/>
  <c r="AV138" i="2"/>
  <c r="AV141" i="2"/>
  <c r="T29" i="3"/>
  <c r="T43" i="3"/>
  <c r="K44" i="3"/>
  <c r="L44" i="3" s="1"/>
  <c r="AR47" i="3"/>
  <c r="T48" i="3"/>
  <c r="R77" i="3"/>
  <c r="R112" i="3"/>
  <c r="R76" i="5"/>
  <c r="R93" i="5"/>
  <c r="R48" i="8"/>
  <c r="D75" i="2"/>
  <c r="D78" i="2"/>
  <c r="AR81" i="2"/>
  <c r="AR84" i="2"/>
  <c r="K90" i="2"/>
  <c r="L90" i="2" s="1"/>
  <c r="AV107" i="2"/>
  <c r="AV110" i="2"/>
  <c r="T125" i="2"/>
  <c r="T33" i="3"/>
  <c r="E62" i="3"/>
  <c r="H61" i="3" s="1"/>
  <c r="I61" i="3" s="1"/>
  <c r="J61" i="3" s="1"/>
  <c r="D76" i="3"/>
  <c r="K52" i="3"/>
  <c r="L52" i="3" s="1"/>
  <c r="AV116" i="3"/>
  <c r="AS35" i="4"/>
  <c r="AS31" i="4"/>
  <c r="AS27" i="4"/>
  <c r="AS34" i="4"/>
  <c r="AS30" i="4"/>
  <c r="AS37" i="4"/>
  <c r="AS26" i="4"/>
  <c r="AS33" i="4"/>
  <c r="AS29" i="4"/>
  <c r="AS32" i="4"/>
  <c r="AS28" i="4"/>
  <c r="R34" i="5"/>
  <c r="E62" i="5"/>
  <c r="H61" i="5" s="1"/>
  <c r="I61" i="5" s="1"/>
  <c r="J61" i="5" s="1"/>
  <c r="D76" i="5"/>
  <c r="E52" i="5"/>
  <c r="H51" i="5" s="1"/>
  <c r="I51" i="5" s="1"/>
  <c r="J51" i="5" s="1"/>
  <c r="D67" i="5"/>
  <c r="R99" i="5"/>
  <c r="K66" i="2"/>
  <c r="L66" i="2" s="1"/>
  <c r="K69" i="2"/>
  <c r="L69" i="2" s="1"/>
  <c r="K100" i="2"/>
  <c r="L100" i="2" s="1"/>
  <c r="K144" i="2"/>
  <c r="L144" i="2" s="1"/>
  <c r="K147" i="2"/>
  <c r="L147" i="2" s="1"/>
  <c r="T37" i="3"/>
  <c r="AR50" i="3"/>
  <c r="T51" i="3"/>
  <c r="AR69" i="3"/>
  <c r="R80" i="3"/>
  <c r="L73" i="4"/>
  <c r="D92" i="4"/>
  <c r="E77" i="4"/>
  <c r="H76" i="4" s="1"/>
  <c r="I76" i="4" s="1"/>
  <c r="J76" i="4" s="1"/>
  <c r="R43" i="5"/>
  <c r="R45" i="5"/>
  <c r="R82" i="5"/>
  <c r="AR58" i="2"/>
  <c r="K60" i="2"/>
  <c r="L60" i="2" s="1"/>
  <c r="K63" i="2"/>
  <c r="L63" i="2" s="1"/>
  <c r="AR67" i="2"/>
  <c r="AS75" i="2"/>
  <c r="AS78" i="2"/>
  <c r="AL92" i="2"/>
  <c r="AL97" i="2"/>
  <c r="K113" i="2"/>
  <c r="L113" i="2" s="1"/>
  <c r="K116" i="2"/>
  <c r="L116" i="2" s="1"/>
  <c r="AV129" i="2"/>
  <c r="T132" i="2"/>
  <c r="AU136" i="2"/>
  <c r="K138" i="2"/>
  <c r="L138" i="2" s="1"/>
  <c r="K141" i="2"/>
  <c r="L141" i="2" s="1"/>
  <c r="AU145" i="2"/>
  <c r="AR45" i="3"/>
  <c r="K47" i="3"/>
  <c r="L47" i="3" s="1"/>
  <c r="AS83" i="3"/>
  <c r="AS80" i="3"/>
  <c r="AS74" i="3"/>
  <c r="AS79" i="3"/>
  <c r="AS76" i="3"/>
  <c r="AS82" i="3"/>
  <c r="AS73" i="3"/>
  <c r="AS78" i="3"/>
  <c r="AS75" i="3"/>
  <c r="AS84" i="3"/>
  <c r="AS81" i="3"/>
  <c r="D58" i="4"/>
  <c r="E43" i="4"/>
  <c r="H42" i="4" s="1"/>
  <c r="I42" i="4" s="1"/>
  <c r="J42" i="4" s="1"/>
  <c r="R45" i="4"/>
  <c r="D63" i="4"/>
  <c r="E48" i="4"/>
  <c r="H47" i="4" s="1"/>
  <c r="I47" i="4" s="1"/>
  <c r="J47" i="4" s="1"/>
  <c r="R36" i="5"/>
  <c r="R74" i="5"/>
  <c r="R122" i="6"/>
  <c r="R95" i="7"/>
  <c r="AR61" i="2"/>
  <c r="AR64" i="2"/>
  <c r="AS67" i="2"/>
  <c r="AU114" i="2"/>
  <c r="AU139" i="2"/>
  <c r="AU142" i="2"/>
  <c r="AV145" i="2"/>
  <c r="E65" i="3"/>
  <c r="H64" i="3" s="1"/>
  <c r="I64" i="3" s="1"/>
  <c r="J64" i="3" s="1"/>
  <c r="D79" i="3"/>
  <c r="E53" i="3"/>
  <c r="H52" i="3" s="1"/>
  <c r="I52" i="3" s="1"/>
  <c r="J52" i="3" s="1"/>
  <c r="AR60" i="3"/>
  <c r="R110" i="3"/>
  <c r="R32" i="4"/>
  <c r="R36" i="4"/>
  <c r="E66" i="4"/>
  <c r="H65" i="4" s="1"/>
  <c r="I65" i="4" s="1"/>
  <c r="J65" i="4" s="1"/>
  <c r="D80" i="4"/>
  <c r="L82" i="4"/>
  <c r="R28" i="5"/>
  <c r="D65" i="5"/>
  <c r="E50" i="5"/>
  <c r="H49" i="5" s="1"/>
  <c r="I49" i="5" s="1"/>
  <c r="J49" i="5" s="1"/>
  <c r="R110" i="5"/>
  <c r="R82" i="7"/>
  <c r="AS61" i="2"/>
  <c r="K81" i="2"/>
  <c r="L81" i="2" s="1"/>
  <c r="D82" i="2"/>
  <c r="K91" i="2"/>
  <c r="L91" i="2" s="1"/>
  <c r="K96" i="2"/>
  <c r="L96" i="2" s="1"/>
  <c r="AK98" i="2"/>
  <c r="AV105" i="2"/>
  <c r="T106" i="2"/>
  <c r="AU108" i="2"/>
  <c r="AU111" i="2"/>
  <c r="T112" i="2"/>
  <c r="AV139" i="2"/>
  <c r="T30" i="3"/>
  <c r="E48" i="3"/>
  <c r="H47" i="3" s="1"/>
  <c r="I47" i="3" s="1"/>
  <c r="J47" i="3" s="1"/>
  <c r="K50" i="3"/>
  <c r="L50" i="3" s="1"/>
  <c r="AR53" i="3"/>
  <c r="AS60" i="3"/>
  <c r="AS67" i="3"/>
  <c r="R75" i="3"/>
  <c r="R99" i="3"/>
  <c r="R109" i="4"/>
  <c r="R32" i="5"/>
  <c r="R77" i="5"/>
  <c r="R97" i="5"/>
  <c r="R108" i="5"/>
  <c r="R35" i="6"/>
  <c r="K131" i="4"/>
  <c r="L131" i="4" s="1"/>
  <c r="AU127" i="4"/>
  <c r="K122" i="4"/>
  <c r="L122" i="4" s="1"/>
  <c r="AU129" i="4"/>
  <c r="K124" i="4"/>
  <c r="L124" i="4" s="1"/>
  <c r="AU131" i="4"/>
  <c r="K126" i="4"/>
  <c r="L126" i="4" s="1"/>
  <c r="K128" i="4"/>
  <c r="L128" i="4" s="1"/>
  <c r="AU122" i="4"/>
  <c r="AU124" i="4"/>
  <c r="K130" i="4"/>
  <c r="L130" i="4" s="1"/>
  <c r="AU126" i="4"/>
  <c r="K132" i="4"/>
  <c r="L132" i="4" s="1"/>
  <c r="AU128" i="4"/>
  <c r="K123" i="4"/>
  <c r="L123" i="4" s="1"/>
  <c r="K121" i="4"/>
  <c r="L121" i="4" s="1"/>
  <c r="AU130" i="4"/>
  <c r="K125" i="4"/>
  <c r="L125" i="4" s="1"/>
  <c r="AU132" i="4"/>
  <c r="K127" i="4"/>
  <c r="L127" i="4" s="1"/>
  <c r="AU123" i="4"/>
  <c r="AU121" i="4"/>
  <c r="R94" i="5"/>
  <c r="R83" i="8"/>
  <c r="R80" i="5"/>
  <c r="R89" i="5"/>
  <c r="O89" i="5"/>
  <c r="R129" i="5"/>
  <c r="R116" i="6"/>
  <c r="K61" i="2"/>
  <c r="L61" i="2" s="1"/>
  <c r="K64" i="2"/>
  <c r="L64" i="2" s="1"/>
  <c r="AS76" i="2"/>
  <c r="K92" i="2"/>
  <c r="L92" i="2" s="1"/>
  <c r="K139" i="2"/>
  <c r="L139" i="2" s="1"/>
  <c r="K142" i="2"/>
  <c r="L142" i="2" s="1"/>
  <c r="AR51" i="3"/>
  <c r="AS79" i="5"/>
  <c r="AS76" i="5"/>
  <c r="AS82" i="5"/>
  <c r="AS73" i="5"/>
  <c r="AS78" i="5"/>
  <c r="AS75" i="5"/>
  <c r="AS84" i="5"/>
  <c r="AS81" i="5"/>
  <c r="AS77" i="5"/>
  <c r="AS83" i="5"/>
  <c r="AS80" i="5"/>
  <c r="AS74" i="5"/>
  <c r="R45" i="7"/>
  <c r="D99" i="7"/>
  <c r="E84" i="7"/>
  <c r="H83" i="7" s="1"/>
  <c r="I83" i="7" s="1"/>
  <c r="J83" i="7" s="1"/>
  <c r="AR65" i="2"/>
  <c r="D100" i="3"/>
  <c r="E85" i="3"/>
  <c r="H84" i="3" s="1"/>
  <c r="I84" i="3" s="1"/>
  <c r="J84" i="3" s="1"/>
  <c r="R131" i="3"/>
  <c r="R44" i="4"/>
  <c r="AS45" i="5"/>
  <c r="AS50" i="5"/>
  <c r="AS47" i="5"/>
  <c r="AS52" i="5"/>
  <c r="AS42" i="5"/>
  <c r="AS44" i="5"/>
  <c r="AS49" i="5"/>
  <c r="AS46" i="5"/>
  <c r="AS51" i="5"/>
  <c r="AS48" i="5"/>
  <c r="AS43" i="5"/>
  <c r="D77" i="5"/>
  <c r="E63" i="5"/>
  <c r="H62" i="5" s="1"/>
  <c r="I62" i="5" s="1"/>
  <c r="J62" i="5" s="1"/>
  <c r="R75" i="5"/>
  <c r="D100" i="8"/>
  <c r="E85" i="8"/>
  <c r="H84" i="8" s="1"/>
  <c r="I84" i="8" s="1"/>
  <c r="J84" i="8" s="1"/>
  <c r="T73" i="3"/>
  <c r="AR81" i="3"/>
  <c r="T82" i="3"/>
  <c r="AR84" i="3"/>
  <c r="K90" i="3"/>
  <c r="L90" i="3" s="1"/>
  <c r="T125" i="3"/>
  <c r="K126" i="3"/>
  <c r="L126" i="3" s="1"/>
  <c r="AU131" i="3"/>
  <c r="AR28" i="4"/>
  <c r="T33" i="4"/>
  <c r="AS47" i="4"/>
  <c r="E50" i="4"/>
  <c r="H49" i="4" s="1"/>
  <c r="I49" i="4" s="1"/>
  <c r="J49" i="4" s="1"/>
  <c r="K52" i="4"/>
  <c r="L52" i="4" s="1"/>
  <c r="K58" i="4"/>
  <c r="L58" i="4" s="1"/>
  <c r="K67" i="4"/>
  <c r="L67" i="4" s="1"/>
  <c r="AS73" i="4"/>
  <c r="AR76" i="4"/>
  <c r="AR79" i="4"/>
  <c r="AS82" i="4"/>
  <c r="AK89" i="4"/>
  <c r="AL93" i="4"/>
  <c r="AV125" i="4"/>
  <c r="K145" i="4"/>
  <c r="L145" i="4" s="1"/>
  <c r="AR26" i="5"/>
  <c r="AS33" i="5"/>
  <c r="AR37" i="5"/>
  <c r="T44" i="5"/>
  <c r="E51" i="5"/>
  <c r="H50" i="5" s="1"/>
  <c r="I50" i="5" s="1"/>
  <c r="J50" i="5" s="1"/>
  <c r="K59" i="5"/>
  <c r="L59" i="5" s="1"/>
  <c r="K62" i="5"/>
  <c r="L62" i="5" s="1"/>
  <c r="K65" i="5"/>
  <c r="L65" i="5" s="1"/>
  <c r="D69" i="5"/>
  <c r="T75" i="5"/>
  <c r="AR77" i="5"/>
  <c r="T78" i="5"/>
  <c r="AL95" i="5"/>
  <c r="AL100" i="5"/>
  <c r="K115" i="5"/>
  <c r="L115" i="5" s="1"/>
  <c r="T129" i="5"/>
  <c r="T131" i="5"/>
  <c r="T130" i="5"/>
  <c r="AU126" i="5"/>
  <c r="K138" i="5"/>
  <c r="L138" i="5" s="1"/>
  <c r="AU147" i="5"/>
  <c r="D63" i="8"/>
  <c r="E48" i="8"/>
  <c r="H47" i="8" s="1"/>
  <c r="I47" i="8" s="1"/>
  <c r="J47" i="8" s="1"/>
  <c r="AV140" i="11"/>
  <c r="AV146" i="11"/>
  <c r="AV143" i="11"/>
  <c r="AV137" i="11"/>
  <c r="AV142" i="11"/>
  <c r="AV139" i="11"/>
  <c r="AV145" i="11"/>
  <c r="AV136" i="11"/>
  <c r="AV141" i="11"/>
  <c r="AV138" i="11"/>
  <c r="AV147" i="11"/>
  <c r="AV144" i="11"/>
  <c r="AR75" i="3"/>
  <c r="T76" i="3"/>
  <c r="AR78" i="3"/>
  <c r="T79" i="3"/>
  <c r="AK92" i="3"/>
  <c r="K95" i="3"/>
  <c r="L95" i="3" s="1"/>
  <c r="AK97" i="3"/>
  <c r="T98" i="3"/>
  <c r="K100" i="3"/>
  <c r="L100" i="3" s="1"/>
  <c r="T121" i="3"/>
  <c r="T123" i="3"/>
  <c r="K124" i="3"/>
  <c r="L124" i="3" s="1"/>
  <c r="AU129" i="3"/>
  <c r="AV131" i="3"/>
  <c r="K144" i="3"/>
  <c r="L144" i="3" s="1"/>
  <c r="K147" i="3"/>
  <c r="L147" i="3" s="1"/>
  <c r="K31" i="4"/>
  <c r="L31" i="4" s="1"/>
  <c r="AR32" i="4"/>
  <c r="K35" i="4"/>
  <c r="L35" i="4" s="1"/>
  <c r="T37" i="4"/>
  <c r="K42" i="4"/>
  <c r="L42" i="4" s="1"/>
  <c r="E45" i="4"/>
  <c r="H44" i="4" s="1"/>
  <c r="I44" i="4" s="1"/>
  <c r="J44" i="4" s="1"/>
  <c r="AR50" i="4"/>
  <c r="T51" i="4"/>
  <c r="K61" i="4"/>
  <c r="L61" i="4" s="1"/>
  <c r="K64" i="4"/>
  <c r="L64" i="4" s="1"/>
  <c r="AS76" i="4"/>
  <c r="AS79" i="4"/>
  <c r="AL89" i="4"/>
  <c r="T90" i="4"/>
  <c r="K92" i="4"/>
  <c r="L92" i="4" s="1"/>
  <c r="K97" i="4"/>
  <c r="L97" i="4" s="1"/>
  <c r="K105" i="4"/>
  <c r="L105" i="4" s="1"/>
  <c r="K114" i="4"/>
  <c r="L114" i="4" s="1"/>
  <c r="AV121" i="4"/>
  <c r="AV123" i="4"/>
  <c r="T126" i="4"/>
  <c r="R138" i="4"/>
  <c r="K139" i="4"/>
  <c r="L139" i="4" s="1"/>
  <c r="K142" i="4"/>
  <c r="L142" i="4" s="1"/>
  <c r="AS26" i="5"/>
  <c r="AS37" i="5"/>
  <c r="E46" i="5"/>
  <c r="H45" i="5" s="1"/>
  <c r="I45" i="5" s="1"/>
  <c r="J45" i="5" s="1"/>
  <c r="AR51" i="5"/>
  <c r="K53" i="5"/>
  <c r="L53" i="5" s="1"/>
  <c r="D60" i="5"/>
  <c r="D63" i="5"/>
  <c r="AR66" i="5"/>
  <c r="T67" i="5"/>
  <c r="AR69" i="5"/>
  <c r="K106" i="5"/>
  <c r="L106" i="5" s="1"/>
  <c r="K109" i="5"/>
  <c r="L109" i="5" s="1"/>
  <c r="K112" i="5"/>
  <c r="L112" i="5" s="1"/>
  <c r="AU124" i="5"/>
  <c r="AV126" i="5"/>
  <c r="R131" i="6"/>
  <c r="AL92" i="3"/>
  <c r="T93" i="3"/>
  <c r="AL97" i="3"/>
  <c r="K113" i="3"/>
  <c r="L113" i="3" s="1"/>
  <c r="K116" i="3"/>
  <c r="L116" i="3" s="1"/>
  <c r="K122" i="3"/>
  <c r="L122" i="3" s="1"/>
  <c r="AV129" i="3"/>
  <c r="T132" i="3"/>
  <c r="AU136" i="3"/>
  <c r="K138" i="3"/>
  <c r="L138" i="3" s="1"/>
  <c r="K141" i="3"/>
  <c r="L141" i="3" s="1"/>
  <c r="AU145" i="3"/>
  <c r="AR36" i="4"/>
  <c r="AR45" i="4"/>
  <c r="K47" i="4"/>
  <c r="L47" i="4" s="1"/>
  <c r="AS50" i="4"/>
  <c r="AR59" i="4"/>
  <c r="AR65" i="4"/>
  <c r="T66" i="4"/>
  <c r="AR68" i="4"/>
  <c r="T69" i="4"/>
  <c r="AK94" i="4"/>
  <c r="T95" i="4"/>
  <c r="AK99" i="4"/>
  <c r="T100" i="4"/>
  <c r="K108" i="4"/>
  <c r="L108" i="4" s="1"/>
  <c r="K111" i="4"/>
  <c r="L111" i="4" s="1"/>
  <c r="T124" i="4"/>
  <c r="AV132" i="4"/>
  <c r="AU143" i="4"/>
  <c r="T144" i="4"/>
  <c r="AU146" i="4"/>
  <c r="T147" i="4"/>
  <c r="T35" i="5"/>
  <c r="T42" i="5"/>
  <c r="K48" i="5"/>
  <c r="L48" i="5" s="1"/>
  <c r="T52" i="5"/>
  <c r="AR60" i="5"/>
  <c r="T61" i="5"/>
  <c r="AR63" i="5"/>
  <c r="T64" i="5"/>
  <c r="AS66" i="5"/>
  <c r="AS69" i="5"/>
  <c r="K83" i="5"/>
  <c r="L83" i="5" s="1"/>
  <c r="T92" i="5"/>
  <c r="T97" i="5"/>
  <c r="AU113" i="5"/>
  <c r="AU116" i="5"/>
  <c r="AU122" i="5"/>
  <c r="AV124" i="5"/>
  <c r="T127" i="5"/>
  <c r="R42" i="6"/>
  <c r="O42" i="6"/>
  <c r="P42" i="6" s="1"/>
  <c r="Q42" i="6" s="1"/>
  <c r="R33" i="8"/>
  <c r="T62" i="3"/>
  <c r="K81" i="3"/>
  <c r="L81" i="3" s="1"/>
  <c r="K84" i="3"/>
  <c r="L84" i="3" s="1"/>
  <c r="K91" i="3"/>
  <c r="L91" i="3" s="1"/>
  <c r="K96" i="3"/>
  <c r="L96" i="3" s="1"/>
  <c r="AK98" i="3"/>
  <c r="T106" i="3"/>
  <c r="AU108" i="3"/>
  <c r="AU111" i="3"/>
  <c r="T112" i="3"/>
  <c r="T115" i="3"/>
  <c r="AV127" i="3"/>
  <c r="AV139" i="3"/>
  <c r="T140" i="3"/>
  <c r="AV142" i="3"/>
  <c r="K28" i="4"/>
  <c r="L28" i="4" s="1"/>
  <c r="AR29" i="4"/>
  <c r="T30" i="4"/>
  <c r="T34" i="4"/>
  <c r="K50" i="4"/>
  <c r="L50" i="4" s="1"/>
  <c r="AR53" i="4"/>
  <c r="AS62" i="4"/>
  <c r="K76" i="4"/>
  <c r="L76" i="4" s="1"/>
  <c r="K79" i="4"/>
  <c r="L79" i="4" s="1"/>
  <c r="AK90" i="4"/>
  <c r="K93" i="4"/>
  <c r="L93" i="4" s="1"/>
  <c r="K98" i="4"/>
  <c r="L98" i="4" s="1"/>
  <c r="AV106" i="4"/>
  <c r="T107" i="4"/>
  <c r="AU109" i="4"/>
  <c r="T110" i="4"/>
  <c r="AV112" i="4"/>
  <c r="AV115" i="4"/>
  <c r="AV140" i="4"/>
  <c r="K26" i="5"/>
  <c r="L26" i="5" s="1"/>
  <c r="AS30" i="5"/>
  <c r="AS34" i="5"/>
  <c r="K37" i="5"/>
  <c r="L37" i="5" s="1"/>
  <c r="E49" i="5"/>
  <c r="H48" i="5" s="1"/>
  <c r="I48" i="5" s="1"/>
  <c r="J48" i="5" s="1"/>
  <c r="K51" i="5"/>
  <c r="L51" i="5" s="1"/>
  <c r="T73" i="5"/>
  <c r="AR81" i="5"/>
  <c r="T82" i="5"/>
  <c r="AR84" i="5"/>
  <c r="K90" i="5"/>
  <c r="L90" i="5" s="1"/>
  <c r="AV107" i="5"/>
  <c r="AV110" i="5"/>
  <c r="T125" i="5"/>
  <c r="K126" i="5"/>
  <c r="L126" i="5" s="1"/>
  <c r="AU136" i="5"/>
  <c r="K141" i="5"/>
  <c r="L141" i="5" s="1"/>
  <c r="R34" i="6"/>
  <c r="R61" i="6"/>
  <c r="K100" i="6"/>
  <c r="L100" i="6" s="1"/>
  <c r="AK97" i="6"/>
  <c r="K95" i="6"/>
  <c r="L95" i="6" s="1"/>
  <c r="AK92" i="6"/>
  <c r="K90" i="6"/>
  <c r="L90" i="6" s="1"/>
  <c r="AK96" i="6"/>
  <c r="K94" i="6"/>
  <c r="L94" i="6" s="1"/>
  <c r="AK91" i="6"/>
  <c r="K99" i="6"/>
  <c r="L99" i="6" s="1"/>
  <c r="K89" i="6"/>
  <c r="L89" i="6" s="1"/>
  <c r="AK100" i="6"/>
  <c r="AK95" i="6"/>
  <c r="K98" i="6"/>
  <c r="L98" i="6" s="1"/>
  <c r="K93" i="6"/>
  <c r="L93" i="6" s="1"/>
  <c r="AK90" i="6"/>
  <c r="AK99" i="6"/>
  <c r="AK94" i="6"/>
  <c r="AK89" i="6"/>
  <c r="AK93" i="6"/>
  <c r="AK98" i="6"/>
  <c r="K96" i="6"/>
  <c r="L96" i="6" s="1"/>
  <c r="K91" i="6"/>
  <c r="L91" i="6" s="1"/>
  <c r="K92" i="6"/>
  <c r="L92" i="6" s="1"/>
  <c r="R27" i="7"/>
  <c r="E59" i="7"/>
  <c r="H58" i="7" s="1"/>
  <c r="I58" i="7" s="1"/>
  <c r="J58" i="7" s="1"/>
  <c r="D73" i="7"/>
  <c r="R99" i="7"/>
  <c r="R31" i="8"/>
  <c r="E43" i="8"/>
  <c r="H42" i="8" s="1"/>
  <c r="I42" i="8" s="1"/>
  <c r="J42" i="8" s="1"/>
  <c r="D58" i="8"/>
  <c r="R74" i="8"/>
  <c r="AS34" i="9"/>
  <c r="AS30" i="9"/>
  <c r="AS37" i="9"/>
  <c r="AS26" i="9"/>
  <c r="AS33" i="9"/>
  <c r="AS29" i="9"/>
  <c r="AS36" i="9"/>
  <c r="AS32" i="9"/>
  <c r="AS28" i="9"/>
  <c r="AS35" i="9"/>
  <c r="AS31" i="9"/>
  <c r="AS27" i="9"/>
  <c r="R95" i="9"/>
  <c r="K78" i="3"/>
  <c r="L78" i="3" s="1"/>
  <c r="AR82" i="3"/>
  <c r="AU125" i="3"/>
  <c r="K129" i="3"/>
  <c r="L129" i="3" s="1"/>
  <c r="K68" i="4"/>
  <c r="L68" i="4" s="1"/>
  <c r="AR74" i="4"/>
  <c r="AR80" i="4"/>
  <c r="AR83" i="4"/>
  <c r="AL90" i="4"/>
  <c r="T91" i="4"/>
  <c r="AK95" i="4"/>
  <c r="T96" i="4"/>
  <c r="AK100" i="4"/>
  <c r="AV109" i="4"/>
  <c r="AV128" i="4"/>
  <c r="T131" i="4"/>
  <c r="K146" i="4"/>
  <c r="L146" i="4" s="1"/>
  <c r="AR27" i="5"/>
  <c r="E44" i="5"/>
  <c r="H43" i="5" s="1"/>
  <c r="I43" i="5" s="1"/>
  <c r="J43" i="5" s="1"/>
  <c r="K46" i="5"/>
  <c r="L46" i="5" s="1"/>
  <c r="AR49" i="5"/>
  <c r="T50" i="5"/>
  <c r="K66" i="5"/>
  <c r="L66" i="5" s="1"/>
  <c r="K69" i="5"/>
  <c r="L69" i="5" s="1"/>
  <c r="AR75" i="5"/>
  <c r="T76" i="5"/>
  <c r="AR78" i="5"/>
  <c r="T79" i="5"/>
  <c r="T98" i="5"/>
  <c r="T121" i="5"/>
  <c r="T123" i="5"/>
  <c r="K124" i="5"/>
  <c r="L124" i="5" s="1"/>
  <c r="T128" i="5"/>
  <c r="O26" i="6"/>
  <c r="P26" i="6" s="1"/>
  <c r="Q26" i="6" s="1"/>
  <c r="R26" i="6"/>
  <c r="E60" i="6"/>
  <c r="H59" i="6" s="1"/>
  <c r="I59" i="6" s="1"/>
  <c r="J59" i="6" s="1"/>
  <c r="D74" i="6"/>
  <c r="D100" i="6"/>
  <c r="E85" i="6"/>
  <c r="H84" i="6" s="1"/>
  <c r="I84" i="6" s="1"/>
  <c r="J84" i="6" s="1"/>
  <c r="L110" i="6"/>
  <c r="D64" i="7"/>
  <c r="E49" i="7"/>
  <c r="H48" i="7" s="1"/>
  <c r="I48" i="7" s="1"/>
  <c r="J48" i="7" s="1"/>
  <c r="E67" i="7"/>
  <c r="H66" i="7" s="1"/>
  <c r="I66" i="7" s="1"/>
  <c r="J66" i="7" s="1"/>
  <c r="D81" i="7"/>
  <c r="E61" i="7"/>
  <c r="H60" i="7" s="1"/>
  <c r="I60" i="7" s="1"/>
  <c r="J60" i="7" s="1"/>
  <c r="D75" i="7"/>
  <c r="T77" i="7"/>
  <c r="T83" i="7"/>
  <c r="T80" i="7"/>
  <c r="T74" i="7"/>
  <c r="T79" i="7"/>
  <c r="T76" i="7"/>
  <c r="T82" i="7"/>
  <c r="T73" i="7"/>
  <c r="T78" i="7"/>
  <c r="T75" i="7"/>
  <c r="T84" i="7"/>
  <c r="T81" i="7"/>
  <c r="R42" i="8"/>
  <c r="O42" i="8"/>
  <c r="P42" i="8" s="1"/>
  <c r="Q42" i="8" s="1"/>
  <c r="S42" i="8" s="1"/>
  <c r="U42" i="8" s="1"/>
  <c r="AQ42" i="8" s="1"/>
  <c r="R77" i="8"/>
  <c r="E68" i="9"/>
  <c r="H67" i="9" s="1"/>
  <c r="I67" i="9" s="1"/>
  <c r="J67" i="9" s="1"/>
  <c r="D82" i="9"/>
  <c r="T74" i="3"/>
  <c r="AR76" i="3"/>
  <c r="AR79" i="3"/>
  <c r="T80" i="3"/>
  <c r="T83" i="3"/>
  <c r="AK89" i="3"/>
  <c r="AL93" i="3"/>
  <c r="AU121" i="3"/>
  <c r="AU123" i="3"/>
  <c r="K136" i="3"/>
  <c r="L136" i="3" s="1"/>
  <c r="K145" i="3"/>
  <c r="L145" i="3" s="1"/>
  <c r="AR26" i="4"/>
  <c r="T27" i="4"/>
  <c r="AR37" i="4"/>
  <c r="AS43" i="4"/>
  <c r="T44" i="4"/>
  <c r="AS48" i="4"/>
  <c r="K59" i="4"/>
  <c r="L59" i="4" s="1"/>
  <c r="K62" i="4"/>
  <c r="L62" i="4" s="1"/>
  <c r="K65" i="4"/>
  <c r="L65" i="4" s="1"/>
  <c r="D69" i="4"/>
  <c r="AS74" i="4"/>
  <c r="AR77" i="4"/>
  <c r="AS80" i="4"/>
  <c r="AS83" i="4"/>
  <c r="K89" i="4"/>
  <c r="L89" i="4" s="1"/>
  <c r="AL95" i="4"/>
  <c r="AL100" i="4"/>
  <c r="K115" i="4"/>
  <c r="L115" i="4" s="1"/>
  <c r="T129" i="4"/>
  <c r="K137" i="4"/>
  <c r="L137" i="4" s="1"/>
  <c r="K140" i="4"/>
  <c r="L140" i="4" s="1"/>
  <c r="K143" i="4"/>
  <c r="L143" i="4" s="1"/>
  <c r="AS27" i="5"/>
  <c r="K30" i="5"/>
  <c r="L30" i="5" s="1"/>
  <c r="T32" i="5"/>
  <c r="AR44" i="5"/>
  <c r="T45" i="5"/>
  <c r="D58" i="5"/>
  <c r="AR58" i="5"/>
  <c r="K60" i="5"/>
  <c r="L60" i="5" s="1"/>
  <c r="K63" i="5"/>
  <c r="L63" i="5" s="1"/>
  <c r="AR67" i="5"/>
  <c r="T93" i="5"/>
  <c r="L95" i="5"/>
  <c r="AL97" i="5"/>
  <c r="L100" i="5"/>
  <c r="K113" i="5"/>
  <c r="L113" i="5" s="1"/>
  <c r="K116" i="5"/>
  <c r="L116" i="5" s="1"/>
  <c r="K122" i="5"/>
  <c r="L122" i="5" s="1"/>
  <c r="R64" i="6"/>
  <c r="L105" i="6"/>
  <c r="R139" i="6"/>
  <c r="R142" i="6"/>
  <c r="R36" i="7"/>
  <c r="E63" i="7"/>
  <c r="H62" i="7" s="1"/>
  <c r="I62" i="7" s="1"/>
  <c r="J62" i="7" s="1"/>
  <c r="D77" i="7"/>
  <c r="E64" i="7"/>
  <c r="H63" i="7" s="1"/>
  <c r="I63" i="7" s="1"/>
  <c r="J63" i="7" s="1"/>
  <c r="D78" i="7"/>
  <c r="R89" i="7"/>
  <c r="O89" i="7"/>
  <c r="R27" i="8"/>
  <c r="AS51" i="8"/>
  <c r="AS48" i="8"/>
  <c r="AS43" i="8"/>
  <c r="AS53" i="8"/>
  <c r="AS45" i="8"/>
  <c r="AS50" i="8"/>
  <c r="AS47" i="8"/>
  <c r="AS52" i="8"/>
  <c r="AS42" i="8"/>
  <c r="AS49" i="8"/>
  <c r="AS46" i="8"/>
  <c r="E65" i="8"/>
  <c r="H64" i="8" s="1"/>
  <c r="I64" i="8" s="1"/>
  <c r="J64" i="8" s="1"/>
  <c r="D79" i="8"/>
  <c r="R80" i="8"/>
  <c r="T77" i="3"/>
  <c r="K92" i="3"/>
  <c r="L92" i="3" s="1"/>
  <c r="K97" i="3"/>
  <c r="L97" i="3" s="1"/>
  <c r="K114" i="3"/>
  <c r="L114" i="3" s="1"/>
  <c r="T126" i="3"/>
  <c r="K127" i="3"/>
  <c r="L127" i="3" s="1"/>
  <c r="AU132" i="3"/>
  <c r="K139" i="3"/>
  <c r="L139" i="3" s="1"/>
  <c r="K142" i="3"/>
  <c r="L142" i="3" s="1"/>
  <c r="AR51" i="4"/>
  <c r="K53" i="4"/>
  <c r="L53" i="4" s="1"/>
  <c r="AR69" i="4"/>
  <c r="AU127" i="5"/>
  <c r="E83" i="6"/>
  <c r="H82" i="6" s="1"/>
  <c r="I82" i="6" s="1"/>
  <c r="J82" i="6" s="1"/>
  <c r="D98" i="6"/>
  <c r="R97" i="6"/>
  <c r="R127" i="6"/>
  <c r="T66" i="3"/>
  <c r="T69" i="3"/>
  <c r="AK94" i="3"/>
  <c r="T95" i="3"/>
  <c r="AK99" i="3"/>
  <c r="T100" i="3"/>
  <c r="K108" i="3"/>
  <c r="L108" i="3" s="1"/>
  <c r="K111" i="3"/>
  <c r="L111" i="3" s="1"/>
  <c r="T124" i="3"/>
  <c r="K125" i="3"/>
  <c r="L125" i="3" s="1"/>
  <c r="AU130" i="3"/>
  <c r="AV132" i="3"/>
  <c r="AU137" i="3"/>
  <c r="AU143" i="3"/>
  <c r="T144" i="3"/>
  <c r="AU146" i="3"/>
  <c r="T147" i="3"/>
  <c r="K29" i="4"/>
  <c r="L29" i="4" s="1"/>
  <c r="T31" i="4"/>
  <c r="T35" i="4"/>
  <c r="T42" i="4"/>
  <c r="K43" i="4"/>
  <c r="L43" i="4" s="1"/>
  <c r="K48" i="4"/>
  <c r="L48" i="4" s="1"/>
  <c r="AS51" i="4"/>
  <c r="T52" i="4"/>
  <c r="AR60" i="4"/>
  <c r="T61" i="4"/>
  <c r="AR63" i="4"/>
  <c r="T64" i="4"/>
  <c r="AS66" i="4"/>
  <c r="AS69" i="4"/>
  <c r="K83" i="4"/>
  <c r="L83" i="4" s="1"/>
  <c r="AK91" i="4"/>
  <c r="T92" i="4"/>
  <c r="K94" i="4"/>
  <c r="L94" i="4" s="1"/>
  <c r="AK96" i="4"/>
  <c r="T97" i="4"/>
  <c r="AU113" i="4"/>
  <c r="T114" i="4"/>
  <c r="AU116" i="4"/>
  <c r="AV124" i="4"/>
  <c r="T127" i="4"/>
  <c r="T139" i="4"/>
  <c r="AU141" i="4"/>
  <c r="T142" i="4"/>
  <c r="AV144" i="4"/>
  <c r="AS31" i="5"/>
  <c r="AS35" i="5"/>
  <c r="K49" i="5"/>
  <c r="L49" i="5" s="1"/>
  <c r="AR52" i="5"/>
  <c r="T53" i="5"/>
  <c r="K81" i="5"/>
  <c r="L81" i="5" s="1"/>
  <c r="K84" i="5"/>
  <c r="L84" i="5" s="1"/>
  <c r="AV105" i="5"/>
  <c r="AU108" i="5"/>
  <c r="AU111" i="5"/>
  <c r="AV114" i="5"/>
  <c r="AV128" i="5"/>
  <c r="AV130" i="5"/>
  <c r="AV132" i="5"/>
  <c r="AV127" i="5"/>
  <c r="T132" i="5"/>
  <c r="R30" i="6"/>
  <c r="R46" i="7"/>
  <c r="E69" i="7"/>
  <c r="H68" i="7" s="1"/>
  <c r="I68" i="7" s="1"/>
  <c r="J68" i="7" s="1"/>
  <c r="R100" i="7"/>
  <c r="R106" i="7"/>
  <c r="R109" i="7"/>
  <c r="R112" i="7"/>
  <c r="R29" i="8"/>
  <c r="R34" i="8"/>
  <c r="T60" i="3"/>
  <c r="T63" i="3"/>
  <c r="K73" i="3"/>
  <c r="L73" i="3" s="1"/>
  <c r="K82" i="3"/>
  <c r="L82" i="3" s="1"/>
  <c r="AL94" i="3"/>
  <c r="AL99" i="3"/>
  <c r="AU106" i="3"/>
  <c r="AU112" i="3"/>
  <c r="T113" i="3"/>
  <c r="AU115" i="3"/>
  <c r="T116" i="3"/>
  <c r="T122" i="3"/>
  <c r="AV130" i="3"/>
  <c r="T138" i="3"/>
  <c r="AU140" i="3"/>
  <c r="T141" i="3"/>
  <c r="AV143" i="3"/>
  <c r="AV146" i="3"/>
  <c r="AR30" i="4"/>
  <c r="K33" i="4"/>
  <c r="L33" i="4" s="1"/>
  <c r="AR34" i="4"/>
  <c r="AR46" i="4"/>
  <c r="T47" i="4"/>
  <c r="AS63" i="4"/>
  <c r="K74" i="4"/>
  <c r="L74" i="4" s="1"/>
  <c r="K77" i="4"/>
  <c r="L77" i="4" s="1"/>
  <c r="K80" i="4"/>
  <c r="L80" i="4" s="1"/>
  <c r="AV113" i="4"/>
  <c r="AV116" i="4"/>
  <c r="K130" i="5"/>
  <c r="L130" i="5" s="1"/>
  <c r="K132" i="5"/>
  <c r="L132" i="5" s="1"/>
  <c r="AU130" i="5"/>
  <c r="AU132" i="5"/>
  <c r="K131" i="5"/>
  <c r="L131" i="5" s="1"/>
  <c r="AU131" i="5"/>
  <c r="K128" i="5"/>
  <c r="L128" i="5" s="1"/>
  <c r="AU125" i="5"/>
  <c r="E63" i="6"/>
  <c r="H62" i="6" s="1"/>
  <c r="I62" i="6" s="1"/>
  <c r="J62" i="6" s="1"/>
  <c r="D77" i="6"/>
  <c r="R46" i="8"/>
  <c r="E61" i="8"/>
  <c r="H60" i="8" s="1"/>
  <c r="I60" i="8" s="1"/>
  <c r="J60" i="8" s="1"/>
  <c r="AS77" i="8"/>
  <c r="AS83" i="8"/>
  <c r="AS80" i="8"/>
  <c r="AS74" i="8"/>
  <c r="AS79" i="8"/>
  <c r="AS76" i="8"/>
  <c r="AS82" i="8"/>
  <c r="AS73" i="8"/>
  <c r="AS78" i="8"/>
  <c r="AS75" i="8"/>
  <c r="AS84" i="8"/>
  <c r="AS81" i="8"/>
  <c r="O26" i="9"/>
  <c r="P26" i="9" s="1"/>
  <c r="Q26" i="9" s="1"/>
  <c r="R26" i="9"/>
  <c r="K76" i="3"/>
  <c r="L76" i="3" s="1"/>
  <c r="K79" i="3"/>
  <c r="L79" i="3" s="1"/>
  <c r="AK90" i="3"/>
  <c r="K93" i="3"/>
  <c r="L93" i="3" s="1"/>
  <c r="K98" i="3"/>
  <c r="L98" i="3" s="1"/>
  <c r="T107" i="3"/>
  <c r="AU109" i="3"/>
  <c r="T110" i="3"/>
  <c r="K121" i="3"/>
  <c r="L121" i="3" s="1"/>
  <c r="K123" i="3"/>
  <c r="L123" i="3" s="1"/>
  <c r="AU128" i="3"/>
  <c r="AV140" i="3"/>
  <c r="K26" i="4"/>
  <c r="L26" i="4" s="1"/>
  <c r="K37" i="4"/>
  <c r="L37" i="4" s="1"/>
  <c r="AS46" i="4"/>
  <c r="K51" i="4"/>
  <c r="L51" i="4" s="1"/>
  <c r="AR81" i="4"/>
  <c r="AR84" i="4"/>
  <c r="K90" i="4"/>
  <c r="L90" i="4" s="1"/>
  <c r="AV107" i="4"/>
  <c r="AV110" i="4"/>
  <c r="T125" i="4"/>
  <c r="AR28" i="5"/>
  <c r="T33" i="5"/>
  <c r="K52" i="5"/>
  <c r="L52" i="5" s="1"/>
  <c r="K67" i="5"/>
  <c r="L67" i="5" s="1"/>
  <c r="T74" i="5"/>
  <c r="AR76" i="5"/>
  <c r="T80" i="5"/>
  <c r="T83" i="5"/>
  <c r="AL93" i="5"/>
  <c r="AU121" i="5"/>
  <c r="AU123" i="5"/>
  <c r="AV125" i="5"/>
  <c r="E59" i="10"/>
  <c r="H58" i="10" s="1"/>
  <c r="I58" i="10" s="1"/>
  <c r="J58" i="10" s="1"/>
  <c r="D73" i="10"/>
  <c r="AR74" i="3"/>
  <c r="AR80" i="3"/>
  <c r="T81" i="3"/>
  <c r="AR83" i="3"/>
  <c r="T84" i="3"/>
  <c r="AL90" i="3"/>
  <c r="T91" i="3"/>
  <c r="AK95" i="3"/>
  <c r="T96" i="3"/>
  <c r="AK100" i="3"/>
  <c r="AV128" i="3"/>
  <c r="T131" i="3"/>
  <c r="K132" i="3"/>
  <c r="L132" i="3" s="1"/>
  <c r="K146" i="3"/>
  <c r="L146" i="3" s="1"/>
  <c r="AR27" i="4"/>
  <c r="T28" i="4"/>
  <c r="K46" i="4"/>
  <c r="L46" i="4" s="1"/>
  <c r="AR49" i="4"/>
  <c r="T50" i="4"/>
  <c r="K66" i="4"/>
  <c r="L66" i="4" s="1"/>
  <c r="D67" i="4"/>
  <c r="K69" i="4"/>
  <c r="L69" i="4" s="1"/>
  <c r="AR75" i="4"/>
  <c r="AR78" i="4"/>
  <c r="AS81" i="4"/>
  <c r="AS84" i="4"/>
  <c r="AK92" i="4"/>
  <c r="K95" i="4"/>
  <c r="L95" i="4" s="1"/>
  <c r="AK97" i="4"/>
  <c r="T98" i="4"/>
  <c r="K100" i="4"/>
  <c r="L100" i="4" s="1"/>
  <c r="T123" i="4"/>
  <c r="AV131" i="4"/>
  <c r="K144" i="4"/>
  <c r="L144" i="4" s="1"/>
  <c r="K147" i="4"/>
  <c r="L147" i="4" s="1"/>
  <c r="T26" i="5"/>
  <c r="AS28" i="5"/>
  <c r="K31" i="5"/>
  <c r="L31" i="5" s="1"/>
  <c r="AR32" i="5"/>
  <c r="K35" i="5"/>
  <c r="L35" i="5" s="1"/>
  <c r="T37" i="5"/>
  <c r="K42" i="5"/>
  <c r="L42" i="5" s="1"/>
  <c r="AR50" i="5"/>
  <c r="K61" i="5"/>
  <c r="L61" i="5" s="1"/>
  <c r="K64" i="5"/>
  <c r="L64" i="5" s="1"/>
  <c r="AL89" i="5"/>
  <c r="T90" i="5"/>
  <c r="K92" i="5"/>
  <c r="L92" i="5" s="1"/>
  <c r="K105" i="5"/>
  <c r="L105" i="5" s="1"/>
  <c r="K114" i="5"/>
  <c r="L114" i="5" s="1"/>
  <c r="AV121" i="5"/>
  <c r="AV123" i="5"/>
  <c r="T126" i="5"/>
  <c r="K127" i="5"/>
  <c r="L127" i="5" s="1"/>
  <c r="AU144" i="5"/>
  <c r="E66" i="6"/>
  <c r="H65" i="6" s="1"/>
  <c r="I65" i="6" s="1"/>
  <c r="J65" i="6" s="1"/>
  <c r="D80" i="6"/>
  <c r="E70" i="8"/>
  <c r="H69" i="8" s="1"/>
  <c r="I69" i="8" s="1"/>
  <c r="J69" i="8" s="1"/>
  <c r="R75" i="8"/>
  <c r="D81" i="8"/>
  <c r="T75" i="3"/>
  <c r="AR77" i="3"/>
  <c r="K89" i="3"/>
  <c r="L89" i="3" s="1"/>
  <c r="AL95" i="3"/>
  <c r="K115" i="3"/>
  <c r="L115" i="3" s="1"/>
  <c r="AU126" i="3"/>
  <c r="T129" i="3"/>
  <c r="K130" i="3"/>
  <c r="L130" i="3" s="1"/>
  <c r="K137" i="3"/>
  <c r="L137" i="3" s="1"/>
  <c r="K140" i="3"/>
  <c r="L140" i="3" s="1"/>
  <c r="K143" i="3"/>
  <c r="L143" i="3" s="1"/>
  <c r="AR44" i="4"/>
  <c r="T45" i="4"/>
  <c r="K60" i="4"/>
  <c r="L60" i="4" s="1"/>
  <c r="K63" i="4"/>
  <c r="L63" i="4" s="1"/>
  <c r="AS75" i="4"/>
  <c r="AL92" i="4"/>
  <c r="K113" i="4"/>
  <c r="L113" i="4" s="1"/>
  <c r="K116" i="4"/>
  <c r="L116" i="4" s="1"/>
  <c r="AV129" i="4"/>
  <c r="K141" i="4"/>
  <c r="L141" i="4" s="1"/>
  <c r="AR36" i="5"/>
  <c r="AR45" i="5"/>
  <c r="K47" i="5"/>
  <c r="L47" i="5" s="1"/>
  <c r="AR65" i="5"/>
  <c r="T66" i="5"/>
  <c r="T95" i="5"/>
  <c r="K111" i="5"/>
  <c r="L111" i="5" s="1"/>
  <c r="K125" i="5"/>
  <c r="L125" i="5" s="1"/>
  <c r="D91" i="6"/>
  <c r="E76" i="6"/>
  <c r="H75" i="6" s="1"/>
  <c r="I75" i="6" s="1"/>
  <c r="J75" i="6" s="1"/>
  <c r="T111" i="6"/>
  <c r="T108" i="6"/>
  <c r="T114" i="6"/>
  <c r="T105" i="6"/>
  <c r="T110" i="6"/>
  <c r="T107" i="6"/>
  <c r="T116" i="6"/>
  <c r="T113" i="6"/>
  <c r="T109" i="6"/>
  <c r="T115" i="6"/>
  <c r="T112" i="6"/>
  <c r="T106" i="6"/>
  <c r="L114" i="6"/>
  <c r="E81" i="7"/>
  <c r="H80" i="7" s="1"/>
  <c r="I80" i="7" s="1"/>
  <c r="J80" i="7" s="1"/>
  <c r="D96" i="7"/>
  <c r="AL94" i="5"/>
  <c r="AU106" i="5"/>
  <c r="AU112" i="5"/>
  <c r="AU115" i="5"/>
  <c r="T122" i="5"/>
  <c r="R146" i="6"/>
  <c r="D59" i="7"/>
  <c r="E44" i="7"/>
  <c r="H43" i="7" s="1"/>
  <c r="I43" i="7" s="1"/>
  <c r="J43" i="7" s="1"/>
  <c r="E62" i="7"/>
  <c r="H61" i="7" s="1"/>
  <c r="I61" i="7" s="1"/>
  <c r="J61" i="7" s="1"/>
  <c r="D76" i="7"/>
  <c r="AV111" i="7"/>
  <c r="AV108" i="7"/>
  <c r="AV114" i="7"/>
  <c r="AV105" i="7"/>
  <c r="AV110" i="7"/>
  <c r="AV107" i="7"/>
  <c r="AV116" i="7"/>
  <c r="AV113" i="7"/>
  <c r="R105" i="7"/>
  <c r="AV109" i="7"/>
  <c r="AV115" i="7"/>
  <c r="AV112" i="7"/>
  <c r="AV106" i="7"/>
  <c r="AS44" i="8"/>
  <c r="D65" i="8"/>
  <c r="E50" i="8"/>
  <c r="H49" i="8" s="1"/>
  <c r="I49" i="8" s="1"/>
  <c r="J49" i="8" s="1"/>
  <c r="R73" i="8"/>
  <c r="O73" i="8"/>
  <c r="D91" i="8"/>
  <c r="R37" i="9"/>
  <c r="AK91" i="3"/>
  <c r="T92" i="3"/>
  <c r="K94" i="3"/>
  <c r="L94" i="3" s="1"/>
  <c r="T105" i="3"/>
  <c r="AU113" i="3"/>
  <c r="AU122" i="3"/>
  <c r="AV144" i="3"/>
  <c r="K49" i="4"/>
  <c r="L49" i="4" s="1"/>
  <c r="K81" i="4"/>
  <c r="L81" i="4" s="1"/>
  <c r="K91" i="4"/>
  <c r="L91" i="4" s="1"/>
  <c r="K96" i="4"/>
  <c r="L96" i="4" s="1"/>
  <c r="AV105" i="4"/>
  <c r="AU108" i="4"/>
  <c r="T112" i="4"/>
  <c r="K50" i="5"/>
  <c r="L50" i="5" s="1"/>
  <c r="AV112" i="5"/>
  <c r="K121" i="5"/>
  <c r="L121" i="5" s="1"/>
  <c r="K123" i="5"/>
  <c r="L123" i="5" s="1"/>
  <c r="K143" i="5"/>
  <c r="L143" i="5" s="1"/>
  <c r="K140" i="5"/>
  <c r="L140" i="5" s="1"/>
  <c r="K137" i="5"/>
  <c r="L137" i="5" s="1"/>
  <c r="K146" i="5"/>
  <c r="L146" i="5" s="1"/>
  <c r="AU140" i="5"/>
  <c r="AU146" i="5"/>
  <c r="AU143" i="5"/>
  <c r="AU137" i="5"/>
  <c r="K142" i="5"/>
  <c r="L142" i="5" s="1"/>
  <c r="K139" i="5"/>
  <c r="L139" i="5" s="1"/>
  <c r="K145" i="5"/>
  <c r="L145" i="5" s="1"/>
  <c r="K136" i="5"/>
  <c r="L136" i="5" s="1"/>
  <c r="AU142" i="5"/>
  <c r="AU139" i="5"/>
  <c r="AU141" i="5"/>
  <c r="AU138" i="5"/>
  <c r="R31" i="6"/>
  <c r="D94" i="6"/>
  <c r="E79" i="6"/>
  <c r="H78" i="6" s="1"/>
  <c r="I78" i="6" s="1"/>
  <c r="J78" i="6" s="1"/>
  <c r="R53" i="7"/>
  <c r="R35" i="8"/>
  <c r="R105" i="8"/>
  <c r="O105" i="8"/>
  <c r="T139" i="5"/>
  <c r="T142" i="5"/>
  <c r="AV144" i="5"/>
  <c r="AV147" i="5"/>
  <c r="AS31" i="6"/>
  <c r="AS35" i="6"/>
  <c r="AR42" i="6"/>
  <c r="K49" i="6"/>
  <c r="L49" i="6" s="1"/>
  <c r="AR52" i="6"/>
  <c r="T53" i="6"/>
  <c r="AS61" i="6"/>
  <c r="T62" i="6"/>
  <c r="AS64" i="6"/>
  <c r="R74" i="6"/>
  <c r="K81" i="6"/>
  <c r="L81" i="6" s="1"/>
  <c r="K84" i="6"/>
  <c r="L84" i="6" s="1"/>
  <c r="AU108" i="6"/>
  <c r="AU111" i="6"/>
  <c r="AV114" i="6"/>
  <c r="AV127" i="6"/>
  <c r="AV139" i="6"/>
  <c r="T140" i="6"/>
  <c r="AV142" i="6"/>
  <c r="K28" i="7"/>
  <c r="L28" i="7" s="1"/>
  <c r="AR29" i="7"/>
  <c r="T30" i="7"/>
  <c r="T34" i="7"/>
  <c r="E43" i="7"/>
  <c r="H42" i="7" s="1"/>
  <c r="I42" i="7" s="1"/>
  <c r="J42" i="7" s="1"/>
  <c r="K50" i="7"/>
  <c r="L50" i="7" s="1"/>
  <c r="AR53" i="7"/>
  <c r="AS62" i="7"/>
  <c r="K76" i="7"/>
  <c r="L76" i="7" s="1"/>
  <c r="K79" i="7"/>
  <c r="L79" i="7" s="1"/>
  <c r="AK90" i="7"/>
  <c r="K93" i="7"/>
  <c r="L93" i="7" s="1"/>
  <c r="K98" i="7"/>
  <c r="L98" i="7" s="1"/>
  <c r="T107" i="7"/>
  <c r="AU109" i="7"/>
  <c r="T110" i="7"/>
  <c r="K121" i="7"/>
  <c r="L121" i="7" s="1"/>
  <c r="K123" i="7"/>
  <c r="L123" i="7" s="1"/>
  <c r="AU128" i="7"/>
  <c r="AV140" i="7"/>
  <c r="AS30" i="8"/>
  <c r="AS34" i="8"/>
  <c r="K37" i="8"/>
  <c r="L37" i="8" s="1"/>
  <c r="E49" i="8"/>
  <c r="H48" i="8" s="1"/>
  <c r="I48" i="8" s="1"/>
  <c r="J48" i="8" s="1"/>
  <c r="K51" i="8"/>
  <c r="L51" i="8" s="1"/>
  <c r="E54" i="8"/>
  <c r="H53" i="8" s="1"/>
  <c r="I53" i="8" s="1"/>
  <c r="J53" i="8" s="1"/>
  <c r="T73" i="8"/>
  <c r="AR81" i="8"/>
  <c r="T82" i="8"/>
  <c r="AR84" i="8"/>
  <c r="K90" i="8"/>
  <c r="L90" i="8" s="1"/>
  <c r="E60" i="9"/>
  <c r="H59" i="9" s="1"/>
  <c r="I59" i="9" s="1"/>
  <c r="J59" i="9" s="1"/>
  <c r="D74" i="9"/>
  <c r="AV138" i="5"/>
  <c r="AV141" i="5"/>
  <c r="T29" i="6"/>
  <c r="K44" i="6"/>
  <c r="L44" i="6" s="1"/>
  <c r="AR47" i="6"/>
  <c r="T48" i="6"/>
  <c r="AS52" i="6"/>
  <c r="D73" i="6"/>
  <c r="D76" i="6"/>
  <c r="D79" i="6"/>
  <c r="AR82" i="6"/>
  <c r="T99" i="6"/>
  <c r="AU125" i="6"/>
  <c r="K129" i="6"/>
  <c r="L129" i="6" s="1"/>
  <c r="K68" i="7"/>
  <c r="L68" i="7" s="1"/>
  <c r="K146" i="7"/>
  <c r="L146" i="7" s="1"/>
  <c r="K66" i="8"/>
  <c r="L66" i="8" s="1"/>
  <c r="K69" i="8"/>
  <c r="L69" i="8" s="1"/>
  <c r="K95" i="8"/>
  <c r="L95" i="8" s="1"/>
  <c r="AK97" i="8"/>
  <c r="K100" i="8"/>
  <c r="L100" i="8" s="1"/>
  <c r="R122" i="8"/>
  <c r="R43" i="9"/>
  <c r="E66" i="9"/>
  <c r="H65" i="9" s="1"/>
  <c r="I65" i="9" s="1"/>
  <c r="J65" i="9" s="1"/>
  <c r="D80" i="9"/>
  <c r="R82" i="9"/>
  <c r="R147" i="9"/>
  <c r="AR49" i="10"/>
  <c r="K46" i="10"/>
  <c r="L46" i="10" s="1"/>
  <c r="K51" i="10"/>
  <c r="L51" i="10" s="1"/>
  <c r="AR46" i="10"/>
  <c r="K48" i="10"/>
  <c r="L48" i="10" s="1"/>
  <c r="K43" i="10"/>
  <c r="L43" i="10" s="1"/>
  <c r="K53" i="10"/>
  <c r="L53" i="10" s="1"/>
  <c r="AR51" i="10"/>
  <c r="AR48" i="10"/>
  <c r="K45" i="10"/>
  <c r="L45" i="10" s="1"/>
  <c r="AR43" i="10"/>
  <c r="AR53" i="10"/>
  <c r="K50" i="10"/>
  <c r="L50" i="10" s="1"/>
  <c r="K47" i="10"/>
  <c r="L47" i="10" s="1"/>
  <c r="AR45" i="10"/>
  <c r="AR50" i="10"/>
  <c r="K42" i="10"/>
  <c r="L42" i="10" s="1"/>
  <c r="AR47" i="10"/>
  <c r="K44" i="10"/>
  <c r="L44" i="10" s="1"/>
  <c r="AR52" i="10"/>
  <c r="K49" i="10"/>
  <c r="L49" i="10" s="1"/>
  <c r="AR42" i="10"/>
  <c r="AR44" i="10"/>
  <c r="K52" i="10"/>
  <c r="L52" i="10" s="1"/>
  <c r="AR28" i="6"/>
  <c r="T33" i="6"/>
  <c r="AS47" i="6"/>
  <c r="K52" i="6"/>
  <c r="L52" i="6" s="1"/>
  <c r="K58" i="6"/>
  <c r="L58" i="6" s="1"/>
  <c r="K67" i="6"/>
  <c r="L67" i="6" s="1"/>
  <c r="AS73" i="6"/>
  <c r="T74" i="6"/>
  <c r="AR76" i="6"/>
  <c r="AR79" i="6"/>
  <c r="T80" i="6"/>
  <c r="AS82" i="6"/>
  <c r="T83" i="6"/>
  <c r="AL93" i="6"/>
  <c r="AU121" i="6"/>
  <c r="AU123" i="6"/>
  <c r="AV125" i="6"/>
  <c r="K136" i="6"/>
  <c r="L136" i="6" s="1"/>
  <c r="K145" i="6"/>
  <c r="L145" i="6" s="1"/>
  <c r="AR26" i="7"/>
  <c r="AU26" i="7" s="1"/>
  <c r="T27" i="7"/>
  <c r="AS33" i="7"/>
  <c r="AR37" i="7"/>
  <c r="AS43" i="7"/>
  <c r="T44" i="7"/>
  <c r="AS48" i="7"/>
  <c r="E51" i="7"/>
  <c r="H50" i="7" s="1"/>
  <c r="I50" i="7" s="1"/>
  <c r="J50" i="7" s="1"/>
  <c r="K59" i="7"/>
  <c r="L59" i="7" s="1"/>
  <c r="K62" i="7"/>
  <c r="L62" i="7" s="1"/>
  <c r="K65" i="7"/>
  <c r="L65" i="7" s="1"/>
  <c r="D69" i="7"/>
  <c r="AS74" i="7"/>
  <c r="AR77" i="7"/>
  <c r="AS80" i="7"/>
  <c r="AS83" i="7"/>
  <c r="AL95" i="7"/>
  <c r="AL100" i="7"/>
  <c r="K115" i="7"/>
  <c r="L115" i="7" s="1"/>
  <c r="AU126" i="7"/>
  <c r="T129" i="7"/>
  <c r="K130" i="7"/>
  <c r="L130" i="7" s="1"/>
  <c r="K137" i="7"/>
  <c r="L137" i="7" s="1"/>
  <c r="K140" i="7"/>
  <c r="L140" i="7" s="1"/>
  <c r="K143" i="7"/>
  <c r="L143" i="7" s="1"/>
  <c r="O26" i="8"/>
  <c r="AS27" i="8"/>
  <c r="K30" i="8"/>
  <c r="L30" i="8" s="1"/>
  <c r="T32" i="8"/>
  <c r="AR44" i="8"/>
  <c r="T45" i="8"/>
  <c r="AR58" i="8"/>
  <c r="K60" i="8"/>
  <c r="L60" i="8" s="1"/>
  <c r="D61" i="8"/>
  <c r="K63" i="8"/>
  <c r="L63" i="8" s="1"/>
  <c r="AR67" i="8"/>
  <c r="AL97" i="8"/>
  <c r="AU109" i="8"/>
  <c r="AU115" i="8"/>
  <c r="AU112" i="8"/>
  <c r="K111" i="8"/>
  <c r="L111" i="8" s="1"/>
  <c r="K108" i="8"/>
  <c r="L108" i="8" s="1"/>
  <c r="K114" i="8"/>
  <c r="L114" i="8" s="1"/>
  <c r="AU111" i="8"/>
  <c r="AU108" i="8"/>
  <c r="AU116" i="8"/>
  <c r="AU113" i="8"/>
  <c r="K112" i="8"/>
  <c r="L112" i="8" s="1"/>
  <c r="K109" i="8"/>
  <c r="L109" i="8" s="1"/>
  <c r="K115" i="8"/>
  <c r="L115" i="8" s="1"/>
  <c r="AU110" i="8"/>
  <c r="D78" i="9"/>
  <c r="E64" i="9"/>
  <c r="H63" i="9" s="1"/>
  <c r="I63" i="9" s="1"/>
  <c r="J63" i="9" s="1"/>
  <c r="R51" i="9"/>
  <c r="AR45" i="6"/>
  <c r="K47" i="6"/>
  <c r="L47" i="6" s="1"/>
  <c r="AS50" i="6"/>
  <c r="AR59" i="6"/>
  <c r="AR65" i="6"/>
  <c r="T66" i="6"/>
  <c r="AR68" i="6"/>
  <c r="T69" i="6"/>
  <c r="T95" i="6"/>
  <c r="T100" i="6"/>
  <c r="K108" i="6"/>
  <c r="L108" i="6" s="1"/>
  <c r="K111" i="6"/>
  <c r="L111" i="6" s="1"/>
  <c r="T124" i="6"/>
  <c r="K125" i="6"/>
  <c r="L125" i="6" s="1"/>
  <c r="AU130" i="6"/>
  <c r="AV132" i="6"/>
  <c r="AU137" i="6"/>
  <c r="AU143" i="6"/>
  <c r="T144" i="6"/>
  <c r="AU146" i="6"/>
  <c r="T147" i="6"/>
  <c r="K29" i="7"/>
  <c r="L29" i="7" s="1"/>
  <c r="T31" i="7"/>
  <c r="T35" i="7"/>
  <c r="T42" i="7"/>
  <c r="K48" i="7"/>
  <c r="L48" i="7" s="1"/>
  <c r="AS51" i="7"/>
  <c r="T52" i="7"/>
  <c r="AR60" i="7"/>
  <c r="T61" i="7"/>
  <c r="AR63" i="7"/>
  <c r="T64" i="7"/>
  <c r="AS66" i="7"/>
  <c r="AS69" i="7"/>
  <c r="K83" i="7"/>
  <c r="L83" i="7" s="1"/>
  <c r="AK91" i="7"/>
  <c r="K94" i="7"/>
  <c r="L94" i="7" s="1"/>
  <c r="AK96" i="7"/>
  <c r="T97" i="7"/>
  <c r="AU113" i="7"/>
  <c r="T114" i="7"/>
  <c r="AU116" i="7"/>
  <c r="AU122" i="7"/>
  <c r="AV124" i="7"/>
  <c r="T127" i="7"/>
  <c r="K128" i="7"/>
  <c r="L128" i="7" s="1"/>
  <c r="AU138" i="7"/>
  <c r="T139" i="7"/>
  <c r="AU141" i="7"/>
  <c r="T142" i="7"/>
  <c r="AV144" i="7"/>
  <c r="AV147" i="7"/>
  <c r="AS31" i="8"/>
  <c r="AS35" i="8"/>
  <c r="AR42" i="8"/>
  <c r="K49" i="8"/>
  <c r="L49" i="8" s="1"/>
  <c r="AR52" i="8"/>
  <c r="T53" i="8"/>
  <c r="AS61" i="8"/>
  <c r="T62" i="8"/>
  <c r="AS64" i="8"/>
  <c r="K81" i="8"/>
  <c r="L81" i="8" s="1"/>
  <c r="D82" i="8"/>
  <c r="K84" i="8"/>
  <c r="L84" i="8" s="1"/>
  <c r="K91" i="8"/>
  <c r="L91" i="8" s="1"/>
  <c r="K96" i="8"/>
  <c r="L96" i="8" s="1"/>
  <c r="AK98" i="8"/>
  <c r="AU106" i="8"/>
  <c r="AU107" i="8"/>
  <c r="K113" i="8"/>
  <c r="L113" i="8" s="1"/>
  <c r="R131" i="8"/>
  <c r="R47" i="9"/>
  <c r="R96" i="11"/>
  <c r="AV136" i="5"/>
  <c r="T137" i="5"/>
  <c r="T143" i="5"/>
  <c r="AV145" i="5"/>
  <c r="T146" i="5"/>
  <c r="AS36" i="6"/>
  <c r="AS45" i="6"/>
  <c r="T46" i="6"/>
  <c r="AS59" i="6"/>
  <c r="T60" i="6"/>
  <c r="AR62" i="6"/>
  <c r="T63" i="6"/>
  <c r="AS65" i="6"/>
  <c r="AS68" i="6"/>
  <c r="K82" i="6"/>
  <c r="L82" i="6" s="1"/>
  <c r="D83" i="6"/>
  <c r="AL99" i="6"/>
  <c r="AU106" i="6"/>
  <c r="AU112" i="6"/>
  <c r="AU115" i="6"/>
  <c r="T122" i="6"/>
  <c r="AV130" i="6"/>
  <c r="AV137" i="6"/>
  <c r="T138" i="6"/>
  <c r="AU140" i="6"/>
  <c r="T141" i="6"/>
  <c r="AV143" i="6"/>
  <c r="AV146" i="6"/>
  <c r="AR30" i="7"/>
  <c r="K33" i="7"/>
  <c r="L33" i="7" s="1"/>
  <c r="AR34" i="7"/>
  <c r="AR46" i="7"/>
  <c r="T47" i="7"/>
  <c r="AS60" i="7"/>
  <c r="AS63" i="7"/>
  <c r="K74" i="7"/>
  <c r="L74" i="7" s="1"/>
  <c r="K77" i="7"/>
  <c r="L77" i="7" s="1"/>
  <c r="K80" i="7"/>
  <c r="L80" i="7" s="1"/>
  <c r="AL91" i="7"/>
  <c r="AL96" i="7"/>
  <c r="AU107" i="7"/>
  <c r="T108" i="7"/>
  <c r="AU110" i="7"/>
  <c r="T111" i="7"/>
  <c r="AV122" i="7"/>
  <c r="AV138" i="7"/>
  <c r="AV141" i="7"/>
  <c r="T29" i="8"/>
  <c r="K44" i="8"/>
  <c r="L44" i="8" s="1"/>
  <c r="AR47" i="8"/>
  <c r="T48" i="8"/>
  <c r="K78" i="8"/>
  <c r="L78" i="8" s="1"/>
  <c r="AR82" i="8"/>
  <c r="AK93" i="8"/>
  <c r="AL98" i="8"/>
  <c r="T110" i="8"/>
  <c r="T107" i="8"/>
  <c r="T116" i="8"/>
  <c r="T113" i="8"/>
  <c r="T109" i="8"/>
  <c r="T115" i="8"/>
  <c r="T112" i="8"/>
  <c r="T106" i="8"/>
  <c r="T114" i="8"/>
  <c r="AV106" i="8"/>
  <c r="R73" i="9"/>
  <c r="O73" i="9"/>
  <c r="R75" i="9"/>
  <c r="R99" i="9"/>
  <c r="R146" i="11"/>
  <c r="AV139" i="5"/>
  <c r="T140" i="5"/>
  <c r="AV142" i="5"/>
  <c r="K28" i="6"/>
  <c r="L28" i="6" s="1"/>
  <c r="AR29" i="6"/>
  <c r="T30" i="6"/>
  <c r="T34" i="6"/>
  <c r="K50" i="6"/>
  <c r="L50" i="6" s="1"/>
  <c r="AR53" i="6"/>
  <c r="AS62" i="6"/>
  <c r="K76" i="6"/>
  <c r="L76" i="6" s="1"/>
  <c r="K79" i="6"/>
  <c r="L79" i="6" s="1"/>
  <c r="AU109" i="6"/>
  <c r="AV112" i="6"/>
  <c r="AV115" i="6"/>
  <c r="K121" i="6"/>
  <c r="L121" i="6" s="1"/>
  <c r="K123" i="6"/>
  <c r="L123" i="6" s="1"/>
  <c r="AU128" i="6"/>
  <c r="AV140" i="6"/>
  <c r="AS30" i="7"/>
  <c r="AS34" i="7"/>
  <c r="K37" i="7"/>
  <c r="L37" i="7" s="1"/>
  <c r="AS46" i="7"/>
  <c r="K51" i="7"/>
  <c r="L51" i="7" s="1"/>
  <c r="AR81" i="7"/>
  <c r="AR84" i="7"/>
  <c r="K90" i="7"/>
  <c r="L90" i="7" s="1"/>
  <c r="T125" i="7"/>
  <c r="K126" i="7"/>
  <c r="L126" i="7" s="1"/>
  <c r="AU131" i="7"/>
  <c r="AR28" i="8"/>
  <c r="T33" i="8"/>
  <c r="K52" i="8"/>
  <c r="L52" i="8" s="1"/>
  <c r="K58" i="8"/>
  <c r="L58" i="8" s="1"/>
  <c r="K67" i="8"/>
  <c r="L67" i="8" s="1"/>
  <c r="D68" i="8"/>
  <c r="T74" i="8"/>
  <c r="AR76" i="8"/>
  <c r="AR79" i="8"/>
  <c r="T80" i="8"/>
  <c r="T83" i="8"/>
  <c r="AK89" i="8"/>
  <c r="R146" i="8"/>
  <c r="AR63" i="9"/>
  <c r="AR60" i="9"/>
  <c r="AR69" i="9"/>
  <c r="AR66" i="9"/>
  <c r="K65" i="9"/>
  <c r="L65" i="9" s="1"/>
  <c r="K62" i="9"/>
  <c r="L62" i="9" s="1"/>
  <c r="K59" i="9"/>
  <c r="L59" i="9" s="1"/>
  <c r="K68" i="9"/>
  <c r="L68" i="9" s="1"/>
  <c r="AR62" i="9"/>
  <c r="AR68" i="9"/>
  <c r="AR65" i="9"/>
  <c r="AR59" i="9"/>
  <c r="K64" i="9"/>
  <c r="L64" i="9" s="1"/>
  <c r="K61" i="9"/>
  <c r="L61" i="9" s="1"/>
  <c r="K67" i="9"/>
  <c r="L67" i="9" s="1"/>
  <c r="K58" i="9"/>
  <c r="L58" i="9" s="1"/>
  <c r="AR64" i="9"/>
  <c r="AR61" i="9"/>
  <c r="AR67" i="9"/>
  <c r="K63" i="9"/>
  <c r="L63" i="9" s="1"/>
  <c r="K60" i="9"/>
  <c r="L60" i="9" s="1"/>
  <c r="AR58" i="9"/>
  <c r="R130" i="11"/>
  <c r="AS29" i="6"/>
  <c r="K32" i="6"/>
  <c r="L32" i="6" s="1"/>
  <c r="AR33" i="6"/>
  <c r="K36" i="6"/>
  <c r="L36" i="6" s="1"/>
  <c r="AR43" i="6"/>
  <c r="K45" i="6"/>
  <c r="L45" i="6" s="1"/>
  <c r="AR48" i="6"/>
  <c r="T49" i="6"/>
  <c r="AS53" i="6"/>
  <c r="K68" i="6"/>
  <c r="L68" i="6" s="1"/>
  <c r="AR80" i="6"/>
  <c r="T81" i="6"/>
  <c r="AR83" i="6"/>
  <c r="T84" i="6"/>
  <c r="K132" i="6"/>
  <c r="L132" i="6" s="1"/>
  <c r="K66" i="7"/>
  <c r="L66" i="7" s="1"/>
  <c r="D67" i="7"/>
  <c r="K69" i="7"/>
  <c r="L69" i="7" s="1"/>
  <c r="K144" i="7"/>
  <c r="L144" i="7" s="1"/>
  <c r="K147" i="7"/>
  <c r="L147" i="7" s="1"/>
  <c r="K61" i="8"/>
  <c r="L61" i="8" s="1"/>
  <c r="K64" i="8"/>
  <c r="L64" i="8" s="1"/>
  <c r="K92" i="8"/>
  <c r="L92" i="8" s="1"/>
  <c r="K97" i="8"/>
  <c r="L97" i="8" s="1"/>
  <c r="AV115" i="8"/>
  <c r="AV112" i="8"/>
  <c r="AV111" i="8"/>
  <c r="AV108" i="8"/>
  <c r="AV114" i="8"/>
  <c r="AV105" i="8"/>
  <c r="AV110" i="8"/>
  <c r="E53" i="9"/>
  <c r="H52" i="9" s="1"/>
  <c r="I52" i="9" s="1"/>
  <c r="J52" i="9" s="1"/>
  <c r="D68" i="9"/>
  <c r="R124" i="9"/>
  <c r="E45" i="11"/>
  <c r="H44" i="11" s="1"/>
  <c r="I44" i="11" s="1"/>
  <c r="J44" i="11" s="1"/>
  <c r="D60" i="11"/>
  <c r="R65" i="11"/>
  <c r="R132" i="11"/>
  <c r="AR26" i="6"/>
  <c r="T27" i="6"/>
  <c r="AS33" i="6"/>
  <c r="AR37" i="6"/>
  <c r="AS43" i="6"/>
  <c r="T44" i="6"/>
  <c r="AS48" i="6"/>
  <c r="K59" i="6"/>
  <c r="L59" i="6" s="1"/>
  <c r="K62" i="6"/>
  <c r="L62" i="6" s="1"/>
  <c r="K65" i="6"/>
  <c r="L65" i="6" s="1"/>
  <c r="AS74" i="6"/>
  <c r="T75" i="6"/>
  <c r="AR77" i="6"/>
  <c r="T78" i="6"/>
  <c r="AS80" i="6"/>
  <c r="AS83" i="6"/>
  <c r="AL95" i="6"/>
  <c r="AL100" i="6"/>
  <c r="K115" i="6"/>
  <c r="L115" i="6" s="1"/>
  <c r="AU126" i="6"/>
  <c r="T129" i="6"/>
  <c r="K130" i="6"/>
  <c r="L130" i="6" s="1"/>
  <c r="K137" i="6"/>
  <c r="L137" i="6" s="1"/>
  <c r="K140" i="6"/>
  <c r="L140" i="6" s="1"/>
  <c r="K143" i="6"/>
  <c r="L143" i="6" s="1"/>
  <c r="O26" i="7"/>
  <c r="P26" i="7" s="1"/>
  <c r="Q26" i="7" s="1"/>
  <c r="S26" i="7" s="1"/>
  <c r="U26" i="7" s="1"/>
  <c r="AQ26" i="7" s="1"/>
  <c r="AS27" i="7"/>
  <c r="K30" i="7"/>
  <c r="L30" i="7" s="1"/>
  <c r="T32" i="7"/>
  <c r="AR44" i="7"/>
  <c r="T45" i="7"/>
  <c r="AS49" i="7"/>
  <c r="AR58" i="7"/>
  <c r="K60" i="7"/>
  <c r="L60" i="7" s="1"/>
  <c r="K63" i="7"/>
  <c r="L63" i="7" s="1"/>
  <c r="AR67" i="7"/>
  <c r="AS75" i="7"/>
  <c r="AS78" i="7"/>
  <c r="AL92" i="7"/>
  <c r="T93" i="7"/>
  <c r="AL97" i="7"/>
  <c r="K113" i="7"/>
  <c r="L113" i="7" s="1"/>
  <c r="K116" i="7"/>
  <c r="L116" i="7" s="1"/>
  <c r="K122" i="7"/>
  <c r="L122" i="7" s="1"/>
  <c r="AV129" i="7"/>
  <c r="T132" i="7"/>
  <c r="AU136" i="7"/>
  <c r="K138" i="7"/>
  <c r="L138" i="7" s="1"/>
  <c r="K141" i="7"/>
  <c r="L141" i="7" s="1"/>
  <c r="AU145" i="7"/>
  <c r="AS32" i="8"/>
  <c r="AR36" i="8"/>
  <c r="AR45" i="8"/>
  <c r="K47" i="8"/>
  <c r="L47" i="8" s="1"/>
  <c r="AR59" i="8"/>
  <c r="AR65" i="8"/>
  <c r="T66" i="8"/>
  <c r="AR68" i="8"/>
  <c r="T69" i="8"/>
  <c r="AK94" i="8"/>
  <c r="AK99" i="8"/>
  <c r="AV113" i="8"/>
  <c r="R138" i="8"/>
  <c r="K66" i="9"/>
  <c r="L66" i="9" s="1"/>
  <c r="R78" i="9"/>
  <c r="R49" i="11"/>
  <c r="R68" i="11"/>
  <c r="AS26" i="6"/>
  <c r="AS37" i="6"/>
  <c r="AR51" i="6"/>
  <c r="K53" i="6"/>
  <c r="L53" i="6" s="1"/>
  <c r="AR66" i="6"/>
  <c r="T67" i="6"/>
  <c r="AR69" i="6"/>
  <c r="AS77" i="6"/>
  <c r="K106" i="6"/>
  <c r="L106" i="6" s="1"/>
  <c r="K109" i="6"/>
  <c r="L109" i="6" s="1"/>
  <c r="K112" i="6"/>
  <c r="L112" i="6" s="1"/>
  <c r="AU124" i="6"/>
  <c r="AV126" i="6"/>
  <c r="AU144" i="6"/>
  <c r="T145" i="6"/>
  <c r="AU147" i="6"/>
  <c r="AR31" i="7"/>
  <c r="K34" i="7"/>
  <c r="L34" i="7" s="1"/>
  <c r="AR35" i="7"/>
  <c r="T36" i="7"/>
  <c r="AS44" i="7"/>
  <c r="AS58" i="7"/>
  <c r="T59" i="7"/>
  <c r="AR61" i="7"/>
  <c r="AR64" i="7"/>
  <c r="T65" i="7"/>
  <c r="AS67" i="7"/>
  <c r="T68" i="7"/>
  <c r="K107" i="7"/>
  <c r="L107" i="7" s="1"/>
  <c r="K110" i="7"/>
  <c r="L110" i="7" s="1"/>
  <c r="AU114" i="7"/>
  <c r="AU127" i="7"/>
  <c r="T130" i="7"/>
  <c r="K131" i="7"/>
  <c r="L131" i="7" s="1"/>
  <c r="AU139" i="7"/>
  <c r="AU142" i="7"/>
  <c r="T143" i="7"/>
  <c r="AV145" i="7"/>
  <c r="T146" i="7"/>
  <c r="AS36" i="8"/>
  <c r="T46" i="8"/>
  <c r="T60" i="8"/>
  <c r="AR62" i="8"/>
  <c r="T63" i="8"/>
  <c r="AS65" i="8"/>
  <c r="AS68" i="8"/>
  <c r="K82" i="8"/>
  <c r="L82" i="8" s="1"/>
  <c r="AL99" i="8"/>
  <c r="AV109" i="8"/>
  <c r="R29" i="9"/>
  <c r="D75" i="9"/>
  <c r="E61" i="9"/>
  <c r="H60" i="9" s="1"/>
  <c r="I60" i="9" s="1"/>
  <c r="J60" i="9" s="1"/>
  <c r="D66" i="9"/>
  <c r="E51" i="9"/>
  <c r="H50" i="9" s="1"/>
  <c r="I50" i="9" s="1"/>
  <c r="J50" i="9" s="1"/>
  <c r="R100" i="9"/>
  <c r="AU141" i="9"/>
  <c r="AU138" i="9"/>
  <c r="AU147" i="9"/>
  <c r="AU144" i="9"/>
  <c r="K143" i="9"/>
  <c r="L143" i="9" s="1"/>
  <c r="K140" i="9"/>
  <c r="L140" i="9" s="1"/>
  <c r="K137" i="9"/>
  <c r="L137" i="9" s="1"/>
  <c r="K146" i="9"/>
  <c r="L146" i="9" s="1"/>
  <c r="AU140" i="9"/>
  <c r="AU146" i="9"/>
  <c r="AU143" i="9"/>
  <c r="AU137" i="9"/>
  <c r="K142" i="9"/>
  <c r="L142" i="9" s="1"/>
  <c r="K139" i="9"/>
  <c r="L139" i="9" s="1"/>
  <c r="K145" i="9"/>
  <c r="L145" i="9" s="1"/>
  <c r="K136" i="9"/>
  <c r="L136" i="9" s="1"/>
  <c r="AU142" i="9"/>
  <c r="AU139" i="9"/>
  <c r="AU145" i="9"/>
  <c r="K141" i="9"/>
  <c r="L141" i="9" s="1"/>
  <c r="K138" i="9"/>
  <c r="L138" i="9" s="1"/>
  <c r="AU136" i="9"/>
  <c r="T144" i="5"/>
  <c r="T147" i="5"/>
  <c r="K29" i="6"/>
  <c r="L29" i="6" s="1"/>
  <c r="T31" i="6"/>
  <c r="T35" i="6"/>
  <c r="T42" i="6"/>
  <c r="K43" i="6"/>
  <c r="L43" i="6" s="1"/>
  <c r="K48" i="6"/>
  <c r="L48" i="6" s="1"/>
  <c r="AS51" i="6"/>
  <c r="T52" i="6"/>
  <c r="AR60" i="6"/>
  <c r="T61" i="6"/>
  <c r="AR63" i="6"/>
  <c r="AS66" i="6"/>
  <c r="AS69" i="6"/>
  <c r="K83" i="6"/>
  <c r="L83" i="6" s="1"/>
  <c r="T92" i="6"/>
  <c r="T97" i="6"/>
  <c r="AU113" i="6"/>
  <c r="AU116" i="6"/>
  <c r="AU122" i="6"/>
  <c r="AV124" i="6"/>
  <c r="T127" i="6"/>
  <c r="K128" i="6"/>
  <c r="L128" i="6" s="1"/>
  <c r="AU138" i="6"/>
  <c r="T139" i="6"/>
  <c r="AU141" i="6"/>
  <c r="AV144" i="6"/>
  <c r="AV147" i="6"/>
  <c r="AS31" i="7"/>
  <c r="AS35" i="7"/>
  <c r="AR42" i="7"/>
  <c r="E47" i="7"/>
  <c r="H46" i="7" s="1"/>
  <c r="I46" i="7" s="1"/>
  <c r="J46" i="7" s="1"/>
  <c r="K49" i="7"/>
  <c r="L49" i="7" s="1"/>
  <c r="AR52" i="7"/>
  <c r="T53" i="7"/>
  <c r="AS61" i="7"/>
  <c r="T62" i="7"/>
  <c r="K81" i="7"/>
  <c r="L81" i="7" s="1"/>
  <c r="K84" i="7"/>
  <c r="L84" i="7" s="1"/>
  <c r="K91" i="7"/>
  <c r="L91" i="7" s="1"/>
  <c r="K96" i="7"/>
  <c r="L96" i="7" s="1"/>
  <c r="AK98" i="7"/>
  <c r="T106" i="7"/>
  <c r="AU108" i="7"/>
  <c r="AU111" i="7"/>
  <c r="T112" i="7"/>
  <c r="T115" i="7"/>
  <c r="AV127" i="7"/>
  <c r="AV139" i="7"/>
  <c r="T140" i="7"/>
  <c r="K28" i="8"/>
  <c r="L28" i="8" s="1"/>
  <c r="AR29" i="8"/>
  <c r="T30" i="8"/>
  <c r="T34" i="8"/>
  <c r="K50" i="8"/>
  <c r="L50" i="8" s="1"/>
  <c r="AR53" i="8"/>
  <c r="AS62" i="8"/>
  <c r="D74" i="8"/>
  <c r="K76" i="8"/>
  <c r="L76" i="8" s="1"/>
  <c r="D77" i="8"/>
  <c r="K79" i="8"/>
  <c r="L79" i="8" s="1"/>
  <c r="AK90" i="8"/>
  <c r="K93" i="8"/>
  <c r="L93" i="8" s="1"/>
  <c r="K98" i="8"/>
  <c r="L98" i="8" s="1"/>
  <c r="K106" i="8"/>
  <c r="L106" i="8" s="1"/>
  <c r="R141" i="8"/>
  <c r="R27" i="9"/>
  <c r="O27" i="9"/>
  <c r="P27" i="9" s="1"/>
  <c r="Q27" i="9" s="1"/>
  <c r="E63" i="9"/>
  <c r="H62" i="9" s="1"/>
  <c r="I62" i="9" s="1"/>
  <c r="J62" i="9" s="1"/>
  <c r="D77" i="9"/>
  <c r="AV137" i="5"/>
  <c r="T138" i="5"/>
  <c r="AV143" i="5"/>
  <c r="AV146" i="5"/>
  <c r="AR30" i="6"/>
  <c r="K33" i="6"/>
  <c r="L33" i="6" s="1"/>
  <c r="AR34" i="6"/>
  <c r="AR46" i="6"/>
  <c r="T47" i="6"/>
  <c r="AS60" i="6"/>
  <c r="K77" i="6"/>
  <c r="L77" i="6" s="1"/>
  <c r="K80" i="6"/>
  <c r="L80" i="6" s="1"/>
  <c r="D81" i="6"/>
  <c r="AL96" i="6"/>
  <c r="AU107" i="6"/>
  <c r="AU110" i="6"/>
  <c r="AV113" i="6"/>
  <c r="AV116" i="6"/>
  <c r="AV138" i="6"/>
  <c r="T29" i="7"/>
  <c r="T43" i="7"/>
  <c r="K44" i="7"/>
  <c r="L44" i="7" s="1"/>
  <c r="AR47" i="7"/>
  <c r="T48" i="7"/>
  <c r="AS52" i="7"/>
  <c r="AR73" i="7"/>
  <c r="K75" i="7"/>
  <c r="L75" i="7" s="1"/>
  <c r="K78" i="7"/>
  <c r="L78" i="7" s="1"/>
  <c r="AR82" i="7"/>
  <c r="AK93" i="7"/>
  <c r="T94" i="7"/>
  <c r="AL98" i="7"/>
  <c r="T99" i="7"/>
  <c r="AU125" i="7"/>
  <c r="T128" i="7"/>
  <c r="K129" i="7"/>
  <c r="L129" i="7" s="1"/>
  <c r="AS29" i="8"/>
  <c r="K32" i="8"/>
  <c r="L32" i="8" s="1"/>
  <c r="AR33" i="8"/>
  <c r="K36" i="8"/>
  <c r="L36" i="8" s="1"/>
  <c r="AR43" i="8"/>
  <c r="K45" i="8"/>
  <c r="L45" i="8" s="1"/>
  <c r="AR48" i="8"/>
  <c r="T49" i="8"/>
  <c r="K68" i="8"/>
  <c r="L68" i="8" s="1"/>
  <c r="AR74" i="8"/>
  <c r="AR80" i="8"/>
  <c r="T81" i="8"/>
  <c r="AR83" i="8"/>
  <c r="T84" i="8"/>
  <c r="AL90" i="8"/>
  <c r="AK95" i="8"/>
  <c r="AK100" i="8"/>
  <c r="K116" i="8"/>
  <c r="L116" i="8" s="1"/>
  <c r="R44" i="9"/>
  <c r="R46" i="9"/>
  <c r="K69" i="9"/>
  <c r="L69" i="9" s="1"/>
  <c r="R62" i="11"/>
  <c r="AS30" i="6"/>
  <c r="AS34" i="6"/>
  <c r="K37" i="6"/>
  <c r="L37" i="6" s="1"/>
  <c r="AS46" i="6"/>
  <c r="K51" i="6"/>
  <c r="L51" i="6" s="1"/>
  <c r="AR81" i="6"/>
  <c r="T82" i="6"/>
  <c r="AR84" i="6"/>
  <c r="AV107" i="6"/>
  <c r="T125" i="6"/>
  <c r="K126" i="6"/>
  <c r="L126" i="6" s="1"/>
  <c r="AU131" i="6"/>
  <c r="AR28" i="7"/>
  <c r="T33" i="7"/>
  <c r="AS47" i="7"/>
  <c r="K52" i="7"/>
  <c r="L52" i="7" s="1"/>
  <c r="K58" i="7"/>
  <c r="L58" i="7" s="1"/>
  <c r="K67" i="7"/>
  <c r="L67" i="7" s="1"/>
  <c r="AR76" i="7"/>
  <c r="AS82" i="7"/>
  <c r="AK89" i="7"/>
  <c r="AL93" i="7"/>
  <c r="AU121" i="7"/>
  <c r="AU123" i="7"/>
  <c r="AV125" i="7"/>
  <c r="K136" i="7"/>
  <c r="L136" i="7" s="1"/>
  <c r="K145" i="7"/>
  <c r="L145" i="7" s="1"/>
  <c r="AR26" i="8"/>
  <c r="T27" i="8"/>
  <c r="AS33" i="8"/>
  <c r="T44" i="8"/>
  <c r="E51" i="8"/>
  <c r="H50" i="8" s="1"/>
  <c r="I50" i="8" s="1"/>
  <c r="J50" i="8" s="1"/>
  <c r="K59" i="8"/>
  <c r="L59" i="8" s="1"/>
  <c r="K62" i="8"/>
  <c r="L62" i="8" s="1"/>
  <c r="K65" i="8"/>
  <c r="L65" i="8" s="1"/>
  <c r="T75" i="8"/>
  <c r="AR77" i="8"/>
  <c r="K89" i="8"/>
  <c r="L89" i="8" s="1"/>
  <c r="AL95" i="8"/>
  <c r="K107" i="8"/>
  <c r="L107" i="8" s="1"/>
  <c r="T108" i="8"/>
  <c r="R132" i="8"/>
  <c r="R90" i="9"/>
  <c r="R129" i="9"/>
  <c r="R30" i="10"/>
  <c r="T28" i="6"/>
  <c r="K46" i="6"/>
  <c r="L46" i="6" s="1"/>
  <c r="AR49" i="6"/>
  <c r="T50" i="6"/>
  <c r="K66" i="6"/>
  <c r="L66" i="6" s="1"/>
  <c r="K69" i="6"/>
  <c r="L69" i="6" s="1"/>
  <c r="AR75" i="6"/>
  <c r="T76" i="6"/>
  <c r="AS81" i="6"/>
  <c r="AS84" i="6"/>
  <c r="T98" i="6"/>
  <c r="T123" i="6"/>
  <c r="K124" i="6"/>
  <c r="L124" i="6" s="1"/>
  <c r="AU129" i="6"/>
  <c r="AV131" i="6"/>
  <c r="K144" i="6"/>
  <c r="L144" i="6" s="1"/>
  <c r="K147" i="6"/>
  <c r="L147" i="6" s="1"/>
  <c r="AS28" i="7"/>
  <c r="K31" i="7"/>
  <c r="L31" i="7" s="1"/>
  <c r="AR32" i="7"/>
  <c r="K35" i="7"/>
  <c r="L35" i="7" s="1"/>
  <c r="K42" i="7"/>
  <c r="L42" i="7" s="1"/>
  <c r="AR50" i="7"/>
  <c r="K61" i="7"/>
  <c r="L61" i="7" s="1"/>
  <c r="K64" i="7"/>
  <c r="L64" i="7" s="1"/>
  <c r="AS76" i="7"/>
  <c r="K92" i="7"/>
  <c r="L92" i="7" s="1"/>
  <c r="K97" i="7"/>
  <c r="L97" i="7" s="1"/>
  <c r="K114" i="7"/>
  <c r="L114" i="7" s="1"/>
  <c r="AV121" i="7"/>
  <c r="AV123" i="7"/>
  <c r="T126" i="7"/>
  <c r="K127" i="7"/>
  <c r="L127" i="7" s="1"/>
  <c r="AU132" i="7"/>
  <c r="K139" i="7"/>
  <c r="L139" i="7" s="1"/>
  <c r="K142" i="7"/>
  <c r="L142" i="7" s="1"/>
  <c r="AS26" i="8"/>
  <c r="AR51" i="8"/>
  <c r="K53" i="8"/>
  <c r="L53" i="8" s="1"/>
  <c r="T58" i="8"/>
  <c r="AR66" i="8"/>
  <c r="T67" i="8"/>
  <c r="AR69" i="8"/>
  <c r="K99" i="8"/>
  <c r="L99" i="8" s="1"/>
  <c r="K110" i="8"/>
  <c r="L110" i="8" s="1"/>
  <c r="R139" i="8"/>
  <c r="R94" i="9"/>
  <c r="AU131" i="9"/>
  <c r="K126" i="9"/>
  <c r="L126" i="9" s="1"/>
  <c r="K128" i="9"/>
  <c r="L128" i="9" s="1"/>
  <c r="AU122" i="9"/>
  <c r="AU124" i="9"/>
  <c r="K130" i="9"/>
  <c r="L130" i="9" s="1"/>
  <c r="AU126" i="9"/>
  <c r="K132" i="9"/>
  <c r="L132" i="9" s="1"/>
  <c r="AU128" i="9"/>
  <c r="K123" i="9"/>
  <c r="L123" i="9" s="1"/>
  <c r="K121" i="9"/>
  <c r="L121" i="9" s="1"/>
  <c r="AU130" i="9"/>
  <c r="K125" i="9"/>
  <c r="L125" i="9" s="1"/>
  <c r="AU132" i="9"/>
  <c r="K127" i="9"/>
  <c r="L127" i="9" s="1"/>
  <c r="AU123" i="9"/>
  <c r="AU121" i="9"/>
  <c r="K131" i="9"/>
  <c r="L131" i="9" s="1"/>
  <c r="AU127" i="9"/>
  <c r="K122" i="9"/>
  <c r="L122" i="9" s="1"/>
  <c r="K144" i="9"/>
  <c r="L144" i="9" s="1"/>
  <c r="AR58" i="6"/>
  <c r="K60" i="6"/>
  <c r="L60" i="6" s="1"/>
  <c r="K63" i="6"/>
  <c r="L63" i="6" s="1"/>
  <c r="AS75" i="6"/>
  <c r="K113" i="6"/>
  <c r="L113" i="6" s="1"/>
  <c r="AU136" i="6"/>
  <c r="K138" i="6"/>
  <c r="L138" i="6" s="1"/>
  <c r="K141" i="6"/>
  <c r="L141" i="6" s="1"/>
  <c r="AR45" i="7"/>
  <c r="AR59" i="7"/>
  <c r="AR65" i="7"/>
  <c r="T66" i="7"/>
  <c r="AK94" i="7"/>
  <c r="T95" i="7"/>
  <c r="K108" i="7"/>
  <c r="L108" i="7" s="1"/>
  <c r="K125" i="7"/>
  <c r="L125" i="7" s="1"/>
  <c r="AU137" i="7"/>
  <c r="AU143" i="7"/>
  <c r="T144" i="7"/>
  <c r="T31" i="8"/>
  <c r="K43" i="8"/>
  <c r="L43" i="8" s="1"/>
  <c r="AR60" i="8"/>
  <c r="T61" i="8"/>
  <c r="AS66" i="8"/>
  <c r="AK91" i="8"/>
  <c r="K94" i="8"/>
  <c r="L94" i="8" s="1"/>
  <c r="T105" i="8"/>
  <c r="R59" i="11"/>
  <c r="AU126" i="8"/>
  <c r="T129" i="8"/>
  <c r="K130" i="8"/>
  <c r="L130" i="8" s="1"/>
  <c r="K137" i="8"/>
  <c r="L137" i="8" s="1"/>
  <c r="K140" i="8"/>
  <c r="L140" i="8" s="1"/>
  <c r="K143" i="8"/>
  <c r="L143" i="8" s="1"/>
  <c r="K30" i="9"/>
  <c r="L30" i="9" s="1"/>
  <c r="T32" i="9"/>
  <c r="AR44" i="9"/>
  <c r="T45" i="9"/>
  <c r="AS49" i="9"/>
  <c r="D58" i="9"/>
  <c r="D61" i="9"/>
  <c r="D64" i="9"/>
  <c r="AS78" i="9"/>
  <c r="AL92" i="9"/>
  <c r="T93" i="9"/>
  <c r="AL97" i="9"/>
  <c r="K113" i="9"/>
  <c r="L113" i="9" s="1"/>
  <c r="K116" i="9"/>
  <c r="L116" i="9" s="1"/>
  <c r="AV129" i="9"/>
  <c r="D77" i="11"/>
  <c r="E63" i="11"/>
  <c r="H62" i="11" s="1"/>
  <c r="I62" i="11" s="1"/>
  <c r="J62" i="11" s="1"/>
  <c r="R51" i="11"/>
  <c r="L123" i="11"/>
  <c r="R28" i="10"/>
  <c r="D83" i="10"/>
  <c r="E69" i="10"/>
  <c r="H68" i="10" s="1"/>
  <c r="I68" i="10" s="1"/>
  <c r="J68" i="10" s="1"/>
  <c r="AU124" i="8"/>
  <c r="AV126" i="8"/>
  <c r="AU144" i="8"/>
  <c r="T145" i="8"/>
  <c r="AU147" i="8"/>
  <c r="AR31" i="9"/>
  <c r="K34" i="9"/>
  <c r="L34" i="9" s="1"/>
  <c r="AR35" i="9"/>
  <c r="T36" i="9"/>
  <c r="AS44" i="9"/>
  <c r="T59" i="9"/>
  <c r="T65" i="9"/>
  <c r="AS67" i="9"/>
  <c r="T68" i="9"/>
  <c r="T89" i="9"/>
  <c r="AU105" i="9"/>
  <c r="K107" i="9"/>
  <c r="L107" i="9" s="1"/>
  <c r="K110" i="9"/>
  <c r="L110" i="9" s="1"/>
  <c r="AU114" i="9"/>
  <c r="T137" i="9"/>
  <c r="T143" i="9"/>
  <c r="T146" i="9"/>
  <c r="AR30" i="11"/>
  <c r="AR35" i="11"/>
  <c r="E63" i="10"/>
  <c r="H62" i="10" s="1"/>
  <c r="I62" i="10" s="1"/>
  <c r="J62" i="10" s="1"/>
  <c r="D77" i="10"/>
  <c r="R60" i="10"/>
  <c r="AU122" i="8"/>
  <c r="AV124" i="8"/>
  <c r="T127" i="8"/>
  <c r="K128" i="8"/>
  <c r="L128" i="8" s="1"/>
  <c r="AU138" i="8"/>
  <c r="T139" i="8"/>
  <c r="AU141" i="8"/>
  <c r="T142" i="8"/>
  <c r="AV144" i="8"/>
  <c r="AV147" i="8"/>
  <c r="E47" i="9"/>
  <c r="H46" i="9" s="1"/>
  <c r="I46" i="9" s="1"/>
  <c r="J46" i="9" s="1"/>
  <c r="K49" i="9"/>
  <c r="L49" i="9" s="1"/>
  <c r="AR52" i="9"/>
  <c r="T53" i="9"/>
  <c r="AS61" i="9"/>
  <c r="T62" i="9"/>
  <c r="AS64" i="9"/>
  <c r="K81" i="9"/>
  <c r="L81" i="9" s="1"/>
  <c r="K84" i="9"/>
  <c r="L84" i="9" s="1"/>
  <c r="K91" i="9"/>
  <c r="L91" i="9" s="1"/>
  <c r="K96" i="9"/>
  <c r="L96" i="9" s="1"/>
  <c r="AK98" i="9"/>
  <c r="AV105" i="9"/>
  <c r="T106" i="9"/>
  <c r="AU108" i="9"/>
  <c r="AU111" i="9"/>
  <c r="T112" i="9"/>
  <c r="AV114" i="9"/>
  <c r="T115" i="9"/>
  <c r="AV127" i="9"/>
  <c r="T140" i="9"/>
  <c r="K28" i="11"/>
  <c r="L28" i="11" s="1"/>
  <c r="E65" i="11"/>
  <c r="H64" i="11" s="1"/>
  <c r="I64" i="11" s="1"/>
  <c r="J64" i="11" s="1"/>
  <c r="D79" i="11"/>
  <c r="R91" i="11"/>
  <c r="D75" i="10"/>
  <c r="E61" i="10"/>
  <c r="H60" i="10" s="1"/>
  <c r="I60" i="10" s="1"/>
  <c r="J60" i="10" s="1"/>
  <c r="R76" i="10"/>
  <c r="T125" i="8"/>
  <c r="K126" i="8"/>
  <c r="L126" i="8" s="1"/>
  <c r="AU131" i="8"/>
  <c r="AR28" i="9"/>
  <c r="T33" i="9"/>
  <c r="AS47" i="9"/>
  <c r="E50" i="9"/>
  <c r="H49" i="9" s="1"/>
  <c r="I49" i="9" s="1"/>
  <c r="J49" i="9" s="1"/>
  <c r="K52" i="9"/>
  <c r="L52" i="9" s="1"/>
  <c r="T74" i="9"/>
  <c r="AR76" i="9"/>
  <c r="AR79" i="9"/>
  <c r="T80" i="9"/>
  <c r="AS82" i="9"/>
  <c r="T83" i="9"/>
  <c r="AK89" i="9"/>
  <c r="AL93" i="9"/>
  <c r="AV125" i="9"/>
  <c r="K36" i="11"/>
  <c r="L36" i="11" s="1"/>
  <c r="AR33" i="11"/>
  <c r="K32" i="11"/>
  <c r="L32" i="11" s="1"/>
  <c r="AR36" i="11"/>
  <c r="K30" i="11"/>
  <c r="L30" i="11" s="1"/>
  <c r="AR34" i="11"/>
  <c r="K33" i="11"/>
  <c r="L33" i="11" s="1"/>
  <c r="AR26" i="11"/>
  <c r="K34" i="11"/>
  <c r="L34" i="11" s="1"/>
  <c r="D74" i="11"/>
  <c r="E60" i="11"/>
  <c r="H59" i="11" s="1"/>
  <c r="I59" i="11" s="1"/>
  <c r="J59" i="11" s="1"/>
  <c r="D97" i="10"/>
  <c r="E82" i="10"/>
  <c r="H81" i="10" s="1"/>
  <c r="I81" i="10" s="1"/>
  <c r="J81" i="10" s="1"/>
  <c r="R58" i="10"/>
  <c r="O58" i="10"/>
  <c r="P58" i="10" s="1"/>
  <c r="Q58" i="10" s="1"/>
  <c r="S58" i="10" s="1"/>
  <c r="R63" i="10"/>
  <c r="R79" i="10"/>
  <c r="K124" i="8"/>
  <c r="L124" i="8" s="1"/>
  <c r="AU129" i="8"/>
  <c r="AV131" i="8"/>
  <c r="K144" i="8"/>
  <c r="L144" i="8" s="1"/>
  <c r="K147" i="8"/>
  <c r="L147" i="8" s="1"/>
  <c r="T26" i="9"/>
  <c r="K31" i="9"/>
  <c r="L31" i="9" s="1"/>
  <c r="AR32" i="9"/>
  <c r="K35" i="9"/>
  <c r="L35" i="9" s="1"/>
  <c r="T37" i="9"/>
  <c r="E45" i="9"/>
  <c r="H44" i="9" s="1"/>
  <c r="I44" i="9" s="1"/>
  <c r="J44" i="9" s="1"/>
  <c r="AR50" i="9"/>
  <c r="T51" i="9"/>
  <c r="T77" i="9"/>
  <c r="AL89" i="9"/>
  <c r="K92" i="9"/>
  <c r="L92" i="9" s="1"/>
  <c r="K97" i="9"/>
  <c r="L97" i="9" s="1"/>
  <c r="K114" i="9"/>
  <c r="L114" i="9" s="1"/>
  <c r="AS62" i="11"/>
  <c r="AS68" i="11"/>
  <c r="AS65" i="11"/>
  <c r="AS59" i="11"/>
  <c r="AS64" i="11"/>
  <c r="AS61" i="11"/>
  <c r="AS67" i="11"/>
  <c r="AS58" i="11"/>
  <c r="AS63" i="11"/>
  <c r="AS60" i="11"/>
  <c r="AS69" i="11"/>
  <c r="AS66" i="11"/>
  <c r="E67" i="11"/>
  <c r="H66" i="11" s="1"/>
  <c r="I66" i="11" s="1"/>
  <c r="J66" i="11" s="1"/>
  <c r="D81" i="11"/>
  <c r="E70" i="11"/>
  <c r="H69" i="11" s="1"/>
  <c r="I69" i="11" s="1"/>
  <c r="J69" i="11" s="1"/>
  <c r="D84" i="11"/>
  <c r="R89" i="11"/>
  <c r="O89" i="11"/>
  <c r="R115" i="11"/>
  <c r="R126" i="11"/>
  <c r="R136" i="11"/>
  <c r="R115" i="10"/>
  <c r="O42" i="9"/>
  <c r="T46" i="9"/>
  <c r="R29" i="10"/>
  <c r="E62" i="10"/>
  <c r="H61" i="10" s="1"/>
  <c r="I61" i="10" s="1"/>
  <c r="J61" i="10" s="1"/>
  <c r="D76" i="10"/>
  <c r="R112" i="10"/>
  <c r="AV127" i="8"/>
  <c r="AV139" i="8"/>
  <c r="T140" i="8"/>
  <c r="AV142" i="8"/>
  <c r="K28" i="9"/>
  <c r="L28" i="9" s="1"/>
  <c r="AR29" i="9"/>
  <c r="T30" i="9"/>
  <c r="T34" i="9"/>
  <c r="E48" i="9"/>
  <c r="H47" i="9" s="1"/>
  <c r="I47" i="9" s="1"/>
  <c r="J47" i="9" s="1"/>
  <c r="K50" i="9"/>
  <c r="L50" i="9" s="1"/>
  <c r="AR53" i="9"/>
  <c r="AS62" i="9"/>
  <c r="K76" i="9"/>
  <c r="L76" i="9" s="1"/>
  <c r="K79" i="9"/>
  <c r="L79" i="9" s="1"/>
  <c r="AK90" i="9"/>
  <c r="K93" i="9"/>
  <c r="L93" i="9" s="1"/>
  <c r="K98" i="9"/>
  <c r="L98" i="9" s="1"/>
  <c r="AV106" i="9"/>
  <c r="T107" i="9"/>
  <c r="AU109" i="9"/>
  <c r="T110" i="9"/>
  <c r="AV112" i="9"/>
  <c r="AV115" i="9"/>
  <c r="T34" i="11"/>
  <c r="T37" i="11"/>
  <c r="T33" i="11"/>
  <c r="T32" i="11"/>
  <c r="T35" i="11"/>
  <c r="T31" i="11"/>
  <c r="E43" i="11"/>
  <c r="H42" i="11" s="1"/>
  <c r="I42" i="11" s="1"/>
  <c r="J42" i="11" s="1"/>
  <c r="D58" i="11"/>
  <c r="E62" i="11"/>
  <c r="H61" i="11" s="1"/>
  <c r="I61" i="11" s="1"/>
  <c r="J61" i="11" s="1"/>
  <c r="D76" i="11"/>
  <c r="R107" i="11"/>
  <c r="R27" i="10"/>
  <c r="AU125" i="8"/>
  <c r="T128" i="8"/>
  <c r="K129" i="8"/>
  <c r="L129" i="8" s="1"/>
  <c r="K32" i="9"/>
  <c r="L32" i="9" s="1"/>
  <c r="AR33" i="9"/>
  <c r="K36" i="9"/>
  <c r="L36" i="9" s="1"/>
  <c r="AR43" i="9"/>
  <c r="K45" i="9"/>
  <c r="L45" i="9" s="1"/>
  <c r="AR48" i="9"/>
  <c r="T49" i="9"/>
  <c r="AS53" i="9"/>
  <c r="AR80" i="9"/>
  <c r="T81" i="9"/>
  <c r="AR83" i="9"/>
  <c r="T84" i="9"/>
  <c r="AL90" i="9"/>
  <c r="T91" i="9"/>
  <c r="AK95" i="9"/>
  <c r="AK100" i="9"/>
  <c r="AV109" i="9"/>
  <c r="AV128" i="9"/>
  <c r="E48" i="11"/>
  <c r="H47" i="11" s="1"/>
  <c r="I47" i="11" s="1"/>
  <c r="J47" i="11" s="1"/>
  <c r="D63" i="11"/>
  <c r="R58" i="11"/>
  <c r="O58" i="11"/>
  <c r="T131" i="11"/>
  <c r="T122" i="11"/>
  <c r="T124" i="11"/>
  <c r="T126" i="11"/>
  <c r="T128" i="11"/>
  <c r="L131" i="11"/>
  <c r="T130" i="11"/>
  <c r="T132" i="11"/>
  <c r="T123" i="11"/>
  <c r="T121" i="11"/>
  <c r="T127" i="11"/>
  <c r="T129" i="11"/>
  <c r="R139" i="11"/>
  <c r="E65" i="10"/>
  <c r="H64" i="10" s="1"/>
  <c r="I64" i="10" s="1"/>
  <c r="J64" i="10" s="1"/>
  <c r="D79" i="10"/>
  <c r="R143" i="12"/>
  <c r="AU121" i="8"/>
  <c r="AU123" i="8"/>
  <c r="AV125" i="8"/>
  <c r="K136" i="8"/>
  <c r="L136" i="8" s="1"/>
  <c r="K145" i="8"/>
  <c r="L145" i="8" s="1"/>
  <c r="AR26" i="9"/>
  <c r="T27" i="9"/>
  <c r="AR37" i="9"/>
  <c r="AS43" i="9"/>
  <c r="T44" i="9"/>
  <c r="AS48" i="9"/>
  <c r="D69" i="9"/>
  <c r="AS74" i="9"/>
  <c r="T75" i="9"/>
  <c r="AR77" i="9"/>
  <c r="T78" i="9"/>
  <c r="AS80" i="9"/>
  <c r="AS83" i="9"/>
  <c r="K89" i="9"/>
  <c r="L89" i="9" s="1"/>
  <c r="AL95" i="9"/>
  <c r="AL100" i="9"/>
  <c r="K115" i="9"/>
  <c r="L115" i="9" s="1"/>
  <c r="O26" i="11"/>
  <c r="P26" i="11" s="1"/>
  <c r="Q26" i="11" s="1"/>
  <c r="S26" i="11" s="1"/>
  <c r="U26" i="11" s="1"/>
  <c r="AQ26" i="11" s="1"/>
  <c r="E47" i="11"/>
  <c r="H46" i="11" s="1"/>
  <c r="I46" i="11" s="1"/>
  <c r="J46" i="11" s="1"/>
  <c r="T64" i="10"/>
  <c r="T61" i="10"/>
  <c r="T67" i="10"/>
  <c r="T58" i="10"/>
  <c r="T63" i="10"/>
  <c r="T60" i="10"/>
  <c r="T69" i="10"/>
  <c r="T66" i="10"/>
  <c r="T62" i="10"/>
  <c r="T68" i="10"/>
  <c r="T65" i="10"/>
  <c r="T59" i="10"/>
  <c r="E67" i="10"/>
  <c r="H66" i="10" s="1"/>
  <c r="I66" i="10" s="1"/>
  <c r="J66" i="10" s="1"/>
  <c r="K127" i="8"/>
  <c r="L127" i="8" s="1"/>
  <c r="AU132" i="8"/>
  <c r="K142" i="8"/>
  <c r="L142" i="8" s="1"/>
  <c r="AR51" i="9"/>
  <c r="K53" i="9"/>
  <c r="L53" i="9" s="1"/>
  <c r="K106" i="9"/>
  <c r="L106" i="9" s="1"/>
  <c r="K109" i="9"/>
  <c r="L109" i="9" s="1"/>
  <c r="K112" i="9"/>
  <c r="L112" i="9" s="1"/>
  <c r="AV126" i="9"/>
  <c r="T136" i="9"/>
  <c r="AR31" i="11"/>
  <c r="R67" i="10"/>
  <c r="K125" i="8"/>
  <c r="L125" i="8" s="1"/>
  <c r="AU130" i="8"/>
  <c r="AV132" i="8"/>
  <c r="AU137" i="8"/>
  <c r="AU143" i="8"/>
  <c r="T144" i="8"/>
  <c r="AU146" i="8"/>
  <c r="T147" i="8"/>
  <c r="T31" i="9"/>
  <c r="T42" i="9"/>
  <c r="K48" i="9"/>
  <c r="L48" i="9" s="1"/>
  <c r="T52" i="9"/>
  <c r="T114" i="9"/>
  <c r="AU116" i="9"/>
  <c r="D80" i="11"/>
  <c r="E66" i="11"/>
  <c r="H65" i="11" s="1"/>
  <c r="I65" i="11" s="1"/>
  <c r="J65" i="11" s="1"/>
  <c r="D78" i="10"/>
  <c r="E64" i="10"/>
  <c r="H63" i="10" s="1"/>
  <c r="I63" i="10" s="1"/>
  <c r="J63" i="10" s="1"/>
  <c r="E66" i="10"/>
  <c r="H65" i="10" s="1"/>
  <c r="I65" i="10" s="1"/>
  <c r="J65" i="10" s="1"/>
  <c r="D80" i="10"/>
  <c r="E68" i="10"/>
  <c r="H67" i="10" s="1"/>
  <c r="I67" i="10" s="1"/>
  <c r="J67" i="10" s="1"/>
  <c r="D82" i="10"/>
  <c r="T138" i="8"/>
  <c r="AV143" i="8"/>
  <c r="AV146" i="8"/>
  <c r="AR30" i="9"/>
  <c r="K33" i="9"/>
  <c r="L33" i="9" s="1"/>
  <c r="AR34" i="9"/>
  <c r="AR46" i="9"/>
  <c r="AS60" i="9"/>
  <c r="K74" i="9"/>
  <c r="L74" i="9" s="1"/>
  <c r="K77" i="9"/>
  <c r="L77" i="9" s="1"/>
  <c r="AL91" i="9"/>
  <c r="AU107" i="9"/>
  <c r="T108" i="9"/>
  <c r="AV113" i="9"/>
  <c r="AV138" i="9"/>
  <c r="K27" i="11"/>
  <c r="L27" i="11" s="1"/>
  <c r="AS36" i="11"/>
  <c r="AS32" i="11"/>
  <c r="AS37" i="11"/>
  <c r="T29" i="11"/>
  <c r="K35" i="11"/>
  <c r="L35" i="11" s="1"/>
  <c r="R90" i="11"/>
  <c r="R137" i="11"/>
  <c r="K121" i="8"/>
  <c r="L121" i="8" s="1"/>
  <c r="K123" i="8"/>
  <c r="L123" i="8" s="1"/>
  <c r="T73" i="9"/>
  <c r="T30" i="11"/>
  <c r="K37" i="11"/>
  <c r="L37" i="11" s="1"/>
  <c r="R140" i="11"/>
  <c r="R143" i="11"/>
  <c r="P26" i="10"/>
  <c r="Q26" i="10" s="1"/>
  <c r="S26" i="10" s="1"/>
  <c r="E46" i="11"/>
  <c r="H45" i="11" s="1"/>
  <c r="I45" i="11" s="1"/>
  <c r="J45" i="11" s="1"/>
  <c r="AR51" i="11"/>
  <c r="K53" i="11"/>
  <c r="L53" i="11" s="1"/>
  <c r="T58" i="11"/>
  <c r="AR66" i="11"/>
  <c r="T67" i="11"/>
  <c r="AR69" i="11"/>
  <c r="AS77" i="11"/>
  <c r="K99" i="11"/>
  <c r="L99" i="11" s="1"/>
  <c r="K106" i="11"/>
  <c r="L106" i="11" s="1"/>
  <c r="K109" i="11"/>
  <c r="L109" i="11" s="1"/>
  <c r="K112" i="11"/>
  <c r="L112" i="11" s="1"/>
  <c r="AU124" i="11"/>
  <c r="AV126" i="11"/>
  <c r="AU144" i="11"/>
  <c r="T145" i="11"/>
  <c r="AU147" i="11"/>
  <c r="K34" i="10"/>
  <c r="L34" i="10" s="1"/>
  <c r="AR35" i="10"/>
  <c r="T36" i="10"/>
  <c r="AS44" i="10"/>
  <c r="AR61" i="10"/>
  <c r="AR64" i="10"/>
  <c r="AS67" i="10"/>
  <c r="AK100" i="10"/>
  <c r="AK95" i="10"/>
  <c r="K98" i="10"/>
  <c r="L98" i="10" s="1"/>
  <c r="K93" i="10"/>
  <c r="L93" i="10" s="1"/>
  <c r="AK90" i="10"/>
  <c r="AK99" i="10"/>
  <c r="AK94" i="10"/>
  <c r="AK89" i="10"/>
  <c r="AK98" i="10"/>
  <c r="K96" i="10"/>
  <c r="L96" i="10" s="1"/>
  <c r="K91" i="10"/>
  <c r="L91" i="10" s="1"/>
  <c r="K100" i="10"/>
  <c r="L100" i="10" s="1"/>
  <c r="AK97" i="10"/>
  <c r="K95" i="10"/>
  <c r="L95" i="10" s="1"/>
  <c r="AK92" i="10"/>
  <c r="K90" i="10"/>
  <c r="L90" i="10" s="1"/>
  <c r="L109" i="10"/>
  <c r="K43" i="11"/>
  <c r="L43" i="11" s="1"/>
  <c r="K48" i="11"/>
  <c r="L48" i="11" s="1"/>
  <c r="AS51" i="11"/>
  <c r="T52" i="11"/>
  <c r="AR60" i="11"/>
  <c r="T61" i="11"/>
  <c r="AR63" i="11"/>
  <c r="T64" i="11"/>
  <c r="K83" i="11"/>
  <c r="L83" i="11" s="1"/>
  <c r="AK91" i="11"/>
  <c r="T92" i="11"/>
  <c r="K94" i="11"/>
  <c r="L94" i="11" s="1"/>
  <c r="AK96" i="11"/>
  <c r="T97" i="11"/>
  <c r="AU113" i="11"/>
  <c r="T114" i="11"/>
  <c r="AU116" i="11"/>
  <c r="AU122" i="11"/>
  <c r="AV124" i="11"/>
  <c r="K128" i="11"/>
  <c r="L128" i="11" s="1"/>
  <c r="AU138" i="11"/>
  <c r="T139" i="11"/>
  <c r="AU141" i="11"/>
  <c r="T142" i="11"/>
  <c r="AS31" i="10"/>
  <c r="AS35" i="10"/>
  <c r="T53" i="10"/>
  <c r="AS61" i="10"/>
  <c r="AS64" i="10"/>
  <c r="AR83" i="10"/>
  <c r="K82" i="10"/>
  <c r="L82" i="10" s="1"/>
  <c r="K84" i="10"/>
  <c r="L84" i="10" s="1"/>
  <c r="AR84" i="10"/>
  <c r="K81" i="10"/>
  <c r="L81" i="10" s="1"/>
  <c r="K89" i="10"/>
  <c r="L89" i="10" s="1"/>
  <c r="AL100" i="10"/>
  <c r="AL95" i="10"/>
  <c r="AL90" i="10"/>
  <c r="AL99" i="10"/>
  <c r="AL94" i="10"/>
  <c r="AL93" i="10"/>
  <c r="AL97" i="10"/>
  <c r="AL92" i="10"/>
  <c r="AL96" i="10"/>
  <c r="AL91" i="10"/>
  <c r="AV109" i="10"/>
  <c r="AV115" i="10"/>
  <c r="AV112" i="10"/>
  <c r="AV106" i="10"/>
  <c r="AV111" i="10"/>
  <c r="AV108" i="10"/>
  <c r="AV114" i="10"/>
  <c r="AV105" i="10"/>
  <c r="AV110" i="10"/>
  <c r="AV107" i="10"/>
  <c r="AV116" i="10"/>
  <c r="AV113" i="10"/>
  <c r="L114" i="10"/>
  <c r="R60" i="13"/>
  <c r="AR46" i="11"/>
  <c r="T47" i="11"/>
  <c r="K74" i="11"/>
  <c r="L74" i="11" s="1"/>
  <c r="K77" i="11"/>
  <c r="L77" i="11" s="1"/>
  <c r="K80" i="11"/>
  <c r="L80" i="11" s="1"/>
  <c r="AL91" i="11"/>
  <c r="AL96" i="11"/>
  <c r="AU107" i="11"/>
  <c r="T108" i="11"/>
  <c r="AU110" i="11"/>
  <c r="T111" i="11"/>
  <c r="AV113" i="11"/>
  <c r="AV116" i="11"/>
  <c r="AV122" i="11"/>
  <c r="T29" i="10"/>
  <c r="AS42" i="10"/>
  <c r="T48" i="10"/>
  <c r="AS52" i="10"/>
  <c r="AR73" i="10"/>
  <c r="K75" i="10"/>
  <c r="L75" i="10" s="1"/>
  <c r="K78" i="10"/>
  <c r="L78" i="10" s="1"/>
  <c r="E44" i="11"/>
  <c r="H43" i="11" s="1"/>
  <c r="I43" i="11" s="1"/>
  <c r="J43" i="11" s="1"/>
  <c r="K46" i="11"/>
  <c r="L46" i="11" s="1"/>
  <c r="AR49" i="11"/>
  <c r="T50" i="11"/>
  <c r="K66" i="11"/>
  <c r="L66" i="11" s="1"/>
  <c r="D67" i="11"/>
  <c r="K69" i="11"/>
  <c r="L69" i="11" s="1"/>
  <c r="AR75" i="11"/>
  <c r="T76" i="11"/>
  <c r="AR78" i="11"/>
  <c r="T79" i="11"/>
  <c r="AS81" i="11"/>
  <c r="AS84" i="11"/>
  <c r="AK92" i="11"/>
  <c r="K95" i="11"/>
  <c r="L95" i="11" s="1"/>
  <c r="AK97" i="11"/>
  <c r="T98" i="11"/>
  <c r="K100" i="11"/>
  <c r="L100" i="11" s="1"/>
  <c r="K124" i="11"/>
  <c r="L124" i="11" s="1"/>
  <c r="AU129" i="11"/>
  <c r="AV131" i="11"/>
  <c r="K144" i="11"/>
  <c r="L144" i="11" s="1"/>
  <c r="K147" i="11"/>
  <c r="L147" i="11" s="1"/>
  <c r="T26" i="10"/>
  <c r="AS28" i="10"/>
  <c r="K31" i="10"/>
  <c r="L31" i="10" s="1"/>
  <c r="AR32" i="10"/>
  <c r="K35" i="10"/>
  <c r="L35" i="10" s="1"/>
  <c r="T37" i="10"/>
  <c r="E45" i="10"/>
  <c r="H44" i="10" s="1"/>
  <c r="I44" i="10" s="1"/>
  <c r="J44" i="10" s="1"/>
  <c r="T51" i="10"/>
  <c r="D59" i="10"/>
  <c r="K61" i="10"/>
  <c r="L61" i="10" s="1"/>
  <c r="K64" i="10"/>
  <c r="L64" i="10" s="1"/>
  <c r="AS76" i="10"/>
  <c r="AS79" i="10"/>
  <c r="AS83" i="10"/>
  <c r="R105" i="10"/>
  <c r="O105" i="10"/>
  <c r="D79" i="12"/>
  <c r="E65" i="12"/>
  <c r="H64" i="12" s="1"/>
  <c r="I64" i="12" s="1"/>
  <c r="J64" i="12" s="1"/>
  <c r="AR44" i="11"/>
  <c r="T45" i="11"/>
  <c r="AS49" i="11"/>
  <c r="AR58" i="11"/>
  <c r="K60" i="11"/>
  <c r="L60" i="11" s="1"/>
  <c r="K63" i="11"/>
  <c r="L63" i="11" s="1"/>
  <c r="AR67" i="11"/>
  <c r="AS75" i="11"/>
  <c r="AS78" i="11"/>
  <c r="AL92" i="11"/>
  <c r="T93" i="11"/>
  <c r="AL97" i="11"/>
  <c r="K113" i="11"/>
  <c r="L113" i="11" s="1"/>
  <c r="K116" i="11"/>
  <c r="L116" i="11" s="1"/>
  <c r="K122" i="11"/>
  <c r="L122" i="11" s="1"/>
  <c r="AV129" i="11"/>
  <c r="AU136" i="11"/>
  <c r="K138" i="11"/>
  <c r="L138" i="11" s="1"/>
  <c r="K141" i="11"/>
  <c r="L141" i="11" s="1"/>
  <c r="AU145" i="11"/>
  <c r="AS32" i="10"/>
  <c r="AR36" i="10"/>
  <c r="AS50" i="10"/>
  <c r="AR59" i="10"/>
  <c r="AR65" i="10"/>
  <c r="AR68" i="10"/>
  <c r="T84" i="10"/>
  <c r="T83" i="10"/>
  <c r="R110" i="10"/>
  <c r="K81" i="11"/>
  <c r="L81" i="11" s="1"/>
  <c r="K84" i="11"/>
  <c r="L84" i="11" s="1"/>
  <c r="AV127" i="11"/>
  <c r="T82" i="10"/>
  <c r="R30" i="13"/>
  <c r="T43" i="11"/>
  <c r="K44" i="11"/>
  <c r="L44" i="11" s="1"/>
  <c r="AR47" i="11"/>
  <c r="T48" i="11"/>
  <c r="AS52" i="11"/>
  <c r="AR73" i="11"/>
  <c r="K75" i="11"/>
  <c r="L75" i="11" s="1"/>
  <c r="K78" i="11"/>
  <c r="L78" i="11" s="1"/>
  <c r="AR82" i="11"/>
  <c r="AK93" i="11"/>
  <c r="T94" i="11"/>
  <c r="AL98" i="11"/>
  <c r="T99" i="11"/>
  <c r="AV108" i="11"/>
  <c r="T109" i="11"/>
  <c r="AV111" i="11"/>
  <c r="AU125" i="11"/>
  <c r="K129" i="11"/>
  <c r="L129" i="11" s="1"/>
  <c r="AS29" i="10"/>
  <c r="K32" i="10"/>
  <c r="L32" i="10" s="1"/>
  <c r="AR33" i="10"/>
  <c r="K36" i="10"/>
  <c r="L36" i="10" s="1"/>
  <c r="T49" i="10"/>
  <c r="AS53" i="10"/>
  <c r="K68" i="10"/>
  <c r="L68" i="10" s="1"/>
  <c r="O73" i="10"/>
  <c r="AR74" i="10"/>
  <c r="AR80" i="10"/>
  <c r="T81" i="10"/>
  <c r="R99" i="10"/>
  <c r="AS47" i="11"/>
  <c r="E50" i="11"/>
  <c r="H49" i="11" s="1"/>
  <c r="I49" i="11" s="1"/>
  <c r="J49" i="11" s="1"/>
  <c r="K52" i="11"/>
  <c r="L52" i="11" s="1"/>
  <c r="K67" i="11"/>
  <c r="L67" i="11" s="1"/>
  <c r="D68" i="11"/>
  <c r="T74" i="11"/>
  <c r="AR76" i="11"/>
  <c r="AR79" i="11"/>
  <c r="T80" i="11"/>
  <c r="AS82" i="11"/>
  <c r="T83" i="11"/>
  <c r="AL93" i="11"/>
  <c r="AU121" i="11"/>
  <c r="AU123" i="11"/>
  <c r="AV125" i="11"/>
  <c r="K145" i="11"/>
  <c r="L145" i="11" s="1"/>
  <c r="AR26" i="10"/>
  <c r="T27" i="10"/>
  <c r="AS33" i="10"/>
  <c r="AR37" i="10"/>
  <c r="AS43" i="10"/>
  <c r="T44" i="10"/>
  <c r="AS48" i="10"/>
  <c r="E51" i="10"/>
  <c r="H50" i="10" s="1"/>
  <c r="I50" i="10" s="1"/>
  <c r="J50" i="10" s="1"/>
  <c r="K59" i="10"/>
  <c r="L59" i="10" s="1"/>
  <c r="K62" i="10"/>
  <c r="L62" i="10" s="1"/>
  <c r="K65" i="10"/>
  <c r="L65" i="10" s="1"/>
  <c r="D69" i="10"/>
  <c r="AS74" i="10"/>
  <c r="T75" i="10"/>
  <c r="AR77" i="10"/>
  <c r="T78" i="10"/>
  <c r="AS80" i="10"/>
  <c r="D82" i="12"/>
  <c r="E68" i="12"/>
  <c r="H67" i="12" s="1"/>
  <c r="I67" i="12" s="1"/>
  <c r="J67" i="12" s="1"/>
  <c r="E70" i="12"/>
  <c r="H69" i="12" s="1"/>
  <c r="I69" i="12" s="1"/>
  <c r="J69" i="12" s="1"/>
  <c r="D84" i="12"/>
  <c r="K42" i="11"/>
  <c r="L42" i="11" s="1"/>
  <c r="AR50" i="11"/>
  <c r="T51" i="11"/>
  <c r="K61" i="11"/>
  <c r="L61" i="11" s="1"/>
  <c r="K64" i="11"/>
  <c r="L64" i="11" s="1"/>
  <c r="AS76" i="11"/>
  <c r="T77" i="11"/>
  <c r="AL89" i="11"/>
  <c r="T90" i="11"/>
  <c r="K92" i="11"/>
  <c r="L92" i="11" s="1"/>
  <c r="K97" i="11"/>
  <c r="L97" i="11" s="1"/>
  <c r="K105" i="11"/>
  <c r="L105" i="11" s="1"/>
  <c r="K114" i="11"/>
  <c r="L114" i="11" s="1"/>
  <c r="AV121" i="11"/>
  <c r="AV123" i="11"/>
  <c r="K127" i="11"/>
  <c r="L127" i="11" s="1"/>
  <c r="AU132" i="11"/>
  <c r="K142" i="11"/>
  <c r="L142" i="11" s="1"/>
  <c r="AS37" i="10"/>
  <c r="AR66" i="10"/>
  <c r="AR69" i="10"/>
  <c r="AR82" i="10"/>
  <c r="K92" i="10"/>
  <c r="L92" i="10" s="1"/>
  <c r="K97" i="10"/>
  <c r="L97" i="10" s="1"/>
  <c r="T114" i="10"/>
  <c r="T105" i="10"/>
  <c r="T110" i="10"/>
  <c r="T107" i="10"/>
  <c r="T116" i="10"/>
  <c r="T113" i="10"/>
  <c r="T109" i="10"/>
  <c r="T115" i="10"/>
  <c r="T112" i="10"/>
  <c r="T106" i="10"/>
  <c r="T111" i="10"/>
  <c r="T108" i="10"/>
  <c r="R129" i="12"/>
  <c r="R141" i="12"/>
  <c r="AR45" i="11"/>
  <c r="K47" i="11"/>
  <c r="L47" i="11" s="1"/>
  <c r="AS50" i="11"/>
  <c r="AR59" i="11"/>
  <c r="AR65" i="11"/>
  <c r="T66" i="11"/>
  <c r="AR68" i="11"/>
  <c r="T69" i="11"/>
  <c r="AK94" i="11"/>
  <c r="T95" i="11"/>
  <c r="AK99" i="11"/>
  <c r="T100" i="11"/>
  <c r="K108" i="11"/>
  <c r="L108" i="11" s="1"/>
  <c r="K111" i="11"/>
  <c r="L111" i="11" s="1"/>
  <c r="K125" i="11"/>
  <c r="L125" i="11" s="1"/>
  <c r="AU130" i="11"/>
  <c r="AV132" i="11"/>
  <c r="O136" i="11"/>
  <c r="AU137" i="11"/>
  <c r="AU143" i="11"/>
  <c r="T144" i="11"/>
  <c r="AU146" i="11"/>
  <c r="T147" i="11"/>
  <c r="T31" i="10"/>
  <c r="T35" i="10"/>
  <c r="AS51" i="10"/>
  <c r="T52" i="10"/>
  <c r="AR60" i="10"/>
  <c r="AR63" i="10"/>
  <c r="AS66" i="10"/>
  <c r="AS69" i="10"/>
  <c r="R106" i="10"/>
  <c r="R127" i="10"/>
  <c r="R131" i="10"/>
  <c r="AS45" i="11"/>
  <c r="T46" i="11"/>
  <c r="T60" i="11"/>
  <c r="AR62" i="11"/>
  <c r="K73" i="11"/>
  <c r="L73" i="11" s="1"/>
  <c r="K82" i="11"/>
  <c r="L82" i="11" s="1"/>
  <c r="AL94" i="11"/>
  <c r="AU106" i="11"/>
  <c r="AU112" i="11"/>
  <c r="T113" i="11"/>
  <c r="AU115" i="11"/>
  <c r="T116" i="11"/>
  <c r="AV130" i="11"/>
  <c r="T138" i="11"/>
  <c r="AU140" i="11"/>
  <c r="K33" i="10"/>
  <c r="L33" i="10" s="1"/>
  <c r="AR34" i="10"/>
  <c r="T47" i="10"/>
  <c r="K74" i="10"/>
  <c r="L74" i="10" s="1"/>
  <c r="AS82" i="10"/>
  <c r="AS84" i="10"/>
  <c r="AS81" i="10"/>
  <c r="K77" i="10"/>
  <c r="L77" i="10" s="1"/>
  <c r="K80" i="10"/>
  <c r="L80" i="10" s="1"/>
  <c r="E61" i="12"/>
  <c r="H60" i="12" s="1"/>
  <c r="I60" i="12" s="1"/>
  <c r="J60" i="12" s="1"/>
  <c r="D75" i="12"/>
  <c r="K50" i="11"/>
  <c r="L50" i="11" s="1"/>
  <c r="AR53" i="11"/>
  <c r="K76" i="11"/>
  <c r="L76" i="11" s="1"/>
  <c r="K79" i="11"/>
  <c r="L79" i="11" s="1"/>
  <c r="AK90" i="11"/>
  <c r="K93" i="11"/>
  <c r="L93" i="11" s="1"/>
  <c r="K98" i="11"/>
  <c r="L98" i="11" s="1"/>
  <c r="T107" i="11"/>
  <c r="AV112" i="11"/>
  <c r="AV115" i="11"/>
  <c r="AU128" i="11"/>
  <c r="T73" i="10"/>
  <c r="AR81" i="10"/>
  <c r="AR43" i="11"/>
  <c r="K45" i="11"/>
  <c r="L45" i="11" s="1"/>
  <c r="AR74" i="11"/>
  <c r="AR80" i="11"/>
  <c r="T81" i="11"/>
  <c r="T91" i="11"/>
  <c r="AK95" i="11"/>
  <c r="K66" i="10"/>
  <c r="L66" i="10" s="1"/>
  <c r="AR75" i="10"/>
  <c r="T76" i="10"/>
  <c r="AR78" i="10"/>
  <c r="T79" i="10"/>
  <c r="K83" i="10"/>
  <c r="L83" i="10" s="1"/>
  <c r="R136" i="10"/>
  <c r="O136" i="10"/>
  <c r="AU107" i="10"/>
  <c r="AU110" i="10"/>
  <c r="AV122" i="10"/>
  <c r="T62" i="12"/>
  <c r="T68" i="12"/>
  <c r="T65" i="12"/>
  <c r="T59" i="12"/>
  <c r="T64" i="12"/>
  <c r="T61" i="12"/>
  <c r="T67" i="12"/>
  <c r="T58" i="12"/>
  <c r="T63" i="12"/>
  <c r="T60" i="12"/>
  <c r="T69" i="12"/>
  <c r="T66" i="12"/>
  <c r="T140" i="12"/>
  <c r="T146" i="12"/>
  <c r="T143" i="12"/>
  <c r="T137" i="12"/>
  <c r="T142" i="12"/>
  <c r="T139" i="12"/>
  <c r="T145" i="12"/>
  <c r="T136" i="12"/>
  <c r="T141" i="12"/>
  <c r="T138" i="12"/>
  <c r="T147" i="12"/>
  <c r="T144" i="12"/>
  <c r="T125" i="10"/>
  <c r="K126" i="10"/>
  <c r="L126" i="10" s="1"/>
  <c r="AU131" i="10"/>
  <c r="R59" i="12"/>
  <c r="R94" i="12"/>
  <c r="R137" i="12"/>
  <c r="K36" i="13"/>
  <c r="L36" i="13" s="1"/>
  <c r="AR33" i="13"/>
  <c r="K32" i="13"/>
  <c r="L32" i="13" s="1"/>
  <c r="AR29" i="13"/>
  <c r="K28" i="13"/>
  <c r="L28" i="13" s="1"/>
  <c r="AR36" i="13"/>
  <c r="K35" i="13"/>
  <c r="L35" i="13" s="1"/>
  <c r="AR32" i="13"/>
  <c r="K31" i="13"/>
  <c r="L31" i="13" s="1"/>
  <c r="AR28" i="13"/>
  <c r="K27" i="13"/>
  <c r="L27" i="13" s="1"/>
  <c r="AR35" i="13"/>
  <c r="K34" i="13"/>
  <c r="L34" i="13" s="1"/>
  <c r="AR31" i="13"/>
  <c r="AR27" i="13"/>
  <c r="K37" i="13"/>
  <c r="L37" i="13" s="1"/>
  <c r="K26" i="13"/>
  <c r="L26" i="13" s="1"/>
  <c r="AR34" i="13"/>
  <c r="K33" i="13"/>
  <c r="L33" i="13" s="1"/>
  <c r="AR30" i="13"/>
  <c r="K29" i="13"/>
  <c r="L29" i="13" s="1"/>
  <c r="D73" i="14"/>
  <c r="E59" i="14"/>
  <c r="H58" i="14" s="1"/>
  <c r="I58" i="14" s="1"/>
  <c r="J58" i="14" s="1"/>
  <c r="T98" i="10"/>
  <c r="T123" i="10"/>
  <c r="K124" i="10"/>
  <c r="L124" i="10" s="1"/>
  <c r="AU129" i="10"/>
  <c r="AV131" i="10"/>
  <c r="AU141" i="10"/>
  <c r="AU138" i="10"/>
  <c r="AU147" i="10"/>
  <c r="AU144" i="10"/>
  <c r="K143" i="10"/>
  <c r="L143" i="10" s="1"/>
  <c r="K140" i="10"/>
  <c r="L140" i="10" s="1"/>
  <c r="K146" i="10"/>
  <c r="L146" i="10" s="1"/>
  <c r="AU140" i="10"/>
  <c r="K142" i="10"/>
  <c r="L142" i="10" s="1"/>
  <c r="K139" i="10"/>
  <c r="L139" i="10" s="1"/>
  <c r="AU142" i="10"/>
  <c r="AU139" i="10"/>
  <c r="AU145" i="10"/>
  <c r="K141" i="10"/>
  <c r="L141" i="10" s="1"/>
  <c r="K138" i="10"/>
  <c r="L138" i="10" s="1"/>
  <c r="K147" i="10"/>
  <c r="L147" i="10" s="1"/>
  <c r="K144" i="10"/>
  <c r="L144" i="10" s="1"/>
  <c r="K27" i="12"/>
  <c r="L27" i="12" s="1"/>
  <c r="AR35" i="12"/>
  <c r="K34" i="12"/>
  <c r="L34" i="12" s="1"/>
  <c r="AR31" i="12"/>
  <c r="K30" i="12"/>
  <c r="L30" i="12" s="1"/>
  <c r="AR27" i="12"/>
  <c r="K37" i="12"/>
  <c r="L37" i="12" s="1"/>
  <c r="K26" i="12"/>
  <c r="L26" i="12" s="1"/>
  <c r="AR34" i="12"/>
  <c r="K33" i="12"/>
  <c r="L33" i="12" s="1"/>
  <c r="AR30" i="12"/>
  <c r="K36" i="12"/>
  <c r="L36" i="12" s="1"/>
  <c r="AR33" i="12"/>
  <c r="K32" i="12"/>
  <c r="L32" i="12" s="1"/>
  <c r="AR29" i="12"/>
  <c r="K28" i="12"/>
  <c r="L28" i="12" s="1"/>
  <c r="AR36" i="12"/>
  <c r="K35" i="12"/>
  <c r="L35" i="12" s="1"/>
  <c r="AR32" i="12"/>
  <c r="K31" i="12"/>
  <c r="L31" i="12" s="1"/>
  <c r="R62" i="12"/>
  <c r="R90" i="14"/>
  <c r="T93" i="10"/>
  <c r="K113" i="10"/>
  <c r="L113" i="10" s="1"/>
  <c r="K116" i="10"/>
  <c r="L116" i="10" s="1"/>
  <c r="K122" i="10"/>
  <c r="L122" i="10" s="1"/>
  <c r="AV129" i="10"/>
  <c r="T132" i="10"/>
  <c r="AU136" i="10"/>
  <c r="D73" i="12"/>
  <c r="E59" i="12"/>
  <c r="H58" i="12" s="1"/>
  <c r="I58" i="12" s="1"/>
  <c r="J58" i="12" s="1"/>
  <c r="L65" i="12"/>
  <c r="E69" i="12"/>
  <c r="H68" i="12" s="1"/>
  <c r="I68" i="12" s="1"/>
  <c r="J68" i="12" s="1"/>
  <c r="D83" i="12"/>
  <c r="R125" i="12"/>
  <c r="R140" i="12"/>
  <c r="AU108" i="10"/>
  <c r="AU111" i="10"/>
  <c r="AV127" i="10"/>
  <c r="AS64" i="12"/>
  <c r="AS61" i="12"/>
  <c r="AS67" i="12"/>
  <c r="AS58" i="12"/>
  <c r="AS63" i="12"/>
  <c r="AS60" i="12"/>
  <c r="AS69" i="12"/>
  <c r="AS66" i="12"/>
  <c r="AS62" i="12"/>
  <c r="AS68" i="12"/>
  <c r="AS65" i="12"/>
  <c r="AS59" i="12"/>
  <c r="R34" i="14"/>
  <c r="AU125" i="10"/>
  <c r="K129" i="10"/>
  <c r="L129" i="10" s="1"/>
  <c r="E47" i="12"/>
  <c r="H46" i="12" s="1"/>
  <c r="I46" i="12" s="1"/>
  <c r="J46" i="12" s="1"/>
  <c r="D62" i="12"/>
  <c r="R48" i="12"/>
  <c r="R60" i="12"/>
  <c r="R115" i="12"/>
  <c r="AV142" i="12"/>
  <c r="AV139" i="12"/>
  <c r="AV145" i="12"/>
  <c r="AV136" i="12"/>
  <c r="AV141" i="12"/>
  <c r="AV138" i="12"/>
  <c r="AV147" i="12"/>
  <c r="AV144" i="12"/>
  <c r="AV140" i="12"/>
  <c r="AV146" i="12"/>
  <c r="AV143" i="12"/>
  <c r="AV137" i="12"/>
  <c r="AU121" i="10"/>
  <c r="AU123" i="10"/>
  <c r="AV125" i="10"/>
  <c r="T142" i="10"/>
  <c r="T139" i="10"/>
  <c r="T145" i="10"/>
  <c r="T141" i="10"/>
  <c r="T138" i="10"/>
  <c r="T146" i="10"/>
  <c r="T143" i="10"/>
  <c r="R63" i="12"/>
  <c r="E67" i="12"/>
  <c r="H66" i="12" s="1"/>
  <c r="I66" i="12" s="1"/>
  <c r="J66" i="12" s="1"/>
  <c r="D81" i="12"/>
  <c r="R130" i="12"/>
  <c r="R138" i="12"/>
  <c r="AR37" i="13"/>
  <c r="T95" i="10"/>
  <c r="T100" i="10"/>
  <c r="K108" i="10"/>
  <c r="L108" i="10" s="1"/>
  <c r="K111" i="10"/>
  <c r="L111" i="10" s="1"/>
  <c r="T124" i="10"/>
  <c r="K125" i="10"/>
  <c r="L125" i="10" s="1"/>
  <c r="AU130" i="10"/>
  <c r="AV132" i="10"/>
  <c r="AV141" i="10"/>
  <c r="AV138" i="10"/>
  <c r="AV147" i="10"/>
  <c r="AV144" i="10"/>
  <c r="AV140" i="10"/>
  <c r="AV146" i="10"/>
  <c r="AV143" i="10"/>
  <c r="AV137" i="10"/>
  <c r="AV145" i="10"/>
  <c r="AU146" i="10"/>
  <c r="AR26" i="12"/>
  <c r="T128" i="12"/>
  <c r="T130" i="12"/>
  <c r="T132" i="12"/>
  <c r="T123" i="12"/>
  <c r="T121" i="12"/>
  <c r="T125" i="12"/>
  <c r="T127" i="12"/>
  <c r="T131" i="12"/>
  <c r="T122" i="12"/>
  <c r="T124" i="12"/>
  <c r="T126" i="12"/>
  <c r="L128" i="12"/>
  <c r="D74" i="14"/>
  <c r="E60" i="14"/>
  <c r="H59" i="14" s="1"/>
  <c r="I59" i="14" s="1"/>
  <c r="J59" i="14" s="1"/>
  <c r="AU106" i="10"/>
  <c r="AU112" i="10"/>
  <c r="AU115" i="10"/>
  <c r="AV130" i="10"/>
  <c r="T144" i="10"/>
  <c r="R58" i="12"/>
  <c r="O58" i="12"/>
  <c r="R122" i="12"/>
  <c r="R136" i="12"/>
  <c r="O136" i="12"/>
  <c r="AR46" i="13"/>
  <c r="K53" i="13"/>
  <c r="L53" i="13" s="1"/>
  <c r="AR48" i="13"/>
  <c r="K45" i="13"/>
  <c r="L45" i="13" s="1"/>
  <c r="AR43" i="13"/>
  <c r="AR53" i="13"/>
  <c r="K50" i="13"/>
  <c r="L50" i="13" s="1"/>
  <c r="K52" i="13"/>
  <c r="L52" i="13" s="1"/>
  <c r="AR49" i="13"/>
  <c r="K46" i="13"/>
  <c r="L46" i="13" s="1"/>
  <c r="K47" i="13"/>
  <c r="L47" i="13" s="1"/>
  <c r="K49" i="13"/>
  <c r="L49" i="13" s="1"/>
  <c r="K48" i="13"/>
  <c r="L48" i="13" s="1"/>
  <c r="K42" i="13"/>
  <c r="L42" i="13" s="1"/>
  <c r="K51" i="13"/>
  <c r="L51" i="13" s="1"/>
  <c r="K44" i="13"/>
  <c r="L44" i="13" s="1"/>
  <c r="AR42" i="13"/>
  <c r="AR47" i="13"/>
  <c r="AR45" i="13"/>
  <c r="AR51" i="13"/>
  <c r="AR52" i="13"/>
  <c r="AR50" i="13"/>
  <c r="K43" i="13"/>
  <c r="L43" i="13" s="1"/>
  <c r="AR44" i="13"/>
  <c r="D76" i="13"/>
  <c r="E62" i="13"/>
  <c r="H61" i="13" s="1"/>
  <c r="I61" i="13" s="1"/>
  <c r="J61" i="13" s="1"/>
  <c r="AU109" i="10"/>
  <c r="K121" i="10"/>
  <c r="L121" i="10" s="1"/>
  <c r="K123" i="10"/>
  <c r="L123" i="10" s="1"/>
  <c r="AU128" i="10"/>
  <c r="AR28" i="12"/>
  <c r="R89" i="12"/>
  <c r="O89" i="12"/>
  <c r="D62" i="13"/>
  <c r="E47" i="13"/>
  <c r="H46" i="13" s="1"/>
  <c r="I46" i="13" s="1"/>
  <c r="J46" i="13" s="1"/>
  <c r="T91" i="10"/>
  <c r="T131" i="10"/>
  <c r="K132" i="10"/>
  <c r="L132" i="10" s="1"/>
  <c r="E64" i="12"/>
  <c r="H63" i="12" s="1"/>
  <c r="I63" i="12" s="1"/>
  <c r="J63" i="12" s="1"/>
  <c r="D78" i="12"/>
  <c r="D91" i="13"/>
  <c r="E76" i="13"/>
  <c r="H75" i="13" s="1"/>
  <c r="I75" i="13" s="1"/>
  <c r="J75" i="13" s="1"/>
  <c r="AU126" i="10"/>
  <c r="K130" i="10"/>
  <c r="L130" i="10" s="1"/>
  <c r="K137" i="10"/>
  <c r="L137" i="10" s="1"/>
  <c r="T147" i="10"/>
  <c r="E66" i="12"/>
  <c r="H65" i="12" s="1"/>
  <c r="I65" i="12" s="1"/>
  <c r="J65" i="12" s="1"/>
  <c r="D80" i="12"/>
  <c r="L67" i="12"/>
  <c r="R28" i="14"/>
  <c r="O28" i="14"/>
  <c r="R137" i="13"/>
  <c r="AU122" i="10"/>
  <c r="R29" i="12"/>
  <c r="R43" i="12"/>
  <c r="D61" i="12"/>
  <c r="E46" i="12"/>
  <c r="H45" i="12" s="1"/>
  <c r="I45" i="12" s="1"/>
  <c r="J45" i="12" s="1"/>
  <c r="L145" i="12"/>
  <c r="AS28" i="12"/>
  <c r="T37" i="12"/>
  <c r="K42" i="12"/>
  <c r="L42" i="12" s="1"/>
  <c r="E45" i="12"/>
  <c r="H44" i="12" s="1"/>
  <c r="I44" i="12" s="1"/>
  <c r="J44" i="12" s="1"/>
  <c r="AR50" i="12"/>
  <c r="T51" i="12"/>
  <c r="D59" i="12"/>
  <c r="K61" i="12"/>
  <c r="L61" i="12" s="1"/>
  <c r="K64" i="12"/>
  <c r="L64" i="12" s="1"/>
  <c r="AS76" i="12"/>
  <c r="T77" i="12"/>
  <c r="AS79" i="12"/>
  <c r="AL89" i="12"/>
  <c r="T90" i="12"/>
  <c r="K92" i="12"/>
  <c r="L92" i="12" s="1"/>
  <c r="K97" i="12"/>
  <c r="L97" i="12" s="1"/>
  <c r="K105" i="12"/>
  <c r="L105" i="12" s="1"/>
  <c r="K114" i="12"/>
  <c r="L114" i="12" s="1"/>
  <c r="AV121" i="12"/>
  <c r="AV123" i="12"/>
  <c r="K127" i="12"/>
  <c r="L127" i="12" s="1"/>
  <c r="AU132" i="12"/>
  <c r="K139" i="12"/>
  <c r="L139" i="12" s="1"/>
  <c r="K142" i="12"/>
  <c r="L142" i="12" s="1"/>
  <c r="AS37" i="13"/>
  <c r="E54" i="13"/>
  <c r="H53" i="13" s="1"/>
  <c r="I53" i="13" s="1"/>
  <c r="J53" i="13" s="1"/>
  <c r="D81" i="13"/>
  <c r="E67" i="13"/>
  <c r="H66" i="13" s="1"/>
  <c r="I66" i="13" s="1"/>
  <c r="J66" i="13" s="1"/>
  <c r="R90" i="13"/>
  <c r="R50" i="14"/>
  <c r="R52" i="16"/>
  <c r="AS32" i="12"/>
  <c r="AR45" i="12"/>
  <c r="K47" i="12"/>
  <c r="L47" i="12" s="1"/>
  <c r="AS50" i="12"/>
  <c r="AR59" i="12"/>
  <c r="AR65" i="12"/>
  <c r="AR68" i="12"/>
  <c r="AK94" i="12"/>
  <c r="T95" i="12"/>
  <c r="AK99" i="12"/>
  <c r="T100" i="12"/>
  <c r="K108" i="12"/>
  <c r="L108" i="12" s="1"/>
  <c r="K111" i="12"/>
  <c r="L111" i="12" s="1"/>
  <c r="AU130" i="12"/>
  <c r="AV132" i="12"/>
  <c r="T31" i="13"/>
  <c r="T35" i="13"/>
  <c r="T42" i="13"/>
  <c r="AS53" i="13"/>
  <c r="AS45" i="13"/>
  <c r="AS47" i="13"/>
  <c r="AS52" i="13"/>
  <c r="AS44" i="13"/>
  <c r="R81" i="13"/>
  <c r="R52" i="14"/>
  <c r="R43" i="16"/>
  <c r="R83" i="16"/>
  <c r="AS36" i="12"/>
  <c r="AS45" i="12"/>
  <c r="T46" i="12"/>
  <c r="AR62" i="12"/>
  <c r="K73" i="12"/>
  <c r="L73" i="12" s="1"/>
  <c r="K82" i="12"/>
  <c r="L82" i="12" s="1"/>
  <c r="AL94" i="12"/>
  <c r="AL99" i="12"/>
  <c r="AU106" i="12"/>
  <c r="AU112" i="12"/>
  <c r="T113" i="12"/>
  <c r="AU115" i="12"/>
  <c r="T116" i="12"/>
  <c r="AV130" i="12"/>
  <c r="AU140" i="12"/>
  <c r="AS50" i="13"/>
  <c r="E74" i="13"/>
  <c r="H73" i="13" s="1"/>
  <c r="I73" i="13" s="1"/>
  <c r="J73" i="13" s="1"/>
  <c r="D89" i="13"/>
  <c r="R43" i="14"/>
  <c r="R111" i="14"/>
  <c r="D96" i="16"/>
  <c r="E81" i="16"/>
  <c r="H80" i="16" s="1"/>
  <c r="I80" i="16" s="1"/>
  <c r="J80" i="16" s="1"/>
  <c r="T30" i="12"/>
  <c r="T34" i="12"/>
  <c r="E43" i="12"/>
  <c r="H42" i="12" s="1"/>
  <c r="I42" i="12" s="1"/>
  <c r="J42" i="12" s="1"/>
  <c r="E48" i="12"/>
  <c r="H47" i="12" s="1"/>
  <c r="I47" i="12" s="1"/>
  <c r="J47" i="12" s="1"/>
  <c r="K50" i="12"/>
  <c r="L50" i="12" s="1"/>
  <c r="AR53" i="12"/>
  <c r="K76" i="12"/>
  <c r="L76" i="12" s="1"/>
  <c r="K79" i="12"/>
  <c r="L79" i="12" s="1"/>
  <c r="AK90" i="12"/>
  <c r="K93" i="12"/>
  <c r="L93" i="12" s="1"/>
  <c r="K98" i="12"/>
  <c r="L98" i="12" s="1"/>
  <c r="AU109" i="12"/>
  <c r="T110" i="12"/>
  <c r="AV112" i="12"/>
  <c r="AV115" i="12"/>
  <c r="AU128" i="12"/>
  <c r="AS48" i="13"/>
  <c r="AS49" i="13"/>
  <c r="AS51" i="13"/>
  <c r="D100" i="13"/>
  <c r="E85" i="13"/>
  <c r="H84" i="13" s="1"/>
  <c r="I84" i="13" s="1"/>
  <c r="J84" i="13" s="1"/>
  <c r="R84" i="13"/>
  <c r="R107" i="13"/>
  <c r="R75" i="14"/>
  <c r="AS29" i="12"/>
  <c r="AR43" i="12"/>
  <c r="K45" i="12"/>
  <c r="L45" i="12" s="1"/>
  <c r="AR48" i="12"/>
  <c r="T49" i="12"/>
  <c r="AS53" i="12"/>
  <c r="K68" i="12"/>
  <c r="L68" i="12" s="1"/>
  <c r="AR74" i="12"/>
  <c r="AR80" i="12"/>
  <c r="T81" i="12"/>
  <c r="AR83" i="12"/>
  <c r="T84" i="12"/>
  <c r="AL90" i="12"/>
  <c r="T91" i="12"/>
  <c r="AK95" i="12"/>
  <c r="T96" i="12"/>
  <c r="AK100" i="12"/>
  <c r="AV128" i="12"/>
  <c r="K132" i="12"/>
  <c r="L132" i="12" s="1"/>
  <c r="K146" i="12"/>
  <c r="L146" i="12" s="1"/>
  <c r="T28" i="13"/>
  <c r="AS46" i="13"/>
  <c r="R26" i="14"/>
  <c r="O26" i="14"/>
  <c r="P26" i="14" s="1"/>
  <c r="Q26" i="14" s="1"/>
  <c r="S26" i="14" s="1"/>
  <c r="R32" i="14"/>
  <c r="D61" i="14"/>
  <c r="E46" i="14"/>
  <c r="H45" i="14" s="1"/>
  <c r="I45" i="14" s="1"/>
  <c r="J45" i="14" s="1"/>
  <c r="R61" i="14"/>
  <c r="AS37" i="12"/>
  <c r="AR51" i="12"/>
  <c r="K53" i="12"/>
  <c r="L53" i="12" s="1"/>
  <c r="AR66" i="12"/>
  <c r="AR69" i="12"/>
  <c r="AS77" i="12"/>
  <c r="K99" i="12"/>
  <c r="L99" i="12" s="1"/>
  <c r="K106" i="12"/>
  <c r="L106" i="12" s="1"/>
  <c r="K109" i="12"/>
  <c r="L109" i="12" s="1"/>
  <c r="K112" i="12"/>
  <c r="L112" i="12" s="1"/>
  <c r="AU124" i="12"/>
  <c r="AV126" i="12"/>
  <c r="AU144" i="12"/>
  <c r="AU147" i="12"/>
  <c r="T36" i="13"/>
  <c r="E66" i="13"/>
  <c r="H65" i="13" s="1"/>
  <c r="I65" i="13" s="1"/>
  <c r="J65" i="13" s="1"/>
  <c r="D80" i="13"/>
  <c r="E61" i="13"/>
  <c r="H60" i="13" s="1"/>
  <c r="I60" i="13" s="1"/>
  <c r="J60" i="13" s="1"/>
  <c r="R62" i="13"/>
  <c r="R65" i="13"/>
  <c r="D82" i="13"/>
  <c r="R91" i="13"/>
  <c r="R36" i="14"/>
  <c r="R68" i="14"/>
  <c r="R97" i="14"/>
  <c r="R127" i="14"/>
  <c r="D63" i="13"/>
  <c r="E48" i="13"/>
  <c r="H47" i="13" s="1"/>
  <c r="I47" i="13" s="1"/>
  <c r="J47" i="13" s="1"/>
  <c r="AR46" i="12"/>
  <c r="T47" i="12"/>
  <c r="K74" i="12"/>
  <c r="L74" i="12" s="1"/>
  <c r="K77" i="12"/>
  <c r="L77" i="12" s="1"/>
  <c r="K80" i="12"/>
  <c r="L80" i="12" s="1"/>
  <c r="AL91" i="12"/>
  <c r="AL96" i="12"/>
  <c r="AU107" i="12"/>
  <c r="T108" i="12"/>
  <c r="AU110" i="12"/>
  <c r="T111" i="12"/>
  <c r="AV113" i="12"/>
  <c r="AV116" i="12"/>
  <c r="AV122" i="12"/>
  <c r="T29" i="13"/>
  <c r="AS42" i="13"/>
  <c r="T43" i="13"/>
  <c r="D95" i="13"/>
  <c r="E80" i="13"/>
  <c r="H79" i="13" s="1"/>
  <c r="I79" i="13" s="1"/>
  <c r="J79" i="13" s="1"/>
  <c r="E70" i="13"/>
  <c r="H69" i="13" s="1"/>
  <c r="I69" i="13" s="1"/>
  <c r="J69" i="13" s="1"/>
  <c r="D82" i="14"/>
  <c r="E68" i="14"/>
  <c r="H67" i="14" s="1"/>
  <c r="I67" i="14" s="1"/>
  <c r="J67" i="14" s="1"/>
  <c r="AS30" i="12"/>
  <c r="AS34" i="12"/>
  <c r="AS46" i="12"/>
  <c r="K51" i="12"/>
  <c r="L51" i="12" s="1"/>
  <c r="AR81" i="12"/>
  <c r="T82" i="12"/>
  <c r="AR84" i="12"/>
  <c r="K90" i="12"/>
  <c r="L90" i="12" s="1"/>
  <c r="AV107" i="12"/>
  <c r="AV110" i="12"/>
  <c r="K126" i="12"/>
  <c r="L126" i="12" s="1"/>
  <c r="AU131" i="12"/>
  <c r="T33" i="13"/>
  <c r="K80" i="13"/>
  <c r="L80" i="13" s="1"/>
  <c r="K77" i="13"/>
  <c r="L77" i="13" s="1"/>
  <c r="K74" i="13"/>
  <c r="L74" i="13" s="1"/>
  <c r="K83" i="13"/>
  <c r="L83" i="13" s="1"/>
  <c r="AR77" i="13"/>
  <c r="AR83" i="13"/>
  <c r="AR80" i="13"/>
  <c r="AR74" i="13"/>
  <c r="K79" i="13"/>
  <c r="L79" i="13" s="1"/>
  <c r="K76" i="13"/>
  <c r="L76" i="13" s="1"/>
  <c r="K82" i="13"/>
  <c r="L82" i="13" s="1"/>
  <c r="K73" i="13"/>
  <c r="L73" i="13" s="1"/>
  <c r="AR79" i="13"/>
  <c r="AR76" i="13"/>
  <c r="AR82" i="13"/>
  <c r="K78" i="13"/>
  <c r="L78" i="13" s="1"/>
  <c r="K75" i="13"/>
  <c r="L75" i="13" s="1"/>
  <c r="AR73" i="13"/>
  <c r="AR78" i="13"/>
  <c r="AR75" i="13"/>
  <c r="T28" i="12"/>
  <c r="K46" i="12"/>
  <c r="L46" i="12" s="1"/>
  <c r="AR49" i="12"/>
  <c r="T50" i="12"/>
  <c r="K66" i="12"/>
  <c r="L66" i="12" s="1"/>
  <c r="K69" i="12"/>
  <c r="L69" i="12" s="1"/>
  <c r="AR75" i="12"/>
  <c r="T76" i="12"/>
  <c r="AR78" i="12"/>
  <c r="AS81" i="12"/>
  <c r="AK92" i="12"/>
  <c r="K95" i="12"/>
  <c r="L95" i="12" s="1"/>
  <c r="AK97" i="12"/>
  <c r="T98" i="12"/>
  <c r="K100" i="12"/>
  <c r="L100" i="12" s="1"/>
  <c r="K124" i="12"/>
  <c r="L124" i="12" s="1"/>
  <c r="AU129" i="12"/>
  <c r="AV131" i="12"/>
  <c r="K144" i="12"/>
  <c r="L144" i="12" s="1"/>
  <c r="K147" i="12"/>
  <c r="L147" i="12" s="1"/>
  <c r="T26" i="13"/>
  <c r="AS28" i="13"/>
  <c r="T37" i="13"/>
  <c r="AS63" i="13"/>
  <c r="AS60" i="13"/>
  <c r="AS69" i="13"/>
  <c r="AS62" i="13"/>
  <c r="AS68" i="13"/>
  <c r="AS65" i="13"/>
  <c r="AS59" i="13"/>
  <c r="R61" i="13"/>
  <c r="AS66" i="13"/>
  <c r="O89" i="13"/>
  <c r="R89" i="13"/>
  <c r="AV122" i="13"/>
  <c r="AV124" i="13"/>
  <c r="AV126" i="13"/>
  <c r="AV128" i="13"/>
  <c r="AV130" i="13"/>
  <c r="AV132" i="13"/>
  <c r="AV123" i="13"/>
  <c r="AV121" i="13"/>
  <c r="AV125" i="13"/>
  <c r="AV129" i="13"/>
  <c r="AV131" i="13"/>
  <c r="R140" i="13"/>
  <c r="T32" i="12"/>
  <c r="AR44" i="12"/>
  <c r="AL92" i="12"/>
  <c r="AL97" i="12"/>
  <c r="K113" i="12"/>
  <c r="L113" i="12" s="1"/>
  <c r="K116" i="12"/>
  <c r="L116" i="12" s="1"/>
  <c r="T47" i="13"/>
  <c r="T49" i="13"/>
  <c r="T46" i="13"/>
  <c r="T51" i="13"/>
  <c r="T50" i="13"/>
  <c r="T44" i="13"/>
  <c r="R29" i="14"/>
  <c r="R59" i="16"/>
  <c r="T36" i="12"/>
  <c r="AS44" i="12"/>
  <c r="AR61" i="12"/>
  <c r="T89" i="12"/>
  <c r="AU105" i="12"/>
  <c r="K107" i="12"/>
  <c r="L107" i="12" s="1"/>
  <c r="K110" i="12"/>
  <c r="L110" i="12" s="1"/>
  <c r="AU114" i="12"/>
  <c r="AU127" i="12"/>
  <c r="K131" i="12"/>
  <c r="L131" i="12" s="1"/>
  <c r="AU139" i="12"/>
  <c r="AS36" i="13"/>
  <c r="D90" i="13"/>
  <c r="E75" i="13"/>
  <c r="H74" i="13" s="1"/>
  <c r="I74" i="13" s="1"/>
  <c r="J74" i="13" s="1"/>
  <c r="T52" i="13"/>
  <c r="AS58" i="13"/>
  <c r="O27" i="14"/>
  <c r="P27" i="14" s="1"/>
  <c r="Q27" i="14" s="1"/>
  <c r="S27" i="14" s="1"/>
  <c r="U27" i="14" s="1"/>
  <c r="AQ27" i="14" s="1"/>
  <c r="AU27" i="14" s="1"/>
  <c r="AS31" i="12"/>
  <c r="AR42" i="12"/>
  <c r="K49" i="12"/>
  <c r="L49" i="12" s="1"/>
  <c r="AR52" i="12"/>
  <c r="T53" i="12"/>
  <c r="K81" i="12"/>
  <c r="L81" i="12" s="1"/>
  <c r="K84" i="12"/>
  <c r="L84" i="12" s="1"/>
  <c r="K91" i="12"/>
  <c r="L91" i="12" s="1"/>
  <c r="K96" i="12"/>
  <c r="L96" i="12" s="1"/>
  <c r="AK98" i="12"/>
  <c r="AU108" i="12"/>
  <c r="T112" i="12"/>
  <c r="AV114" i="12"/>
  <c r="T115" i="12"/>
  <c r="T30" i="13"/>
  <c r="T45" i="13"/>
  <c r="R64" i="13"/>
  <c r="R143" i="13"/>
  <c r="D79" i="14"/>
  <c r="K44" i="12"/>
  <c r="L44" i="12" s="1"/>
  <c r="AR73" i="12"/>
  <c r="K75" i="12"/>
  <c r="L75" i="12" s="1"/>
  <c r="K78" i="12"/>
  <c r="L78" i="12" s="1"/>
  <c r="T94" i="12"/>
  <c r="AV108" i="12"/>
  <c r="AU125" i="12"/>
  <c r="AS43" i="13"/>
  <c r="R96" i="13"/>
  <c r="R126" i="13"/>
  <c r="R37" i="14"/>
  <c r="K66" i="13"/>
  <c r="L66" i="13" s="1"/>
  <c r="K69" i="13"/>
  <c r="L69" i="13" s="1"/>
  <c r="T76" i="13"/>
  <c r="T79" i="13"/>
  <c r="AS81" i="13"/>
  <c r="AS84" i="13"/>
  <c r="AK92" i="13"/>
  <c r="K95" i="13"/>
  <c r="L95" i="13" s="1"/>
  <c r="AK97" i="13"/>
  <c r="T98" i="13"/>
  <c r="K100" i="13"/>
  <c r="L100" i="13" s="1"/>
  <c r="T121" i="13"/>
  <c r="T123" i="13"/>
  <c r="K124" i="13"/>
  <c r="L124" i="13" s="1"/>
  <c r="AU129" i="13"/>
  <c r="K144" i="13"/>
  <c r="L144" i="13" s="1"/>
  <c r="K147" i="13"/>
  <c r="L147" i="13" s="1"/>
  <c r="T26" i="14"/>
  <c r="AS28" i="14"/>
  <c r="K31" i="14"/>
  <c r="L31" i="14" s="1"/>
  <c r="AR32" i="14"/>
  <c r="K35" i="14"/>
  <c r="L35" i="14" s="1"/>
  <c r="T37" i="14"/>
  <c r="K42" i="14"/>
  <c r="L42" i="14" s="1"/>
  <c r="E45" i="14"/>
  <c r="H44" i="14" s="1"/>
  <c r="I44" i="14" s="1"/>
  <c r="J44" i="14" s="1"/>
  <c r="AR50" i="14"/>
  <c r="T51" i="14"/>
  <c r="K60" i="14"/>
  <c r="L60" i="14" s="1"/>
  <c r="D68" i="14"/>
  <c r="K69" i="14"/>
  <c r="L69" i="14" s="1"/>
  <c r="AK96" i="14"/>
  <c r="K94" i="14"/>
  <c r="L94" i="14" s="1"/>
  <c r="AK91" i="14"/>
  <c r="K99" i="14"/>
  <c r="L99" i="14" s="1"/>
  <c r="K89" i="14"/>
  <c r="L89" i="14" s="1"/>
  <c r="K98" i="14"/>
  <c r="L98" i="14" s="1"/>
  <c r="K93" i="14"/>
  <c r="L93" i="14" s="1"/>
  <c r="AK90" i="14"/>
  <c r="AK93" i="14"/>
  <c r="AK98" i="14"/>
  <c r="K96" i="14"/>
  <c r="L96" i="14" s="1"/>
  <c r="K91" i="14"/>
  <c r="L91" i="14" s="1"/>
  <c r="K92" i="14"/>
  <c r="L92" i="14" s="1"/>
  <c r="AU110" i="14"/>
  <c r="AU107" i="14"/>
  <c r="AU116" i="14"/>
  <c r="AU113" i="14"/>
  <c r="K112" i="14"/>
  <c r="L112" i="14" s="1"/>
  <c r="K109" i="14"/>
  <c r="L109" i="14" s="1"/>
  <c r="K106" i="14"/>
  <c r="L106" i="14" s="1"/>
  <c r="K115" i="14"/>
  <c r="L115" i="14" s="1"/>
  <c r="AU109" i="14"/>
  <c r="AU115" i="14"/>
  <c r="AU112" i="14"/>
  <c r="AU106" i="14"/>
  <c r="AU111" i="14"/>
  <c r="AU108" i="14"/>
  <c r="AU114" i="14"/>
  <c r="K110" i="14"/>
  <c r="L110" i="14" s="1"/>
  <c r="K107" i="14"/>
  <c r="L107" i="14" s="1"/>
  <c r="AU105" i="14"/>
  <c r="K116" i="14"/>
  <c r="L116" i="14" s="1"/>
  <c r="K113" i="14"/>
  <c r="L113" i="14" s="1"/>
  <c r="K139" i="14"/>
  <c r="L139" i="14" s="1"/>
  <c r="R127" i="16"/>
  <c r="AL92" i="13"/>
  <c r="AL97" i="13"/>
  <c r="K113" i="13"/>
  <c r="L113" i="13" s="1"/>
  <c r="K116" i="13"/>
  <c r="L116" i="13" s="1"/>
  <c r="K122" i="13"/>
  <c r="L122" i="13" s="1"/>
  <c r="T132" i="13"/>
  <c r="AS32" i="14"/>
  <c r="AR45" i="14"/>
  <c r="K47" i="14"/>
  <c r="L47" i="14" s="1"/>
  <c r="D84" i="14"/>
  <c r="E70" i="14"/>
  <c r="H69" i="14" s="1"/>
  <c r="I69" i="14" s="1"/>
  <c r="J69" i="14" s="1"/>
  <c r="AR65" i="14"/>
  <c r="R49" i="16"/>
  <c r="D83" i="16"/>
  <c r="E69" i="16"/>
  <c r="H68" i="16" s="1"/>
  <c r="I68" i="16" s="1"/>
  <c r="J68" i="16" s="1"/>
  <c r="D90" i="16"/>
  <c r="K110" i="13"/>
  <c r="L110" i="13" s="1"/>
  <c r="AU114" i="13"/>
  <c r="AU127" i="13"/>
  <c r="T130" i="13"/>
  <c r="K131" i="13"/>
  <c r="L131" i="13" s="1"/>
  <c r="AV136" i="13"/>
  <c r="T137" i="13"/>
  <c r="AU139" i="13"/>
  <c r="AU142" i="13"/>
  <c r="T143" i="13"/>
  <c r="AV145" i="13"/>
  <c r="T146" i="13"/>
  <c r="AS36" i="14"/>
  <c r="T46" i="14"/>
  <c r="AK95" i="14"/>
  <c r="K105" i="14"/>
  <c r="L105" i="14" s="1"/>
  <c r="D73" i="16"/>
  <c r="E59" i="16"/>
  <c r="H58" i="16" s="1"/>
  <c r="I58" i="16" s="1"/>
  <c r="J58" i="16" s="1"/>
  <c r="R61" i="16"/>
  <c r="AL98" i="13"/>
  <c r="T99" i="13"/>
  <c r="AV108" i="13"/>
  <c r="AV111" i="13"/>
  <c r="AU125" i="13"/>
  <c r="T128" i="13"/>
  <c r="K129" i="13"/>
  <c r="L129" i="13" s="1"/>
  <c r="AS29" i="14"/>
  <c r="AR43" i="14"/>
  <c r="K45" i="14"/>
  <c r="L45" i="14" s="1"/>
  <c r="AR48" i="14"/>
  <c r="T49" i="14"/>
  <c r="T59" i="14"/>
  <c r="T61" i="14"/>
  <c r="T62" i="14"/>
  <c r="AU141" i="14"/>
  <c r="AU138" i="14"/>
  <c r="AU147" i="14"/>
  <c r="AU144" i="14"/>
  <c r="K143" i="14"/>
  <c r="L143" i="14" s="1"/>
  <c r="K140" i="14"/>
  <c r="L140" i="14" s="1"/>
  <c r="K137" i="14"/>
  <c r="L137" i="14" s="1"/>
  <c r="K146" i="14"/>
  <c r="L146" i="14" s="1"/>
  <c r="AU140" i="14"/>
  <c r="AU142" i="14"/>
  <c r="AU139" i="14"/>
  <c r="AU145" i="14"/>
  <c r="K141" i="14"/>
  <c r="L141" i="14" s="1"/>
  <c r="K138" i="14"/>
  <c r="L138" i="14" s="1"/>
  <c r="AU136" i="14"/>
  <c r="AU137" i="14"/>
  <c r="K144" i="14"/>
  <c r="L144" i="14" s="1"/>
  <c r="R42" i="16"/>
  <c r="O42" i="16"/>
  <c r="P42" i="16" s="1"/>
  <c r="Q42" i="16" s="1"/>
  <c r="D84" i="17"/>
  <c r="E70" i="17"/>
  <c r="H69" i="17" s="1"/>
  <c r="I69" i="17" s="1"/>
  <c r="J69" i="17" s="1"/>
  <c r="E50" i="13"/>
  <c r="H49" i="13" s="1"/>
  <c r="I49" i="13" s="1"/>
  <c r="J49" i="13" s="1"/>
  <c r="K58" i="13"/>
  <c r="L58" i="13" s="1"/>
  <c r="K67" i="13"/>
  <c r="L67" i="13" s="1"/>
  <c r="D68" i="13"/>
  <c r="AS73" i="13"/>
  <c r="T74" i="13"/>
  <c r="T80" i="13"/>
  <c r="AS82" i="13"/>
  <c r="T83" i="13"/>
  <c r="AK89" i="13"/>
  <c r="AL93" i="13"/>
  <c r="AU121" i="13"/>
  <c r="AU123" i="13"/>
  <c r="K136" i="13"/>
  <c r="L136" i="13" s="1"/>
  <c r="K145" i="13"/>
  <c r="L145" i="13" s="1"/>
  <c r="AR26" i="14"/>
  <c r="T27" i="14"/>
  <c r="AS33" i="14"/>
  <c r="AR37" i="14"/>
  <c r="T44" i="14"/>
  <c r="E51" i="14"/>
  <c r="H50" i="14" s="1"/>
  <c r="I50" i="14" s="1"/>
  <c r="J50" i="14" s="1"/>
  <c r="AR63" i="14"/>
  <c r="K67" i="14"/>
  <c r="L67" i="14" s="1"/>
  <c r="D78" i="14"/>
  <c r="AK92" i="14"/>
  <c r="AK99" i="14"/>
  <c r="K136" i="14"/>
  <c r="L136" i="14" s="1"/>
  <c r="E62" i="16"/>
  <c r="H61" i="16" s="1"/>
  <c r="I61" i="16" s="1"/>
  <c r="J61" i="16" s="1"/>
  <c r="D76" i="16"/>
  <c r="R46" i="16"/>
  <c r="AS76" i="13"/>
  <c r="AL89" i="13"/>
  <c r="T90" i="13"/>
  <c r="K92" i="13"/>
  <c r="L92" i="13" s="1"/>
  <c r="K97" i="13"/>
  <c r="L97" i="13" s="1"/>
  <c r="K105" i="13"/>
  <c r="L105" i="13" s="1"/>
  <c r="K114" i="13"/>
  <c r="L114" i="13" s="1"/>
  <c r="T126" i="13"/>
  <c r="K127" i="13"/>
  <c r="L127" i="13" s="1"/>
  <c r="AU132" i="13"/>
  <c r="AS26" i="14"/>
  <c r="AS37" i="14"/>
  <c r="AR51" i="14"/>
  <c r="K53" i="14"/>
  <c r="L53" i="14" s="1"/>
  <c r="E66" i="14"/>
  <c r="H65" i="14" s="1"/>
  <c r="I65" i="14" s="1"/>
  <c r="J65" i="14" s="1"/>
  <c r="D80" i="14"/>
  <c r="K66" i="14"/>
  <c r="L66" i="14" s="1"/>
  <c r="K142" i="14"/>
  <c r="L142" i="14" s="1"/>
  <c r="AR28" i="16"/>
  <c r="K27" i="16"/>
  <c r="L27" i="16" s="1"/>
  <c r="AR35" i="16"/>
  <c r="K34" i="16"/>
  <c r="L34" i="16" s="1"/>
  <c r="AR31" i="16"/>
  <c r="K30" i="16"/>
  <c r="L30" i="16" s="1"/>
  <c r="AR27" i="16"/>
  <c r="K37" i="16"/>
  <c r="L37" i="16" s="1"/>
  <c r="K26" i="16"/>
  <c r="L26" i="16" s="1"/>
  <c r="AR34" i="16"/>
  <c r="K33" i="16"/>
  <c r="L33" i="16" s="1"/>
  <c r="AR30" i="16"/>
  <c r="AR37" i="16"/>
  <c r="K36" i="16"/>
  <c r="L36" i="16" s="1"/>
  <c r="AR33" i="16"/>
  <c r="K32" i="16"/>
  <c r="L32" i="16" s="1"/>
  <c r="AR29" i="16"/>
  <c r="K28" i="16"/>
  <c r="L28" i="16" s="1"/>
  <c r="AR36" i="16"/>
  <c r="K29" i="16"/>
  <c r="L29" i="16" s="1"/>
  <c r="D98" i="16"/>
  <c r="E83" i="16"/>
  <c r="H82" i="16" s="1"/>
  <c r="I82" i="16" s="1"/>
  <c r="J82" i="16" s="1"/>
  <c r="K108" i="13"/>
  <c r="L108" i="13" s="1"/>
  <c r="K111" i="13"/>
  <c r="L111" i="13" s="1"/>
  <c r="T124" i="13"/>
  <c r="K125" i="13"/>
  <c r="L125" i="13" s="1"/>
  <c r="AU130" i="13"/>
  <c r="T35" i="14"/>
  <c r="K48" i="14"/>
  <c r="L48" i="14" s="1"/>
  <c r="T52" i="14"/>
  <c r="R48" i="16"/>
  <c r="T60" i="13"/>
  <c r="AR62" i="13"/>
  <c r="AL94" i="13"/>
  <c r="AL99" i="13"/>
  <c r="AU106" i="13"/>
  <c r="AU112" i="13"/>
  <c r="T113" i="13"/>
  <c r="AU115" i="13"/>
  <c r="T116" i="13"/>
  <c r="T122" i="13"/>
  <c r="AV137" i="13"/>
  <c r="T138" i="13"/>
  <c r="AU140" i="13"/>
  <c r="T141" i="13"/>
  <c r="AV143" i="13"/>
  <c r="AV146" i="13"/>
  <c r="AR30" i="14"/>
  <c r="K33" i="14"/>
  <c r="L33" i="14" s="1"/>
  <c r="AR46" i="14"/>
  <c r="T47" i="14"/>
  <c r="E54" i="14"/>
  <c r="H53" i="14" s="1"/>
  <c r="I53" i="14" s="1"/>
  <c r="J53" i="14" s="1"/>
  <c r="AR58" i="14"/>
  <c r="K100" i="14"/>
  <c r="L100" i="14" s="1"/>
  <c r="K114" i="14"/>
  <c r="L114" i="14" s="1"/>
  <c r="R125" i="14"/>
  <c r="R31" i="16"/>
  <c r="R67" i="16"/>
  <c r="D77" i="16"/>
  <c r="E63" i="16"/>
  <c r="H62" i="16" s="1"/>
  <c r="I62" i="16" s="1"/>
  <c r="J62" i="16" s="1"/>
  <c r="AV130" i="16"/>
  <c r="AV132" i="16"/>
  <c r="AV125" i="16"/>
  <c r="AV129" i="16"/>
  <c r="AV131" i="16"/>
  <c r="AV122" i="16"/>
  <c r="AV126" i="16"/>
  <c r="AV128" i="16"/>
  <c r="AV123" i="16"/>
  <c r="AV124" i="16"/>
  <c r="AV127" i="16"/>
  <c r="R132" i="16"/>
  <c r="D93" i="18"/>
  <c r="E78" i="18"/>
  <c r="H77" i="18" s="1"/>
  <c r="I77" i="18" s="1"/>
  <c r="J77" i="18" s="1"/>
  <c r="K93" i="13"/>
  <c r="L93" i="13" s="1"/>
  <c r="K98" i="13"/>
  <c r="L98" i="13" s="1"/>
  <c r="AV106" i="13"/>
  <c r="T107" i="13"/>
  <c r="AU109" i="13"/>
  <c r="T110" i="13"/>
  <c r="AV112" i="13"/>
  <c r="AV115" i="13"/>
  <c r="K121" i="13"/>
  <c r="L121" i="13" s="1"/>
  <c r="K123" i="13"/>
  <c r="L123" i="13" s="1"/>
  <c r="AU128" i="13"/>
  <c r="AV140" i="13"/>
  <c r="AS30" i="14"/>
  <c r="AS34" i="14"/>
  <c r="K51" i="14"/>
  <c r="L51" i="14" s="1"/>
  <c r="AR69" i="14"/>
  <c r="AR66" i="14"/>
  <c r="K65" i="14"/>
  <c r="L65" i="14" s="1"/>
  <c r="K62" i="14"/>
  <c r="L62" i="14" s="1"/>
  <c r="K59" i="14"/>
  <c r="L59" i="14" s="1"/>
  <c r="AR62" i="14"/>
  <c r="AR64" i="14"/>
  <c r="AR59" i="14"/>
  <c r="AR60" i="14"/>
  <c r="AK94" i="14"/>
  <c r="T111" i="14"/>
  <c r="T108" i="14"/>
  <c r="T114" i="14"/>
  <c r="T105" i="14"/>
  <c r="T110" i="14"/>
  <c r="T107" i="14"/>
  <c r="T116" i="14"/>
  <c r="T113" i="14"/>
  <c r="T109" i="14"/>
  <c r="T115" i="14"/>
  <c r="T112" i="14"/>
  <c r="T106" i="14"/>
  <c r="R81" i="16"/>
  <c r="T35" i="17"/>
  <c r="T31" i="17"/>
  <c r="T27" i="17"/>
  <c r="T37" i="17"/>
  <c r="T26" i="17"/>
  <c r="T29" i="17"/>
  <c r="T36" i="17"/>
  <c r="T32" i="17"/>
  <c r="T28" i="17"/>
  <c r="T34" i="17"/>
  <c r="T30" i="17"/>
  <c r="T33" i="17"/>
  <c r="T81" i="13"/>
  <c r="AL90" i="13"/>
  <c r="T91" i="13"/>
  <c r="AK95" i="13"/>
  <c r="AK100" i="13"/>
  <c r="AV109" i="13"/>
  <c r="T131" i="13"/>
  <c r="K132" i="13"/>
  <c r="L132" i="13" s="1"/>
  <c r="K146" i="13"/>
  <c r="L146" i="13" s="1"/>
  <c r="T28" i="14"/>
  <c r="K46" i="14"/>
  <c r="L46" i="14" s="1"/>
  <c r="AR49" i="14"/>
  <c r="T50" i="14"/>
  <c r="K35" i="16"/>
  <c r="L35" i="16" s="1"/>
  <c r="R58" i="16"/>
  <c r="O58" i="16"/>
  <c r="P58" i="16" s="1"/>
  <c r="Q58" i="16" s="1"/>
  <c r="S58" i="16" s="1"/>
  <c r="U58" i="16" s="1"/>
  <c r="AQ58" i="16" s="1"/>
  <c r="D75" i="16"/>
  <c r="E61" i="16"/>
  <c r="H60" i="16" s="1"/>
  <c r="I60" i="16" s="1"/>
  <c r="J60" i="16" s="1"/>
  <c r="R125" i="18"/>
  <c r="AL95" i="13"/>
  <c r="AL100" i="13"/>
  <c r="K115" i="13"/>
  <c r="L115" i="13" s="1"/>
  <c r="AU126" i="13"/>
  <c r="K130" i="13"/>
  <c r="L130" i="13" s="1"/>
  <c r="T32" i="14"/>
  <c r="AR44" i="14"/>
  <c r="T45" i="14"/>
  <c r="AR68" i="14"/>
  <c r="D75" i="14"/>
  <c r="AU146" i="14"/>
  <c r="K106" i="13"/>
  <c r="L106" i="13" s="1"/>
  <c r="K109" i="13"/>
  <c r="L109" i="13" s="1"/>
  <c r="K112" i="13"/>
  <c r="L112" i="13" s="1"/>
  <c r="L30" i="14"/>
  <c r="T36" i="14"/>
  <c r="T67" i="14"/>
  <c r="T63" i="14"/>
  <c r="T60" i="14"/>
  <c r="T68" i="14"/>
  <c r="T65" i="14"/>
  <c r="D62" i="14"/>
  <c r="K64" i="14"/>
  <c r="L64" i="14" s="1"/>
  <c r="T66" i="14"/>
  <c r="R108" i="14"/>
  <c r="R68" i="16"/>
  <c r="R139" i="18"/>
  <c r="AU113" i="13"/>
  <c r="AU116" i="13"/>
  <c r="AU138" i="13"/>
  <c r="T139" i="13"/>
  <c r="AV144" i="13"/>
  <c r="AV147" i="13"/>
  <c r="AS31" i="14"/>
  <c r="AR42" i="14"/>
  <c r="K49" i="14"/>
  <c r="L49" i="14" s="1"/>
  <c r="AR52" i="14"/>
  <c r="T53" i="14"/>
  <c r="K63" i="14"/>
  <c r="L63" i="14" s="1"/>
  <c r="AR67" i="14"/>
  <c r="K95" i="14"/>
  <c r="L95" i="14" s="1"/>
  <c r="D97" i="14"/>
  <c r="AK100" i="14"/>
  <c r="T142" i="14"/>
  <c r="T139" i="14"/>
  <c r="T145" i="14"/>
  <c r="T136" i="14"/>
  <c r="T141" i="14"/>
  <c r="T138" i="14"/>
  <c r="T140" i="14"/>
  <c r="T146" i="14"/>
  <c r="T143" i="14"/>
  <c r="T137" i="14"/>
  <c r="K145" i="14"/>
  <c r="L145" i="14" s="1"/>
  <c r="K147" i="14"/>
  <c r="L147" i="14" s="1"/>
  <c r="R79" i="16"/>
  <c r="R93" i="16"/>
  <c r="AL91" i="13"/>
  <c r="AU107" i="13"/>
  <c r="AV113" i="13"/>
  <c r="AV138" i="13"/>
  <c r="T43" i="14"/>
  <c r="K44" i="14"/>
  <c r="L44" i="14" s="1"/>
  <c r="AR47" i="14"/>
  <c r="K58" i="14"/>
  <c r="L58" i="14" s="1"/>
  <c r="R53" i="16"/>
  <c r="AV129" i="17"/>
  <c r="AV131" i="17"/>
  <c r="AV122" i="17"/>
  <c r="AV124" i="17"/>
  <c r="AV126" i="17"/>
  <c r="AV128" i="17"/>
  <c r="AV130" i="17"/>
  <c r="AV123" i="17"/>
  <c r="AV121" i="17"/>
  <c r="AV125" i="17"/>
  <c r="AV127" i="17"/>
  <c r="AV132" i="17"/>
  <c r="K122" i="14"/>
  <c r="L122" i="14" s="1"/>
  <c r="AV129" i="14"/>
  <c r="T132" i="14"/>
  <c r="AS32" i="16"/>
  <c r="AR45" i="16"/>
  <c r="K47" i="16"/>
  <c r="L47" i="16" s="1"/>
  <c r="E70" i="16"/>
  <c r="H69" i="16" s="1"/>
  <c r="I69" i="16" s="1"/>
  <c r="J69" i="16" s="1"/>
  <c r="D84" i="16"/>
  <c r="AR59" i="16"/>
  <c r="AR67" i="16"/>
  <c r="O105" i="16"/>
  <c r="R105" i="16"/>
  <c r="R121" i="16"/>
  <c r="O121" i="16"/>
  <c r="O136" i="16"/>
  <c r="R136" i="16"/>
  <c r="E81" i="17"/>
  <c r="H80" i="17" s="1"/>
  <c r="I80" i="17" s="1"/>
  <c r="J80" i="17" s="1"/>
  <c r="D96" i="17"/>
  <c r="T58" i="17"/>
  <c r="D95" i="17"/>
  <c r="E80" i="17"/>
  <c r="H79" i="17" s="1"/>
  <c r="I79" i="17" s="1"/>
  <c r="J79" i="17" s="1"/>
  <c r="R96" i="17"/>
  <c r="R50" i="18"/>
  <c r="P58" i="18"/>
  <c r="Q58" i="18" s="1"/>
  <c r="S58" i="18" s="1"/>
  <c r="AS67" i="14"/>
  <c r="AU127" i="14"/>
  <c r="T130" i="14"/>
  <c r="K131" i="14"/>
  <c r="L131" i="14" s="1"/>
  <c r="AV145" i="14"/>
  <c r="AS36" i="16"/>
  <c r="T46" i="16"/>
  <c r="E53" i="16"/>
  <c r="H52" i="16" s="1"/>
  <c r="I52" i="16" s="1"/>
  <c r="J52" i="16" s="1"/>
  <c r="AS59" i="16"/>
  <c r="T60" i="16"/>
  <c r="K64" i="16"/>
  <c r="L64" i="16" s="1"/>
  <c r="K73" i="16"/>
  <c r="L73" i="16" s="1"/>
  <c r="E79" i="16"/>
  <c r="H78" i="16" s="1"/>
  <c r="I78" i="16" s="1"/>
  <c r="J78" i="16" s="1"/>
  <c r="L91" i="16"/>
  <c r="R139" i="16"/>
  <c r="E59" i="17"/>
  <c r="H58" i="17" s="1"/>
  <c r="I58" i="17" s="1"/>
  <c r="J58" i="17" s="1"/>
  <c r="D73" i="17"/>
  <c r="R53" i="17"/>
  <c r="E66" i="17"/>
  <c r="H65" i="17" s="1"/>
  <c r="I65" i="17" s="1"/>
  <c r="J65" i="17" s="1"/>
  <c r="E84" i="17"/>
  <c r="H83" i="17" s="1"/>
  <c r="I83" i="17" s="1"/>
  <c r="J83" i="17" s="1"/>
  <c r="D99" i="17"/>
  <c r="AR84" i="17"/>
  <c r="AR81" i="17"/>
  <c r="K80" i="17"/>
  <c r="L80" i="17" s="1"/>
  <c r="K83" i="17"/>
  <c r="L83" i="17" s="1"/>
  <c r="AR83" i="17"/>
  <c r="AR80" i="17"/>
  <c r="K82" i="17"/>
  <c r="L82" i="17" s="1"/>
  <c r="K77" i="17"/>
  <c r="L77" i="17" s="1"/>
  <c r="K74" i="17"/>
  <c r="L74" i="17" s="1"/>
  <c r="AR77" i="17"/>
  <c r="AR74" i="17"/>
  <c r="K79" i="17"/>
  <c r="L79" i="17" s="1"/>
  <c r="K76" i="17"/>
  <c r="L76" i="17" s="1"/>
  <c r="K73" i="17"/>
  <c r="L73" i="17" s="1"/>
  <c r="AR79" i="17"/>
  <c r="K78" i="17"/>
  <c r="L78" i="17" s="1"/>
  <c r="K75" i="17"/>
  <c r="L75" i="17" s="1"/>
  <c r="AR73" i="17"/>
  <c r="AR82" i="17"/>
  <c r="K81" i="17"/>
  <c r="L81" i="17" s="1"/>
  <c r="AR78" i="17"/>
  <c r="AR75" i="17"/>
  <c r="R28" i="18"/>
  <c r="R48" i="18"/>
  <c r="R61" i="19"/>
  <c r="K81" i="14"/>
  <c r="L81" i="14" s="1"/>
  <c r="K84" i="14"/>
  <c r="L84" i="14" s="1"/>
  <c r="AV105" i="14"/>
  <c r="AV114" i="14"/>
  <c r="AV127" i="14"/>
  <c r="AV139" i="14"/>
  <c r="AV142" i="14"/>
  <c r="T34" i="16"/>
  <c r="K50" i="16"/>
  <c r="L50" i="16" s="1"/>
  <c r="AR53" i="16"/>
  <c r="K84" i="16"/>
  <c r="L84" i="16" s="1"/>
  <c r="E62" i="17"/>
  <c r="H61" i="17" s="1"/>
  <c r="I61" i="17" s="1"/>
  <c r="J61" i="17" s="1"/>
  <c r="D76" i="17"/>
  <c r="K131" i="17"/>
  <c r="L131" i="17" s="1"/>
  <c r="AU127" i="17"/>
  <c r="K122" i="17"/>
  <c r="L122" i="17" s="1"/>
  <c r="AU129" i="17"/>
  <c r="K124" i="17"/>
  <c r="L124" i="17" s="1"/>
  <c r="AU131" i="17"/>
  <c r="K126" i="17"/>
  <c r="L126" i="17" s="1"/>
  <c r="K128" i="17"/>
  <c r="L128" i="17" s="1"/>
  <c r="AU122" i="17"/>
  <c r="AU124" i="17"/>
  <c r="K130" i="17"/>
  <c r="L130" i="17" s="1"/>
  <c r="AU126" i="17"/>
  <c r="K132" i="17"/>
  <c r="L132" i="17" s="1"/>
  <c r="AU132" i="17"/>
  <c r="K127" i="17"/>
  <c r="L127" i="17" s="1"/>
  <c r="AU123" i="17"/>
  <c r="AU121" i="17"/>
  <c r="AU125" i="17"/>
  <c r="K129" i="17"/>
  <c r="L129" i="17" s="1"/>
  <c r="AU130" i="17"/>
  <c r="K123" i="17"/>
  <c r="L123" i="17" s="1"/>
  <c r="AU128" i="17"/>
  <c r="K125" i="17"/>
  <c r="L125" i="17" s="1"/>
  <c r="R145" i="18"/>
  <c r="AL98" i="14"/>
  <c r="AU125" i="14"/>
  <c r="K129" i="14"/>
  <c r="L129" i="14" s="1"/>
  <c r="E68" i="16"/>
  <c r="H67" i="16" s="1"/>
  <c r="I67" i="16" s="1"/>
  <c r="J67" i="16" s="1"/>
  <c r="L97" i="16"/>
  <c r="R84" i="17"/>
  <c r="R91" i="17"/>
  <c r="R121" i="17"/>
  <c r="O121" i="17"/>
  <c r="E70" i="18"/>
  <c r="H69" i="18" s="1"/>
  <c r="I69" i="18" s="1"/>
  <c r="J69" i="18" s="1"/>
  <c r="D84" i="18"/>
  <c r="D94" i="18"/>
  <c r="E79" i="18"/>
  <c r="H78" i="18" s="1"/>
  <c r="I78" i="18" s="1"/>
  <c r="J78" i="18" s="1"/>
  <c r="AS67" i="16"/>
  <c r="AS63" i="16"/>
  <c r="T100" i="16"/>
  <c r="T95" i="16"/>
  <c r="T99" i="16"/>
  <c r="T94" i="16"/>
  <c r="T89" i="16"/>
  <c r="T98" i="16"/>
  <c r="T96" i="16"/>
  <c r="T91" i="16"/>
  <c r="R114" i="16"/>
  <c r="T64" i="17"/>
  <c r="T61" i="17"/>
  <c r="T63" i="17"/>
  <c r="T60" i="17"/>
  <c r="T69" i="17"/>
  <c r="T66" i="17"/>
  <c r="T68" i="17"/>
  <c r="T65" i="17"/>
  <c r="T59" i="17"/>
  <c r="R111" i="17"/>
  <c r="R26" i="18"/>
  <c r="O26" i="18"/>
  <c r="P26" i="18" s="1"/>
  <c r="Q26" i="18" s="1"/>
  <c r="S26" i="18" s="1"/>
  <c r="U26" i="18" s="1"/>
  <c r="AQ26" i="18" s="1"/>
  <c r="R109" i="18"/>
  <c r="AS59" i="14"/>
  <c r="AS65" i="14"/>
  <c r="AS68" i="14"/>
  <c r="K73" i="14"/>
  <c r="L73" i="14" s="1"/>
  <c r="K82" i="14"/>
  <c r="L82" i="14" s="1"/>
  <c r="AL94" i="14"/>
  <c r="AL99" i="14"/>
  <c r="T122" i="14"/>
  <c r="AV130" i="14"/>
  <c r="AV137" i="14"/>
  <c r="AV143" i="14"/>
  <c r="AV146" i="14"/>
  <c r="AR46" i="16"/>
  <c r="T47" i="16"/>
  <c r="AS60" i="16"/>
  <c r="AS65" i="16"/>
  <c r="AR74" i="16"/>
  <c r="K90" i="16"/>
  <c r="L90" i="16" s="1"/>
  <c r="T116" i="16"/>
  <c r="T113" i="16"/>
  <c r="T109" i="16"/>
  <c r="T111" i="16"/>
  <c r="T108" i="16"/>
  <c r="R126" i="16"/>
  <c r="L37" i="17"/>
  <c r="R52" i="17"/>
  <c r="R79" i="18"/>
  <c r="AS62" i="14"/>
  <c r="K76" i="14"/>
  <c r="L76" i="14" s="1"/>
  <c r="K79" i="14"/>
  <c r="L79" i="14" s="1"/>
  <c r="AV106" i="14"/>
  <c r="AV112" i="14"/>
  <c r="AV115" i="14"/>
  <c r="K121" i="14"/>
  <c r="L121" i="14" s="1"/>
  <c r="K123" i="14"/>
  <c r="L123" i="14" s="1"/>
  <c r="AU128" i="14"/>
  <c r="AV140" i="14"/>
  <c r="AS30" i="16"/>
  <c r="AS46" i="16"/>
  <c r="K51" i="16"/>
  <c r="L51" i="16" s="1"/>
  <c r="E54" i="16"/>
  <c r="H53" i="16" s="1"/>
  <c r="I53" i="16" s="1"/>
  <c r="J53" i="16" s="1"/>
  <c r="T63" i="16"/>
  <c r="AR84" i="16"/>
  <c r="R123" i="16"/>
  <c r="R128" i="16"/>
  <c r="L26" i="17"/>
  <c r="E69" i="17"/>
  <c r="H68" i="17" s="1"/>
  <c r="I68" i="17" s="1"/>
  <c r="J68" i="17" s="1"/>
  <c r="E79" i="17"/>
  <c r="H78" i="17" s="1"/>
  <c r="I78" i="17" s="1"/>
  <c r="J78" i="17" s="1"/>
  <c r="R89" i="18"/>
  <c r="O89" i="18"/>
  <c r="R98" i="18"/>
  <c r="K132" i="14"/>
  <c r="L132" i="14" s="1"/>
  <c r="AR68" i="16"/>
  <c r="AR65" i="16"/>
  <c r="AR64" i="16"/>
  <c r="K69" i="16"/>
  <c r="L69" i="16" s="1"/>
  <c r="K66" i="16"/>
  <c r="L66" i="16" s="1"/>
  <c r="AR69" i="16"/>
  <c r="AR66" i="16"/>
  <c r="K65" i="16"/>
  <c r="L65" i="16" s="1"/>
  <c r="AS64" i="16"/>
  <c r="L92" i="16"/>
  <c r="R100" i="17"/>
  <c r="E59" i="18"/>
  <c r="H58" i="18" s="1"/>
  <c r="I58" i="18" s="1"/>
  <c r="J58" i="18" s="1"/>
  <c r="D73" i="18"/>
  <c r="R93" i="18"/>
  <c r="AS74" i="14"/>
  <c r="T75" i="14"/>
  <c r="AR77" i="14"/>
  <c r="AS80" i="14"/>
  <c r="AS83" i="14"/>
  <c r="AL95" i="14"/>
  <c r="AL100" i="14"/>
  <c r="AU126" i="14"/>
  <c r="K130" i="14"/>
  <c r="L130" i="14" s="1"/>
  <c r="T32" i="16"/>
  <c r="AR44" i="16"/>
  <c r="T45" i="16"/>
  <c r="E52" i="16"/>
  <c r="H51" i="16" s="1"/>
  <c r="I51" i="16" s="1"/>
  <c r="J51" i="16" s="1"/>
  <c r="AR58" i="16"/>
  <c r="K60" i="16"/>
  <c r="L60" i="16" s="1"/>
  <c r="T62" i="16"/>
  <c r="AS69" i="16"/>
  <c r="AR80" i="16"/>
  <c r="T90" i="16"/>
  <c r="L98" i="16"/>
  <c r="R145" i="16"/>
  <c r="D114" i="17"/>
  <c r="E99" i="17"/>
  <c r="H98" i="17" s="1"/>
  <c r="I98" i="17" s="1"/>
  <c r="J98" i="17" s="1"/>
  <c r="AU124" i="14"/>
  <c r="AV126" i="14"/>
  <c r="T36" i="16"/>
  <c r="AS44" i="16"/>
  <c r="AS58" i="16"/>
  <c r="AU58" i="16" s="1"/>
  <c r="AR61" i="16"/>
  <c r="T83" i="16"/>
  <c r="T79" i="16"/>
  <c r="T76" i="16"/>
  <c r="T78" i="16"/>
  <c r="T75" i="16"/>
  <c r="AR79" i="16"/>
  <c r="AK99" i="16"/>
  <c r="AK94" i="16"/>
  <c r="AK89" i="16"/>
  <c r="AK93" i="16"/>
  <c r="K100" i="16"/>
  <c r="L100" i="16" s="1"/>
  <c r="AK97" i="16"/>
  <c r="K95" i="16"/>
  <c r="L95" i="16" s="1"/>
  <c r="AK92" i="16"/>
  <c r="K99" i="16"/>
  <c r="L99" i="16" s="1"/>
  <c r="K89" i="16"/>
  <c r="L89" i="16" s="1"/>
  <c r="AK100" i="16"/>
  <c r="AK90" i="16"/>
  <c r="K94" i="16"/>
  <c r="L94" i="16" s="1"/>
  <c r="T106" i="16"/>
  <c r="E63" i="17"/>
  <c r="H62" i="17" s="1"/>
  <c r="I62" i="17" s="1"/>
  <c r="J62" i="17" s="1"/>
  <c r="D77" i="17"/>
  <c r="R51" i="17"/>
  <c r="AU122" i="14"/>
  <c r="K128" i="14"/>
  <c r="L128" i="14" s="1"/>
  <c r="AS61" i="16"/>
  <c r="AR63" i="16"/>
  <c r="K76" i="16"/>
  <c r="L76" i="16" s="1"/>
  <c r="T92" i="16"/>
  <c r="E60" i="17"/>
  <c r="H59" i="17" s="1"/>
  <c r="I59" i="17" s="1"/>
  <c r="J59" i="17" s="1"/>
  <c r="D74" i="17"/>
  <c r="L67" i="17"/>
  <c r="D96" i="18"/>
  <c r="E81" i="18"/>
  <c r="H80" i="18" s="1"/>
  <c r="I80" i="18" s="1"/>
  <c r="J80" i="18" s="1"/>
  <c r="AS60" i="14"/>
  <c r="K74" i="14"/>
  <c r="L74" i="14" s="1"/>
  <c r="K77" i="14"/>
  <c r="L77" i="14" s="1"/>
  <c r="AL91" i="14"/>
  <c r="AV113" i="14"/>
  <c r="AV138" i="14"/>
  <c r="AS42" i="16"/>
  <c r="T43" i="16"/>
  <c r="K44" i="16"/>
  <c r="L44" i="16" s="1"/>
  <c r="E82" i="16"/>
  <c r="H81" i="16" s="1"/>
  <c r="I81" i="16" s="1"/>
  <c r="J81" i="16" s="1"/>
  <c r="D97" i="16"/>
  <c r="T82" i="16"/>
  <c r="K96" i="16"/>
  <c r="L96" i="16" s="1"/>
  <c r="AK98" i="16"/>
  <c r="L28" i="17"/>
  <c r="D60" i="17"/>
  <c r="T67" i="17"/>
  <c r="K126" i="14"/>
  <c r="L126" i="14" s="1"/>
  <c r="T69" i="16"/>
  <c r="T66" i="16"/>
  <c r="T68" i="16"/>
  <c r="T65" i="16"/>
  <c r="T67" i="16"/>
  <c r="AR62" i="16"/>
  <c r="E65" i="16"/>
  <c r="H64" i="16" s="1"/>
  <c r="I64" i="16" s="1"/>
  <c r="J64" i="16" s="1"/>
  <c r="D79" i="16"/>
  <c r="AS68" i="16"/>
  <c r="K82" i="16"/>
  <c r="L82" i="16" s="1"/>
  <c r="AR82" i="16"/>
  <c r="K78" i="16"/>
  <c r="L78" i="16" s="1"/>
  <c r="K75" i="16"/>
  <c r="L75" i="16" s="1"/>
  <c r="AR73" i="16"/>
  <c r="AR78" i="16"/>
  <c r="AR75" i="16"/>
  <c r="K80" i="16"/>
  <c r="L80" i="16" s="1"/>
  <c r="K77" i="16"/>
  <c r="L77" i="16" s="1"/>
  <c r="K74" i="16"/>
  <c r="L74" i="16" s="1"/>
  <c r="AR77" i="16"/>
  <c r="AL99" i="16"/>
  <c r="AL94" i="16"/>
  <c r="AL93" i="16"/>
  <c r="AL98" i="16"/>
  <c r="AL97" i="16"/>
  <c r="AL96" i="16"/>
  <c r="AL91" i="16"/>
  <c r="AL100" i="16"/>
  <c r="AL95" i="16"/>
  <c r="AL92" i="16"/>
  <c r="D110" i="16"/>
  <c r="R142" i="16"/>
  <c r="R50" i="17"/>
  <c r="L58" i="17"/>
  <c r="D110" i="17"/>
  <c r="E95" i="17"/>
  <c r="H94" i="17" s="1"/>
  <c r="I94" i="17" s="1"/>
  <c r="J94" i="17" s="1"/>
  <c r="D75" i="19"/>
  <c r="E61" i="19"/>
  <c r="H60" i="19" s="1"/>
  <c r="I60" i="19" s="1"/>
  <c r="J60" i="19" s="1"/>
  <c r="T50" i="17"/>
  <c r="K66" i="17"/>
  <c r="L66" i="17" s="1"/>
  <c r="K69" i="17"/>
  <c r="L69" i="17" s="1"/>
  <c r="O42" i="18"/>
  <c r="R42" i="18"/>
  <c r="R49" i="18"/>
  <c r="R127" i="18"/>
  <c r="AS74" i="16"/>
  <c r="AS80" i="16"/>
  <c r="AS83" i="16"/>
  <c r="K115" i="16"/>
  <c r="L115" i="16" s="1"/>
  <c r="AU126" i="16"/>
  <c r="T129" i="16"/>
  <c r="K130" i="16"/>
  <c r="L130" i="16" s="1"/>
  <c r="K140" i="16"/>
  <c r="L140" i="16" s="1"/>
  <c r="K143" i="16"/>
  <c r="L143" i="16" s="1"/>
  <c r="AS27" i="17"/>
  <c r="K30" i="17"/>
  <c r="L30" i="17" s="1"/>
  <c r="AR44" i="17"/>
  <c r="T45" i="17"/>
  <c r="AS49" i="17"/>
  <c r="AR58" i="17"/>
  <c r="K60" i="17"/>
  <c r="L60" i="17" s="1"/>
  <c r="K63" i="17"/>
  <c r="L63" i="17" s="1"/>
  <c r="E67" i="17"/>
  <c r="H66" i="17" s="1"/>
  <c r="I66" i="17" s="1"/>
  <c r="J66" i="17" s="1"/>
  <c r="AR67" i="17"/>
  <c r="AS75" i="17"/>
  <c r="AS78" i="17"/>
  <c r="L93" i="17"/>
  <c r="R61" i="18"/>
  <c r="R116" i="18"/>
  <c r="R132" i="18"/>
  <c r="AS77" i="16"/>
  <c r="K106" i="16"/>
  <c r="L106" i="16" s="1"/>
  <c r="K109" i="16"/>
  <c r="L109" i="16" s="1"/>
  <c r="K112" i="16"/>
  <c r="L112" i="16" s="1"/>
  <c r="AU124" i="16"/>
  <c r="T136" i="16"/>
  <c r="AU144" i="16"/>
  <c r="T145" i="16"/>
  <c r="AU147" i="16"/>
  <c r="AR31" i="17"/>
  <c r="K34" i="17"/>
  <c r="L34" i="17" s="1"/>
  <c r="AR35" i="17"/>
  <c r="AS44" i="17"/>
  <c r="AS58" i="17"/>
  <c r="AR61" i="17"/>
  <c r="AR64" i="17"/>
  <c r="AS67" i="17"/>
  <c r="AS82" i="17"/>
  <c r="E62" i="18"/>
  <c r="H61" i="18" s="1"/>
  <c r="I61" i="18" s="1"/>
  <c r="J61" i="18" s="1"/>
  <c r="D76" i="18"/>
  <c r="E65" i="18"/>
  <c r="H64" i="18" s="1"/>
  <c r="I64" i="18" s="1"/>
  <c r="J64" i="18" s="1"/>
  <c r="D79" i="18"/>
  <c r="E52" i="18"/>
  <c r="H51" i="18" s="1"/>
  <c r="I51" i="18" s="1"/>
  <c r="J51" i="18" s="1"/>
  <c r="D67" i="18"/>
  <c r="R143" i="18"/>
  <c r="AU107" i="16"/>
  <c r="AU110" i="16"/>
  <c r="AV113" i="16"/>
  <c r="AV116" i="16"/>
  <c r="AV141" i="16"/>
  <c r="K27" i="17"/>
  <c r="L27" i="17" s="1"/>
  <c r="AS42" i="17"/>
  <c r="T43" i="17"/>
  <c r="K44" i="17"/>
  <c r="L44" i="17" s="1"/>
  <c r="AR47" i="17"/>
  <c r="T48" i="17"/>
  <c r="AS52" i="17"/>
  <c r="R51" i="18"/>
  <c r="E63" i="18"/>
  <c r="H62" i="18" s="1"/>
  <c r="I62" i="18" s="1"/>
  <c r="J62" i="18" s="1"/>
  <c r="D74" i="18"/>
  <c r="T100" i="18"/>
  <c r="T95" i="18"/>
  <c r="T90" i="18"/>
  <c r="T99" i="18"/>
  <c r="T94" i="18"/>
  <c r="T89" i="18"/>
  <c r="T93" i="18"/>
  <c r="T98" i="18"/>
  <c r="T92" i="18"/>
  <c r="R106" i="18"/>
  <c r="R146" i="18"/>
  <c r="AS81" i="16"/>
  <c r="T121" i="16"/>
  <c r="T123" i="16"/>
  <c r="K124" i="16"/>
  <c r="L124" i="16" s="1"/>
  <c r="AU129" i="16"/>
  <c r="K144" i="16"/>
  <c r="L144" i="16" s="1"/>
  <c r="K147" i="16"/>
  <c r="L147" i="16" s="1"/>
  <c r="AS28" i="17"/>
  <c r="K31" i="17"/>
  <c r="L31" i="17" s="1"/>
  <c r="AR32" i="17"/>
  <c r="K35" i="17"/>
  <c r="L35" i="17" s="1"/>
  <c r="K42" i="17"/>
  <c r="L42" i="17" s="1"/>
  <c r="AR50" i="17"/>
  <c r="T51" i="17"/>
  <c r="K61" i="17"/>
  <c r="L61" i="17" s="1"/>
  <c r="K64" i="17"/>
  <c r="L64" i="17" s="1"/>
  <c r="AS76" i="17"/>
  <c r="R45" i="18"/>
  <c r="K113" i="16"/>
  <c r="L113" i="16" s="1"/>
  <c r="K116" i="16"/>
  <c r="L116" i="16" s="1"/>
  <c r="AR59" i="17"/>
  <c r="AR65" i="17"/>
  <c r="AR68" i="17"/>
  <c r="R37" i="18"/>
  <c r="R76" i="18"/>
  <c r="R90" i="18"/>
  <c r="O105" i="18"/>
  <c r="R105" i="18"/>
  <c r="R126" i="18"/>
  <c r="R137" i="18"/>
  <c r="E66" i="31"/>
  <c r="H65" i="31" s="1"/>
  <c r="I65" i="31" s="1"/>
  <c r="J65" i="31" s="1"/>
  <c r="D80" i="31"/>
  <c r="AU105" i="16"/>
  <c r="K107" i="16"/>
  <c r="L107" i="16" s="1"/>
  <c r="K110" i="16"/>
  <c r="L110" i="16" s="1"/>
  <c r="AU114" i="16"/>
  <c r="AU127" i="16"/>
  <c r="T130" i="16"/>
  <c r="K131" i="16"/>
  <c r="L131" i="16" s="1"/>
  <c r="AV136" i="16"/>
  <c r="T137" i="16"/>
  <c r="AU139" i="16"/>
  <c r="AU142" i="16"/>
  <c r="T143" i="16"/>
  <c r="T146" i="16"/>
  <c r="AS36" i="17"/>
  <c r="AS45" i="17"/>
  <c r="T46" i="17"/>
  <c r="AS59" i="17"/>
  <c r="AR62" i="17"/>
  <c r="AS65" i="17"/>
  <c r="AS68" i="17"/>
  <c r="T79" i="17"/>
  <c r="T82" i="17"/>
  <c r="T84" i="17"/>
  <c r="T81" i="17"/>
  <c r="T83" i="17"/>
  <c r="T37" i="18"/>
  <c r="T26" i="18"/>
  <c r="T33" i="18"/>
  <c r="L27" i="18"/>
  <c r="T29" i="18"/>
  <c r="T36" i="18"/>
  <c r="T32" i="18"/>
  <c r="T28" i="18"/>
  <c r="T27" i="18"/>
  <c r="L32" i="18"/>
  <c r="E67" i="18"/>
  <c r="H66" i="18" s="1"/>
  <c r="I66" i="18" s="1"/>
  <c r="J66" i="18" s="1"/>
  <c r="D81" i="18"/>
  <c r="E45" i="18"/>
  <c r="H44" i="18" s="1"/>
  <c r="I44" i="18" s="1"/>
  <c r="J44" i="18" s="1"/>
  <c r="D60" i="18"/>
  <c r="R96" i="18"/>
  <c r="E66" i="19"/>
  <c r="H65" i="19" s="1"/>
  <c r="I65" i="19" s="1"/>
  <c r="J65" i="19" s="1"/>
  <c r="D80" i="19"/>
  <c r="AV108" i="16"/>
  <c r="AU125" i="16"/>
  <c r="T128" i="16"/>
  <c r="K129" i="16"/>
  <c r="L129" i="16" s="1"/>
  <c r="K32" i="17"/>
  <c r="L32" i="17" s="1"/>
  <c r="AR33" i="17"/>
  <c r="K36" i="17"/>
  <c r="L36" i="17" s="1"/>
  <c r="AR43" i="17"/>
  <c r="K45" i="17"/>
  <c r="L45" i="17" s="1"/>
  <c r="AR48" i="17"/>
  <c r="T49" i="17"/>
  <c r="AS53" i="17"/>
  <c r="K68" i="17"/>
  <c r="L68" i="17" s="1"/>
  <c r="E82" i="17"/>
  <c r="H81" i="17" s="1"/>
  <c r="I81" i="17" s="1"/>
  <c r="J81" i="17" s="1"/>
  <c r="T34" i="18"/>
  <c r="R30" i="19"/>
  <c r="AR26" i="17"/>
  <c r="AR37" i="17"/>
  <c r="AS43" i="17"/>
  <c r="T44" i="17"/>
  <c r="AS48" i="17"/>
  <c r="K59" i="17"/>
  <c r="L59" i="17" s="1"/>
  <c r="K62" i="17"/>
  <c r="L62" i="17" s="1"/>
  <c r="K65" i="17"/>
  <c r="L65" i="17" s="1"/>
  <c r="D113" i="17"/>
  <c r="E98" i="17"/>
  <c r="H97" i="17" s="1"/>
  <c r="I97" i="17" s="1"/>
  <c r="J97" i="17" s="1"/>
  <c r="D83" i="18"/>
  <c r="E69" i="18"/>
  <c r="H68" i="18" s="1"/>
  <c r="I68" i="18" s="1"/>
  <c r="J68" i="18" s="1"/>
  <c r="AL99" i="18"/>
  <c r="AL94" i="18"/>
  <c r="AL89" i="18"/>
  <c r="AL93" i="18"/>
  <c r="AL98" i="18"/>
  <c r="AL97" i="18"/>
  <c r="AL92" i="18"/>
  <c r="AL96" i="18"/>
  <c r="AL91" i="18"/>
  <c r="AL100" i="18"/>
  <c r="AL95" i="18"/>
  <c r="K108" i="16"/>
  <c r="L108" i="16" s="1"/>
  <c r="K111" i="16"/>
  <c r="L111" i="16" s="1"/>
  <c r="K125" i="16"/>
  <c r="L125" i="16" s="1"/>
  <c r="AU137" i="16"/>
  <c r="AU143" i="16"/>
  <c r="T144" i="16"/>
  <c r="K29" i="17"/>
  <c r="L29" i="17" s="1"/>
  <c r="T42" i="17"/>
  <c r="K43" i="17"/>
  <c r="L43" i="17" s="1"/>
  <c r="T52" i="17"/>
  <c r="AR60" i="17"/>
  <c r="AS66" i="17"/>
  <c r="T89" i="17"/>
  <c r="T93" i="17"/>
  <c r="T98" i="17"/>
  <c r="T97" i="17"/>
  <c r="T92" i="17"/>
  <c r="T96" i="17"/>
  <c r="T91" i="17"/>
  <c r="T90" i="17"/>
  <c r="T95" i="17"/>
  <c r="L98" i="17"/>
  <c r="R83" i="18"/>
  <c r="L91" i="18"/>
  <c r="R53" i="19"/>
  <c r="AU106" i="16"/>
  <c r="AU112" i="16"/>
  <c r="K33" i="17"/>
  <c r="L33" i="17" s="1"/>
  <c r="AS84" i="17"/>
  <c r="AS81" i="17"/>
  <c r="AS83" i="17"/>
  <c r="AS80" i="17"/>
  <c r="R94" i="18"/>
  <c r="R147" i="19"/>
  <c r="AL93" i="17"/>
  <c r="K136" i="17"/>
  <c r="L136" i="17" s="1"/>
  <c r="K145" i="17"/>
  <c r="L145" i="17" s="1"/>
  <c r="AR26" i="18"/>
  <c r="AS33" i="18"/>
  <c r="AR37" i="18"/>
  <c r="AS43" i="18"/>
  <c r="T44" i="18"/>
  <c r="AS48" i="18"/>
  <c r="E51" i="18"/>
  <c r="H50" i="18" s="1"/>
  <c r="I50" i="18" s="1"/>
  <c r="J50" i="18" s="1"/>
  <c r="K62" i="18"/>
  <c r="L62" i="18" s="1"/>
  <c r="K65" i="18"/>
  <c r="L65" i="18" s="1"/>
  <c r="AS74" i="18"/>
  <c r="T75" i="18"/>
  <c r="AR77" i="18"/>
  <c r="T78" i="18"/>
  <c r="AS80" i="18"/>
  <c r="AS83" i="18"/>
  <c r="L124" i="18"/>
  <c r="T126" i="18"/>
  <c r="R34" i="19"/>
  <c r="D63" i="19"/>
  <c r="E48" i="19"/>
  <c r="H47" i="19" s="1"/>
  <c r="I47" i="19" s="1"/>
  <c r="J47" i="19" s="1"/>
  <c r="R116" i="19"/>
  <c r="K92" i="17"/>
  <c r="L92" i="17" s="1"/>
  <c r="K97" i="17"/>
  <c r="L97" i="17" s="1"/>
  <c r="K105" i="17"/>
  <c r="L105" i="17" s="1"/>
  <c r="K114" i="17"/>
  <c r="L114" i="17" s="1"/>
  <c r="T126" i="17"/>
  <c r="K139" i="17"/>
  <c r="L139" i="17" s="1"/>
  <c r="K142" i="17"/>
  <c r="L142" i="17" s="1"/>
  <c r="AS26" i="18"/>
  <c r="AS37" i="18"/>
  <c r="E46" i="18"/>
  <c r="H45" i="18" s="1"/>
  <c r="I45" i="18" s="1"/>
  <c r="J45" i="18" s="1"/>
  <c r="AR51" i="18"/>
  <c r="K53" i="18"/>
  <c r="L53" i="18" s="1"/>
  <c r="T58" i="18"/>
  <c r="AR66" i="18"/>
  <c r="T67" i="18"/>
  <c r="AR69" i="18"/>
  <c r="AS77" i="18"/>
  <c r="K99" i="18"/>
  <c r="L99" i="18" s="1"/>
  <c r="AV116" i="18"/>
  <c r="AV115" i="18"/>
  <c r="K112" i="18"/>
  <c r="L112" i="18" s="1"/>
  <c r="L130" i="18"/>
  <c r="E75" i="19"/>
  <c r="H74" i="19" s="1"/>
  <c r="I74" i="19" s="1"/>
  <c r="J74" i="19" s="1"/>
  <c r="D90" i="19"/>
  <c r="AL94" i="17"/>
  <c r="AL99" i="17"/>
  <c r="AU106" i="17"/>
  <c r="AU112" i="17"/>
  <c r="T113" i="17"/>
  <c r="AU115" i="17"/>
  <c r="T116" i="17"/>
  <c r="T122" i="17"/>
  <c r="AV137" i="17"/>
  <c r="T138" i="17"/>
  <c r="AU140" i="17"/>
  <c r="T141" i="17"/>
  <c r="AV143" i="17"/>
  <c r="AV146" i="17"/>
  <c r="AR30" i="18"/>
  <c r="K33" i="18"/>
  <c r="L33" i="18" s="1"/>
  <c r="AR34" i="18"/>
  <c r="AR46" i="18"/>
  <c r="T47" i="18"/>
  <c r="K74" i="18"/>
  <c r="L74" i="18" s="1"/>
  <c r="K77" i="18"/>
  <c r="L77" i="18" s="1"/>
  <c r="K80" i="18"/>
  <c r="L80" i="18" s="1"/>
  <c r="AU110" i="18"/>
  <c r="T111" i="18"/>
  <c r="AV113" i="18"/>
  <c r="T124" i="18"/>
  <c r="T125" i="18"/>
  <c r="T130" i="18"/>
  <c r="E60" i="19"/>
  <c r="H59" i="19" s="1"/>
  <c r="I59" i="19" s="1"/>
  <c r="J59" i="19" s="1"/>
  <c r="K65" i="19"/>
  <c r="L65" i="19" s="1"/>
  <c r="R26" i="20"/>
  <c r="O26" i="20"/>
  <c r="P26" i="20" s="1"/>
  <c r="Q26" i="20" s="1"/>
  <c r="S26" i="20" s="1"/>
  <c r="E69" i="19"/>
  <c r="H68" i="19" s="1"/>
  <c r="I68" i="19" s="1"/>
  <c r="J68" i="19" s="1"/>
  <c r="D83" i="19"/>
  <c r="R138" i="31"/>
  <c r="AL90" i="17"/>
  <c r="AK95" i="17"/>
  <c r="AK100" i="17"/>
  <c r="AV109" i="17"/>
  <c r="T131" i="17"/>
  <c r="K146" i="17"/>
  <c r="L146" i="17" s="1"/>
  <c r="AR27" i="18"/>
  <c r="E44" i="18"/>
  <c r="H43" i="18" s="1"/>
  <c r="I43" i="18" s="1"/>
  <c r="J43" i="18" s="1"/>
  <c r="K46" i="18"/>
  <c r="L46" i="18" s="1"/>
  <c r="AR49" i="18"/>
  <c r="T50" i="18"/>
  <c r="K66" i="18"/>
  <c r="L66" i="18" s="1"/>
  <c r="K69" i="18"/>
  <c r="L69" i="18" s="1"/>
  <c r="AR75" i="18"/>
  <c r="T76" i="18"/>
  <c r="AR78" i="18"/>
  <c r="T79" i="18"/>
  <c r="AS81" i="18"/>
  <c r="AS84" i="18"/>
  <c r="AK92" i="18"/>
  <c r="K95" i="18"/>
  <c r="L95" i="18" s="1"/>
  <c r="AK97" i="18"/>
  <c r="K100" i="18"/>
  <c r="L100" i="18" s="1"/>
  <c r="T123" i="18"/>
  <c r="R26" i="19"/>
  <c r="O26" i="19"/>
  <c r="R43" i="19"/>
  <c r="E63" i="19"/>
  <c r="H62" i="19" s="1"/>
  <c r="I62" i="19" s="1"/>
  <c r="J62" i="19" s="1"/>
  <c r="D77" i="19"/>
  <c r="R89" i="19"/>
  <c r="O89" i="19"/>
  <c r="K89" i="17"/>
  <c r="L89" i="17" s="1"/>
  <c r="AL95" i="17"/>
  <c r="AL100" i="17"/>
  <c r="K115" i="17"/>
  <c r="L115" i="17" s="1"/>
  <c r="T129" i="17"/>
  <c r="K137" i="17"/>
  <c r="L137" i="17" s="1"/>
  <c r="K140" i="17"/>
  <c r="L140" i="17" s="1"/>
  <c r="K143" i="17"/>
  <c r="L143" i="17" s="1"/>
  <c r="AS27" i="18"/>
  <c r="K30" i="18"/>
  <c r="L30" i="18" s="1"/>
  <c r="AR44" i="18"/>
  <c r="T45" i="18"/>
  <c r="AS49" i="18"/>
  <c r="AR58" i="18"/>
  <c r="K60" i="18"/>
  <c r="L60" i="18" s="1"/>
  <c r="K63" i="18"/>
  <c r="L63" i="18" s="1"/>
  <c r="AR67" i="18"/>
  <c r="AS75" i="18"/>
  <c r="AS78" i="18"/>
  <c r="K113" i="18"/>
  <c r="L113" i="18" s="1"/>
  <c r="T121" i="18"/>
  <c r="T129" i="18"/>
  <c r="R140" i="18"/>
  <c r="K99" i="17"/>
  <c r="L99" i="17" s="1"/>
  <c r="K106" i="17"/>
  <c r="L106" i="17" s="1"/>
  <c r="K109" i="17"/>
  <c r="L109" i="17" s="1"/>
  <c r="K112" i="17"/>
  <c r="L112" i="17" s="1"/>
  <c r="AU144" i="17"/>
  <c r="T145" i="17"/>
  <c r="AU147" i="17"/>
  <c r="AR31" i="18"/>
  <c r="K34" i="18"/>
  <c r="L34" i="18" s="1"/>
  <c r="AR35" i="18"/>
  <c r="T65" i="18"/>
  <c r="T68" i="18"/>
  <c r="E43" i="19"/>
  <c r="H42" i="19" s="1"/>
  <c r="I42" i="19" s="1"/>
  <c r="J42" i="19" s="1"/>
  <c r="D58" i="19"/>
  <c r="AK91" i="17"/>
  <c r="K94" i="17"/>
  <c r="L94" i="17" s="1"/>
  <c r="AK96" i="17"/>
  <c r="AU113" i="17"/>
  <c r="T114" i="17"/>
  <c r="AU116" i="17"/>
  <c r="T127" i="17"/>
  <c r="AU141" i="17"/>
  <c r="T142" i="17"/>
  <c r="AV144" i="17"/>
  <c r="AV147" i="17"/>
  <c r="AS35" i="18"/>
  <c r="AR52" i="18"/>
  <c r="T53" i="18"/>
  <c r="K81" i="18"/>
  <c r="L81" i="18" s="1"/>
  <c r="K84" i="18"/>
  <c r="L84" i="18" s="1"/>
  <c r="AV114" i="18"/>
  <c r="R142" i="18"/>
  <c r="R46" i="19"/>
  <c r="AL91" i="17"/>
  <c r="AL96" i="17"/>
  <c r="AU107" i="17"/>
  <c r="T108" i="17"/>
  <c r="AU110" i="17"/>
  <c r="AV113" i="17"/>
  <c r="AV116" i="17"/>
  <c r="AV141" i="17"/>
  <c r="AR47" i="18"/>
  <c r="T48" i="18"/>
  <c r="AS52" i="18"/>
  <c r="AR73" i="18"/>
  <c r="K75" i="18"/>
  <c r="L75" i="18" s="1"/>
  <c r="K78" i="18"/>
  <c r="L78" i="18" s="1"/>
  <c r="AR82" i="18"/>
  <c r="AK93" i="18"/>
  <c r="AV108" i="18"/>
  <c r="T109" i="18"/>
  <c r="AV111" i="18"/>
  <c r="AU116" i="18"/>
  <c r="E67" i="19"/>
  <c r="H66" i="19" s="1"/>
  <c r="I66" i="19" s="1"/>
  <c r="J66" i="19" s="1"/>
  <c r="D81" i="19"/>
  <c r="R106" i="19"/>
  <c r="K90" i="17"/>
  <c r="L90" i="17" s="1"/>
  <c r="AV107" i="17"/>
  <c r="T125" i="17"/>
  <c r="AS47" i="18"/>
  <c r="E50" i="18"/>
  <c r="H49" i="18" s="1"/>
  <c r="I49" i="18" s="1"/>
  <c r="J49" i="18" s="1"/>
  <c r="K52" i="18"/>
  <c r="L52" i="18" s="1"/>
  <c r="K67" i="18"/>
  <c r="L67" i="18" s="1"/>
  <c r="AS73" i="18"/>
  <c r="T74" i="18"/>
  <c r="AR76" i="18"/>
  <c r="AR79" i="18"/>
  <c r="T80" i="18"/>
  <c r="AS82" i="18"/>
  <c r="T83" i="18"/>
  <c r="R29" i="19"/>
  <c r="D64" i="19"/>
  <c r="E49" i="19"/>
  <c r="H48" i="19" s="1"/>
  <c r="I48" i="19" s="1"/>
  <c r="J48" i="19" s="1"/>
  <c r="R76" i="31"/>
  <c r="AK92" i="17"/>
  <c r="K95" i="17"/>
  <c r="L95" i="17" s="1"/>
  <c r="AK97" i="17"/>
  <c r="T123" i="17"/>
  <c r="K144" i="17"/>
  <c r="L144" i="17" s="1"/>
  <c r="K147" i="17"/>
  <c r="L147" i="17" s="1"/>
  <c r="AS28" i="18"/>
  <c r="K31" i="18"/>
  <c r="L31" i="18" s="1"/>
  <c r="AR32" i="18"/>
  <c r="K35" i="18"/>
  <c r="L35" i="18" s="1"/>
  <c r="AR50" i="18"/>
  <c r="K64" i="18"/>
  <c r="L64" i="18" s="1"/>
  <c r="AS76" i="18"/>
  <c r="K92" i="18"/>
  <c r="L92" i="18" s="1"/>
  <c r="K97" i="18"/>
  <c r="L97" i="18" s="1"/>
  <c r="K114" i="18"/>
  <c r="L114" i="18" s="1"/>
  <c r="AU115" i="18"/>
  <c r="K35" i="31"/>
  <c r="L35" i="31" s="1"/>
  <c r="AR32" i="31"/>
  <c r="K31" i="31"/>
  <c r="L31" i="31" s="1"/>
  <c r="AR28" i="31"/>
  <c r="K27" i="31"/>
  <c r="L27" i="31" s="1"/>
  <c r="AR35" i="31"/>
  <c r="K34" i="31"/>
  <c r="L34" i="31" s="1"/>
  <c r="AR31" i="31"/>
  <c r="K30" i="31"/>
  <c r="L30" i="31" s="1"/>
  <c r="AR27" i="31"/>
  <c r="K37" i="31"/>
  <c r="L37" i="31" s="1"/>
  <c r="K26" i="31"/>
  <c r="L26" i="31" s="1"/>
  <c r="AR34" i="31"/>
  <c r="K33" i="31"/>
  <c r="L33" i="31" s="1"/>
  <c r="AR30" i="31"/>
  <c r="K29" i="31"/>
  <c r="L29" i="31" s="1"/>
  <c r="K36" i="31"/>
  <c r="L36" i="31" s="1"/>
  <c r="AR33" i="31"/>
  <c r="K32" i="31"/>
  <c r="L32" i="31" s="1"/>
  <c r="AR37" i="31"/>
  <c r="AR26" i="31"/>
  <c r="AR36" i="31"/>
  <c r="AR29" i="31"/>
  <c r="K28" i="31"/>
  <c r="L28" i="31" s="1"/>
  <c r="AL92" i="17"/>
  <c r="K113" i="17"/>
  <c r="L113" i="17" s="1"/>
  <c r="K116" i="17"/>
  <c r="L116" i="17" s="1"/>
  <c r="T132" i="17"/>
  <c r="AU136" i="17"/>
  <c r="K138" i="17"/>
  <c r="L138" i="17" s="1"/>
  <c r="K141" i="17"/>
  <c r="L141" i="17" s="1"/>
  <c r="AU145" i="17"/>
  <c r="AS32" i="18"/>
  <c r="AR45" i="18"/>
  <c r="AR59" i="18"/>
  <c r="AR65" i="18"/>
  <c r="T66" i="18"/>
  <c r="T69" i="18"/>
  <c r="AK94" i="18"/>
  <c r="K108" i="18"/>
  <c r="L108" i="18" s="1"/>
  <c r="K111" i="18"/>
  <c r="L111" i="18" s="1"/>
  <c r="L131" i="18"/>
  <c r="R28" i="19"/>
  <c r="D100" i="19"/>
  <c r="E85" i="19"/>
  <c r="H84" i="19" s="1"/>
  <c r="I84" i="19" s="1"/>
  <c r="J84" i="19" s="1"/>
  <c r="E54" i="31"/>
  <c r="H53" i="31" s="1"/>
  <c r="I53" i="31" s="1"/>
  <c r="J53" i="31" s="1"/>
  <c r="D69" i="31"/>
  <c r="K107" i="17"/>
  <c r="L107" i="17" s="1"/>
  <c r="K110" i="17"/>
  <c r="L110" i="17" s="1"/>
  <c r="T143" i="17"/>
  <c r="K73" i="18"/>
  <c r="L73" i="18" s="1"/>
  <c r="AU112" i="18"/>
  <c r="T113" i="18"/>
  <c r="T128" i="18"/>
  <c r="T132" i="18"/>
  <c r="T127" i="18"/>
  <c r="T122" i="18"/>
  <c r="AV142" i="18"/>
  <c r="AV139" i="18"/>
  <c r="AV141" i="18"/>
  <c r="AV138" i="18"/>
  <c r="AV147" i="18"/>
  <c r="AV144" i="18"/>
  <c r="AV140" i="18"/>
  <c r="AV146" i="18"/>
  <c r="AV143" i="18"/>
  <c r="AV137" i="18"/>
  <c r="E44" i="19"/>
  <c r="H43" i="19" s="1"/>
  <c r="I43" i="19" s="1"/>
  <c r="J43" i="19" s="1"/>
  <c r="AR67" i="19"/>
  <c r="K63" i="19"/>
  <c r="L63" i="19" s="1"/>
  <c r="K69" i="19"/>
  <c r="L69" i="19" s="1"/>
  <c r="K66" i="19"/>
  <c r="L66" i="19" s="1"/>
  <c r="AR63" i="19"/>
  <c r="AR60" i="19"/>
  <c r="AR69" i="19"/>
  <c r="AR66" i="19"/>
  <c r="K68" i="19"/>
  <c r="L68" i="19" s="1"/>
  <c r="K59" i="19"/>
  <c r="L59" i="19" s="1"/>
  <c r="AR64" i="19"/>
  <c r="AR61" i="19"/>
  <c r="AR59" i="19"/>
  <c r="AR68" i="19"/>
  <c r="AR65" i="19"/>
  <c r="K58" i="19"/>
  <c r="L58" i="19" s="1"/>
  <c r="AR62" i="19"/>
  <c r="K67" i="19"/>
  <c r="L67" i="19" s="1"/>
  <c r="K64" i="19"/>
  <c r="L64" i="19" s="1"/>
  <c r="K60" i="19"/>
  <c r="L60" i="19" s="1"/>
  <c r="AR58" i="19"/>
  <c r="K62" i="19"/>
  <c r="L62" i="19" s="1"/>
  <c r="AV130" i="18"/>
  <c r="T138" i="18"/>
  <c r="AU140" i="18"/>
  <c r="AR34" i="19"/>
  <c r="AR46" i="19"/>
  <c r="T47" i="19"/>
  <c r="R108" i="19"/>
  <c r="R110" i="19"/>
  <c r="R113" i="19"/>
  <c r="R138" i="19"/>
  <c r="D60" i="20"/>
  <c r="E45" i="20"/>
  <c r="H44" i="20" s="1"/>
  <c r="I44" i="20" s="1"/>
  <c r="J44" i="20" s="1"/>
  <c r="K123" i="18"/>
  <c r="L123" i="18" s="1"/>
  <c r="AU128" i="18"/>
  <c r="AS30" i="19"/>
  <c r="AS34" i="19"/>
  <c r="K37" i="19"/>
  <c r="L37" i="19" s="1"/>
  <c r="AS46" i="19"/>
  <c r="K51" i="19"/>
  <c r="L51" i="19" s="1"/>
  <c r="T79" i="19"/>
  <c r="T76" i="19"/>
  <c r="T82" i="19"/>
  <c r="T73" i="19"/>
  <c r="T84" i="19"/>
  <c r="T81" i="19"/>
  <c r="T78" i="19"/>
  <c r="K100" i="19"/>
  <c r="L100" i="19" s="1"/>
  <c r="AK97" i="19"/>
  <c r="K95" i="19"/>
  <c r="L95" i="19" s="1"/>
  <c r="AK92" i="19"/>
  <c r="K90" i="19"/>
  <c r="L90" i="19" s="1"/>
  <c r="AK96" i="19"/>
  <c r="K94" i="19"/>
  <c r="L94" i="19" s="1"/>
  <c r="AK91" i="19"/>
  <c r="K99" i="19"/>
  <c r="L99" i="19" s="1"/>
  <c r="AK100" i="19"/>
  <c r="AK95" i="19"/>
  <c r="K98" i="19"/>
  <c r="L98" i="19" s="1"/>
  <c r="K93" i="19"/>
  <c r="L93" i="19" s="1"/>
  <c r="AK90" i="19"/>
  <c r="AK99" i="19"/>
  <c r="AK94" i="19"/>
  <c r="AK93" i="19"/>
  <c r="AK98" i="19"/>
  <c r="K96" i="19"/>
  <c r="L96" i="19" s="1"/>
  <c r="K91" i="19"/>
  <c r="L91" i="19" s="1"/>
  <c r="R47" i="31"/>
  <c r="R73" i="31"/>
  <c r="O73" i="31"/>
  <c r="P73" i="31" s="1"/>
  <c r="Q73" i="31" s="1"/>
  <c r="AR44" i="19"/>
  <c r="E84" i="31"/>
  <c r="H83" i="31" s="1"/>
  <c r="I83" i="31" s="1"/>
  <c r="J83" i="31" s="1"/>
  <c r="D99" i="31"/>
  <c r="AR42" i="19"/>
  <c r="K49" i="19"/>
  <c r="L49" i="19" s="1"/>
  <c r="AR52" i="19"/>
  <c r="AV122" i="18"/>
  <c r="T29" i="19"/>
  <c r="AS42" i="19"/>
  <c r="T43" i="19"/>
  <c r="K44" i="19"/>
  <c r="L44" i="19" s="1"/>
  <c r="AR47" i="19"/>
  <c r="T48" i="19"/>
  <c r="AS52" i="19"/>
  <c r="L82" i="19"/>
  <c r="AK89" i="19"/>
  <c r="O105" i="19"/>
  <c r="R107" i="19"/>
  <c r="R121" i="19"/>
  <c r="O121" i="19"/>
  <c r="R131" i="19"/>
  <c r="AS64" i="31"/>
  <c r="AS61" i="31"/>
  <c r="AS67" i="31"/>
  <c r="AS58" i="31"/>
  <c r="AS63" i="31"/>
  <c r="AS60" i="31"/>
  <c r="AS69" i="31"/>
  <c r="AS66" i="31"/>
  <c r="AS65" i="31"/>
  <c r="AS59" i="31"/>
  <c r="AS68" i="31"/>
  <c r="AS62" i="31"/>
  <c r="D92" i="19"/>
  <c r="E77" i="19"/>
  <c r="H76" i="19" s="1"/>
  <c r="I76" i="19" s="1"/>
  <c r="J76" i="19" s="1"/>
  <c r="K52" i="19"/>
  <c r="L52" i="19" s="1"/>
  <c r="T64" i="19"/>
  <c r="T61" i="19"/>
  <c r="T67" i="19"/>
  <c r="T62" i="19"/>
  <c r="AU129" i="18"/>
  <c r="AV131" i="18"/>
  <c r="K144" i="18"/>
  <c r="L144" i="18" s="1"/>
  <c r="K147" i="18"/>
  <c r="L147" i="18" s="1"/>
  <c r="T37" i="19"/>
  <c r="K42" i="19"/>
  <c r="L42" i="19" s="1"/>
  <c r="AR50" i="19"/>
  <c r="T51" i="19"/>
  <c r="K122" i="18"/>
  <c r="L122" i="18" s="1"/>
  <c r="AV129" i="18"/>
  <c r="AU136" i="18"/>
  <c r="K138" i="18"/>
  <c r="L138" i="18" s="1"/>
  <c r="K141" i="18"/>
  <c r="L141" i="18" s="1"/>
  <c r="AU145" i="18"/>
  <c r="AS32" i="19"/>
  <c r="AR36" i="19"/>
  <c r="AR45" i="19"/>
  <c r="K47" i="19"/>
  <c r="L47" i="19" s="1"/>
  <c r="AS50" i="19"/>
  <c r="R73" i="19"/>
  <c r="O73" i="19"/>
  <c r="T142" i="19"/>
  <c r="T139" i="19"/>
  <c r="T145" i="19"/>
  <c r="T136" i="19"/>
  <c r="T141" i="19"/>
  <c r="T138" i="19"/>
  <c r="T147" i="19"/>
  <c r="T144" i="19"/>
  <c r="T140" i="19"/>
  <c r="T143" i="19"/>
  <c r="T137" i="19"/>
  <c r="R122" i="31"/>
  <c r="R83" i="20"/>
  <c r="R99" i="31"/>
  <c r="AV127" i="18"/>
  <c r="T34" i="19"/>
  <c r="K50" i="19"/>
  <c r="L50" i="19" s="1"/>
  <c r="AR53" i="19"/>
  <c r="T146" i="19"/>
  <c r="R90" i="20"/>
  <c r="AU125" i="18"/>
  <c r="K129" i="18"/>
  <c r="L129" i="18" s="1"/>
  <c r="AS29" i="19"/>
  <c r="K32" i="19"/>
  <c r="L32" i="19" s="1"/>
  <c r="AR33" i="19"/>
  <c r="K36" i="19"/>
  <c r="L36" i="19" s="1"/>
  <c r="AR43" i="19"/>
  <c r="K45" i="19"/>
  <c r="L45" i="19" s="1"/>
  <c r="T49" i="19"/>
  <c r="E83" i="19"/>
  <c r="H82" i="19" s="1"/>
  <c r="I82" i="19" s="1"/>
  <c r="J82" i="19" s="1"/>
  <c r="D98" i="19"/>
  <c r="AS53" i="19"/>
  <c r="K92" i="19"/>
  <c r="L92" i="19" s="1"/>
  <c r="K97" i="19"/>
  <c r="L97" i="19" s="1"/>
  <c r="T111" i="19"/>
  <c r="T116" i="19"/>
  <c r="T113" i="19"/>
  <c r="T109" i="19"/>
  <c r="T112" i="19"/>
  <c r="T115" i="19"/>
  <c r="T105" i="19"/>
  <c r="T108" i="19"/>
  <c r="T110" i="19"/>
  <c r="T107" i="19"/>
  <c r="T114" i="19"/>
  <c r="T106" i="19"/>
  <c r="R64" i="31"/>
  <c r="AU121" i="18"/>
  <c r="K136" i="18"/>
  <c r="L136" i="18" s="1"/>
  <c r="AR26" i="19"/>
  <c r="AS43" i="19"/>
  <c r="AS63" i="19"/>
  <c r="AS60" i="19"/>
  <c r="AS69" i="19"/>
  <c r="AS66" i="19"/>
  <c r="AS62" i="19"/>
  <c r="AS64" i="19"/>
  <c r="AS61" i="19"/>
  <c r="E62" i="19"/>
  <c r="H61" i="19" s="1"/>
  <c r="I61" i="19" s="1"/>
  <c r="J61" i="19" s="1"/>
  <c r="L78" i="19"/>
  <c r="D105" i="31"/>
  <c r="E90" i="31"/>
  <c r="H89" i="31" s="1"/>
  <c r="I89" i="31" s="1"/>
  <c r="J89" i="31" s="1"/>
  <c r="R111" i="31"/>
  <c r="K81" i="19"/>
  <c r="L81" i="19" s="1"/>
  <c r="K84" i="19"/>
  <c r="L84" i="19" s="1"/>
  <c r="L137" i="19"/>
  <c r="R60" i="31"/>
  <c r="E67" i="31"/>
  <c r="H66" i="31" s="1"/>
  <c r="I66" i="31" s="1"/>
  <c r="J66" i="31" s="1"/>
  <c r="D81" i="31"/>
  <c r="L123" i="31"/>
  <c r="R144" i="20"/>
  <c r="AR82" i="19"/>
  <c r="T99" i="19"/>
  <c r="E64" i="31"/>
  <c r="H63" i="31" s="1"/>
  <c r="I63" i="31" s="1"/>
  <c r="J63" i="31" s="1"/>
  <c r="D78" i="31"/>
  <c r="R62" i="31"/>
  <c r="L125" i="31"/>
  <c r="R132" i="20"/>
  <c r="AS37" i="21"/>
  <c r="AS33" i="21"/>
  <c r="AS31" i="21"/>
  <c r="AS34" i="21"/>
  <c r="AS27" i="21"/>
  <c r="AU27" i="21" s="1"/>
  <c r="AS30" i="21"/>
  <c r="AS26" i="21"/>
  <c r="AS35" i="21"/>
  <c r="AS29" i="21"/>
  <c r="AS32" i="21"/>
  <c r="AS28" i="21"/>
  <c r="R93" i="31"/>
  <c r="AV131" i="19"/>
  <c r="AV122" i="19"/>
  <c r="AV124" i="19"/>
  <c r="AV126" i="19"/>
  <c r="AV128" i="19"/>
  <c r="AV130" i="19"/>
  <c r="AV132" i="19"/>
  <c r="AV123" i="19"/>
  <c r="AV121" i="19"/>
  <c r="AV127" i="19"/>
  <c r="R91" i="31"/>
  <c r="T130" i="31"/>
  <c r="T129" i="31"/>
  <c r="T126" i="31"/>
  <c r="T127" i="31"/>
  <c r="T123" i="31"/>
  <c r="T121" i="31"/>
  <c r="T125" i="31"/>
  <c r="T131" i="31"/>
  <c r="S26" i="21"/>
  <c r="U26" i="21" s="1"/>
  <c r="AQ26" i="21" s="1"/>
  <c r="R28" i="21"/>
  <c r="K76" i="19"/>
  <c r="L76" i="19" s="1"/>
  <c r="K79" i="19"/>
  <c r="L79" i="19" s="1"/>
  <c r="R123" i="19"/>
  <c r="L49" i="31"/>
  <c r="L52" i="31"/>
  <c r="L79" i="31"/>
  <c r="R89" i="31"/>
  <c r="O89" i="31"/>
  <c r="P89" i="31" s="1"/>
  <c r="Q89" i="31" s="1"/>
  <c r="S89" i="31" s="1"/>
  <c r="D65" i="20"/>
  <c r="E50" i="20"/>
  <c r="H49" i="20" s="1"/>
  <c r="I49" i="20" s="1"/>
  <c r="J49" i="20" s="1"/>
  <c r="R51" i="20"/>
  <c r="AR83" i="19"/>
  <c r="AV129" i="19"/>
  <c r="L145" i="19"/>
  <c r="R67" i="31"/>
  <c r="T122" i="31"/>
  <c r="D62" i="31"/>
  <c r="E47" i="31"/>
  <c r="H46" i="31" s="1"/>
  <c r="I46" i="31" s="1"/>
  <c r="J46" i="31" s="1"/>
  <c r="R49" i="20"/>
  <c r="AS77" i="19"/>
  <c r="AV116" i="19"/>
  <c r="AV113" i="19"/>
  <c r="AV115" i="19"/>
  <c r="AV112" i="19"/>
  <c r="AV111" i="19"/>
  <c r="AV108" i="19"/>
  <c r="L136" i="19"/>
  <c r="T51" i="31"/>
  <c r="T48" i="31"/>
  <c r="T43" i="31"/>
  <c r="T53" i="31"/>
  <c r="T45" i="31"/>
  <c r="T50" i="31"/>
  <c r="T47" i="31"/>
  <c r="T52" i="31"/>
  <c r="T42" i="31"/>
  <c r="T49" i="31"/>
  <c r="R59" i="31"/>
  <c r="O59" i="31"/>
  <c r="R63" i="31"/>
  <c r="R96" i="31"/>
  <c r="T124" i="31"/>
  <c r="L128" i="31"/>
  <c r="R47" i="20"/>
  <c r="R69" i="20"/>
  <c r="R147" i="20"/>
  <c r="K83" i="19"/>
  <c r="L83" i="19" s="1"/>
  <c r="T92" i="19"/>
  <c r="T97" i="19"/>
  <c r="R128" i="19"/>
  <c r="D59" i="31"/>
  <c r="E44" i="31"/>
  <c r="H43" i="31" s="1"/>
  <c r="I43" i="31" s="1"/>
  <c r="J43" i="31" s="1"/>
  <c r="T46" i="31"/>
  <c r="R65" i="31"/>
  <c r="T90" i="31"/>
  <c r="T99" i="31"/>
  <c r="T94" i="31"/>
  <c r="T89" i="31"/>
  <c r="L100" i="31"/>
  <c r="L95" i="31"/>
  <c r="T93" i="31"/>
  <c r="T98" i="31"/>
  <c r="T97" i="31"/>
  <c r="T92" i="31"/>
  <c r="T96" i="31"/>
  <c r="T91" i="31"/>
  <c r="R115" i="31"/>
  <c r="T128" i="31"/>
  <c r="R74" i="20"/>
  <c r="K74" i="19"/>
  <c r="L74" i="19" s="1"/>
  <c r="K77" i="19"/>
  <c r="L77" i="19" s="1"/>
  <c r="K80" i="19"/>
  <c r="L80" i="19" s="1"/>
  <c r="AV110" i="19"/>
  <c r="R122" i="19"/>
  <c r="L140" i="19"/>
  <c r="R94" i="31"/>
  <c r="L126" i="31"/>
  <c r="AR81" i="19"/>
  <c r="AR84" i="19"/>
  <c r="D64" i="31"/>
  <c r="E49" i="31"/>
  <c r="H48" i="31" s="1"/>
  <c r="I48" i="31" s="1"/>
  <c r="J48" i="31" s="1"/>
  <c r="E68" i="31"/>
  <c r="H67" i="31" s="1"/>
  <c r="I67" i="31" s="1"/>
  <c r="J67" i="31" s="1"/>
  <c r="D82" i="31"/>
  <c r="R58" i="31"/>
  <c r="S58" i="31" s="1"/>
  <c r="U58" i="31" s="1"/>
  <c r="AQ58" i="31" s="1"/>
  <c r="AU58" i="31" s="1"/>
  <c r="T77" i="31"/>
  <c r="T83" i="31"/>
  <c r="T80" i="31"/>
  <c r="T74" i="31"/>
  <c r="T79" i="31"/>
  <c r="T76" i="31"/>
  <c r="T82" i="31"/>
  <c r="T73" i="31"/>
  <c r="T84" i="31"/>
  <c r="T81" i="31"/>
  <c r="L82" i="31"/>
  <c r="R90" i="31"/>
  <c r="O90" i="31"/>
  <c r="L121" i="31"/>
  <c r="R128" i="20"/>
  <c r="R27" i="21"/>
  <c r="O27" i="21"/>
  <c r="P27" i="21" s="1"/>
  <c r="Q27" i="21" s="1"/>
  <c r="S27" i="21" s="1"/>
  <c r="U27" i="21" s="1"/>
  <c r="AS81" i="19"/>
  <c r="AS84" i="19"/>
  <c r="T98" i="19"/>
  <c r="D92" i="31"/>
  <c r="E77" i="31"/>
  <c r="H76" i="31" s="1"/>
  <c r="I76" i="31" s="1"/>
  <c r="J76" i="31" s="1"/>
  <c r="R126" i="20"/>
  <c r="AS75" i="19"/>
  <c r="AL92" i="19"/>
  <c r="AU110" i="19"/>
  <c r="K112" i="19"/>
  <c r="L112" i="19" s="1"/>
  <c r="K109" i="19"/>
  <c r="L109" i="19" s="1"/>
  <c r="K115" i="19"/>
  <c r="L115" i="19" s="1"/>
  <c r="AU115" i="19"/>
  <c r="AU112" i="19"/>
  <c r="K111" i="19"/>
  <c r="L111" i="19" s="1"/>
  <c r="K114" i="19"/>
  <c r="L114" i="19" s="1"/>
  <c r="E62" i="31"/>
  <c r="H61" i="31" s="1"/>
  <c r="I61" i="31" s="1"/>
  <c r="J61" i="31" s="1"/>
  <c r="R29" i="20"/>
  <c r="R66" i="21"/>
  <c r="AU125" i="19"/>
  <c r="T128" i="19"/>
  <c r="K129" i="19"/>
  <c r="L129" i="19" s="1"/>
  <c r="AS29" i="31"/>
  <c r="AR43" i="31"/>
  <c r="K45" i="31"/>
  <c r="L45" i="31" s="1"/>
  <c r="AR48" i="31"/>
  <c r="AS53" i="31"/>
  <c r="K68" i="31"/>
  <c r="L68" i="31" s="1"/>
  <c r="AR74" i="31"/>
  <c r="AR80" i="31"/>
  <c r="AR83" i="31"/>
  <c r="AL90" i="31"/>
  <c r="AV109" i="31"/>
  <c r="AV129" i="31"/>
  <c r="AS51" i="20"/>
  <c r="AS48" i="20"/>
  <c r="AS43" i="20"/>
  <c r="AS53" i="20"/>
  <c r="AS45" i="20"/>
  <c r="AS50" i="20"/>
  <c r="AS47" i="20"/>
  <c r="AS52" i="20"/>
  <c r="AS42" i="20"/>
  <c r="AS44" i="20"/>
  <c r="AS49" i="20"/>
  <c r="T126" i="19"/>
  <c r="K127" i="19"/>
  <c r="L127" i="19" s="1"/>
  <c r="AU132" i="19"/>
  <c r="K139" i="19"/>
  <c r="L139" i="19" s="1"/>
  <c r="K142" i="19"/>
  <c r="L142" i="19" s="1"/>
  <c r="AS37" i="31"/>
  <c r="E46" i="31"/>
  <c r="H45" i="31" s="1"/>
  <c r="I45" i="31" s="1"/>
  <c r="J45" i="31" s="1"/>
  <c r="AR51" i="31"/>
  <c r="K53" i="31"/>
  <c r="L53" i="31" s="1"/>
  <c r="T58" i="31"/>
  <c r="D60" i="31"/>
  <c r="AR66" i="31"/>
  <c r="T67" i="31"/>
  <c r="AR69" i="31"/>
  <c r="AS77" i="31"/>
  <c r="K106" i="31"/>
  <c r="L106" i="31" s="1"/>
  <c r="K109" i="31"/>
  <c r="L109" i="31" s="1"/>
  <c r="K112" i="31"/>
  <c r="L112" i="31" s="1"/>
  <c r="AU124" i="31"/>
  <c r="K127" i="31"/>
  <c r="L127" i="31" s="1"/>
  <c r="E63" i="20"/>
  <c r="H62" i="20" s="1"/>
  <c r="I62" i="20" s="1"/>
  <c r="J62" i="20" s="1"/>
  <c r="D77" i="20"/>
  <c r="D94" i="20"/>
  <c r="E79" i="20"/>
  <c r="H78" i="20" s="1"/>
  <c r="I78" i="20" s="1"/>
  <c r="J78" i="20" s="1"/>
  <c r="R111" i="20"/>
  <c r="R125" i="20"/>
  <c r="T124" i="19"/>
  <c r="K125" i="19"/>
  <c r="L125" i="19" s="1"/>
  <c r="AU130" i="19"/>
  <c r="AU137" i="19"/>
  <c r="AU143" i="19"/>
  <c r="AU146" i="19"/>
  <c r="T31" i="31"/>
  <c r="T35" i="31"/>
  <c r="K43" i="31"/>
  <c r="L43" i="31" s="1"/>
  <c r="K48" i="31"/>
  <c r="L48" i="31" s="1"/>
  <c r="AS51" i="31"/>
  <c r="AR60" i="31"/>
  <c r="T61" i="31"/>
  <c r="AR63" i="31"/>
  <c r="T64" i="31"/>
  <c r="K83" i="31"/>
  <c r="L83" i="31" s="1"/>
  <c r="AU113" i="31"/>
  <c r="AU116" i="31"/>
  <c r="AU122" i="31"/>
  <c r="AV124" i="31"/>
  <c r="K66" i="20"/>
  <c r="L66" i="20" s="1"/>
  <c r="E68" i="21"/>
  <c r="H67" i="21" s="1"/>
  <c r="I67" i="21" s="1"/>
  <c r="J67" i="21" s="1"/>
  <c r="D82" i="21"/>
  <c r="R90" i="21"/>
  <c r="T122" i="19"/>
  <c r="AV137" i="19"/>
  <c r="AU140" i="19"/>
  <c r="AV143" i="19"/>
  <c r="AV146" i="19"/>
  <c r="AR46" i="31"/>
  <c r="K74" i="31"/>
  <c r="L74" i="31" s="1"/>
  <c r="K77" i="31"/>
  <c r="L77" i="31" s="1"/>
  <c r="K80" i="31"/>
  <c r="L80" i="31" s="1"/>
  <c r="AL91" i="31"/>
  <c r="AL96" i="31"/>
  <c r="AU107" i="31"/>
  <c r="AU110" i="31"/>
  <c r="AV113" i="31"/>
  <c r="AV116" i="31"/>
  <c r="AV122" i="31"/>
  <c r="R96" i="20"/>
  <c r="AU128" i="19"/>
  <c r="K51" i="31"/>
  <c r="L51" i="31" s="1"/>
  <c r="AR81" i="31"/>
  <c r="AR84" i="31"/>
  <c r="R37" i="20"/>
  <c r="R46" i="20"/>
  <c r="E65" i="20"/>
  <c r="H64" i="20" s="1"/>
  <c r="I64" i="20" s="1"/>
  <c r="J64" i="20" s="1"/>
  <c r="D79" i="20"/>
  <c r="E82" i="20"/>
  <c r="H81" i="20" s="1"/>
  <c r="I81" i="20" s="1"/>
  <c r="J81" i="20" s="1"/>
  <c r="D97" i="20"/>
  <c r="T131" i="19"/>
  <c r="K132" i="19"/>
  <c r="L132" i="19" s="1"/>
  <c r="K146" i="19"/>
  <c r="L146" i="19" s="1"/>
  <c r="T28" i="31"/>
  <c r="K46" i="31"/>
  <c r="L46" i="31" s="1"/>
  <c r="AR49" i="31"/>
  <c r="K66" i="31"/>
  <c r="L66" i="31" s="1"/>
  <c r="K69" i="31"/>
  <c r="L69" i="31" s="1"/>
  <c r="AR75" i="31"/>
  <c r="AR78" i="31"/>
  <c r="AS81" i="31"/>
  <c r="AS84" i="31"/>
  <c r="K124" i="31"/>
  <c r="L124" i="31" s="1"/>
  <c r="R48" i="20"/>
  <c r="E62" i="21"/>
  <c r="H61" i="21" s="1"/>
  <c r="I61" i="21" s="1"/>
  <c r="J61" i="21" s="1"/>
  <c r="D76" i="21"/>
  <c r="R95" i="21"/>
  <c r="AU126" i="19"/>
  <c r="T129" i="19"/>
  <c r="K130" i="19"/>
  <c r="L130" i="19" s="1"/>
  <c r="K143" i="19"/>
  <c r="L143" i="19" s="1"/>
  <c r="T32" i="31"/>
  <c r="AR44" i="31"/>
  <c r="K113" i="31"/>
  <c r="L113" i="31" s="1"/>
  <c r="K116" i="31"/>
  <c r="L116" i="31" s="1"/>
  <c r="E60" i="20"/>
  <c r="H59" i="20" s="1"/>
  <c r="I59" i="20" s="1"/>
  <c r="J59" i="20" s="1"/>
  <c r="D74" i="20"/>
  <c r="R91" i="20"/>
  <c r="D75" i="21"/>
  <c r="E61" i="21"/>
  <c r="H60" i="21" s="1"/>
  <c r="I60" i="21" s="1"/>
  <c r="J60" i="21" s="1"/>
  <c r="E66" i="22"/>
  <c r="H65" i="22" s="1"/>
  <c r="I65" i="22" s="1"/>
  <c r="J65" i="22" s="1"/>
  <c r="D80" i="22"/>
  <c r="AU124" i="19"/>
  <c r="AU144" i="19"/>
  <c r="AU147" i="19"/>
  <c r="T36" i="31"/>
  <c r="AS44" i="31"/>
  <c r="T59" i="31"/>
  <c r="AR61" i="31"/>
  <c r="AR64" i="31"/>
  <c r="T65" i="31"/>
  <c r="T68" i="31"/>
  <c r="AU105" i="31"/>
  <c r="K107" i="31"/>
  <c r="L107" i="31" s="1"/>
  <c r="K110" i="31"/>
  <c r="L110" i="31" s="1"/>
  <c r="AU114" i="31"/>
  <c r="AR52" i="31"/>
  <c r="K81" i="31"/>
  <c r="L81" i="31" s="1"/>
  <c r="K84" i="31"/>
  <c r="L84" i="31" s="1"/>
  <c r="AU111" i="31"/>
  <c r="AV132" i="31"/>
  <c r="AV127" i="31"/>
  <c r="AV131" i="31"/>
  <c r="AV125" i="31"/>
  <c r="E53" i="20"/>
  <c r="H52" i="20" s="1"/>
  <c r="I52" i="20" s="1"/>
  <c r="J52" i="20" s="1"/>
  <c r="D68" i="20"/>
  <c r="E68" i="20"/>
  <c r="H67" i="20" s="1"/>
  <c r="I67" i="20" s="1"/>
  <c r="J67" i="20" s="1"/>
  <c r="D82" i="20"/>
  <c r="AU141" i="20"/>
  <c r="AU138" i="20"/>
  <c r="AU147" i="20"/>
  <c r="AU144" i="20"/>
  <c r="K143" i="20"/>
  <c r="L143" i="20" s="1"/>
  <c r="K140" i="20"/>
  <c r="L140" i="20" s="1"/>
  <c r="K137" i="20"/>
  <c r="L137" i="20" s="1"/>
  <c r="K146" i="20"/>
  <c r="L146" i="20" s="1"/>
  <c r="AU140" i="20"/>
  <c r="AU146" i="20"/>
  <c r="AU143" i="20"/>
  <c r="AU137" i="20"/>
  <c r="K142" i="20"/>
  <c r="L142" i="20" s="1"/>
  <c r="K139" i="20"/>
  <c r="L139" i="20" s="1"/>
  <c r="K145" i="20"/>
  <c r="L145" i="20" s="1"/>
  <c r="K136" i="20"/>
  <c r="L136" i="20" s="1"/>
  <c r="AU142" i="20"/>
  <c r="AU139" i="20"/>
  <c r="AU145" i="20"/>
  <c r="K141" i="20"/>
  <c r="L141" i="20" s="1"/>
  <c r="K138" i="20"/>
  <c r="L138" i="20" s="1"/>
  <c r="AU136" i="20"/>
  <c r="AV138" i="19"/>
  <c r="T29" i="31"/>
  <c r="AS42" i="31"/>
  <c r="K44" i="31"/>
  <c r="L44" i="31" s="1"/>
  <c r="AR47" i="31"/>
  <c r="AR73" i="31"/>
  <c r="K75" i="31"/>
  <c r="L75" i="31" s="1"/>
  <c r="K78" i="31"/>
  <c r="L78" i="31" s="1"/>
  <c r="AR82" i="31"/>
  <c r="AL98" i="31"/>
  <c r="AV108" i="31"/>
  <c r="AU130" i="31"/>
  <c r="AU132" i="31"/>
  <c r="K131" i="31"/>
  <c r="L131" i="31" s="1"/>
  <c r="AU127" i="31"/>
  <c r="AU129" i="31"/>
  <c r="AU131" i="31"/>
  <c r="K130" i="31"/>
  <c r="L130" i="31" s="1"/>
  <c r="K129" i="31"/>
  <c r="L129" i="31" s="1"/>
  <c r="AV130" i="31"/>
  <c r="AS46" i="20"/>
  <c r="AR63" i="20"/>
  <c r="AR60" i="20"/>
  <c r="AR69" i="20"/>
  <c r="AR66" i="20"/>
  <c r="K65" i="20"/>
  <c r="L65" i="20" s="1"/>
  <c r="K62" i="20"/>
  <c r="L62" i="20" s="1"/>
  <c r="K59" i="20"/>
  <c r="L59" i="20" s="1"/>
  <c r="K68" i="20"/>
  <c r="L68" i="20" s="1"/>
  <c r="AR62" i="20"/>
  <c r="AR68" i="20"/>
  <c r="AR65" i="20"/>
  <c r="AR59" i="20"/>
  <c r="K64" i="20"/>
  <c r="L64" i="20" s="1"/>
  <c r="K61" i="20"/>
  <c r="L61" i="20" s="1"/>
  <c r="K67" i="20"/>
  <c r="L67" i="20" s="1"/>
  <c r="K58" i="20"/>
  <c r="L58" i="20" s="1"/>
  <c r="AR64" i="20"/>
  <c r="AR61" i="20"/>
  <c r="AR67" i="20"/>
  <c r="K63" i="20"/>
  <c r="L63" i="20" s="1"/>
  <c r="K60" i="20"/>
  <c r="L60" i="20" s="1"/>
  <c r="AR58" i="20"/>
  <c r="R100" i="20"/>
  <c r="R122" i="20"/>
  <c r="AQ27" i="21"/>
  <c r="R29" i="21"/>
  <c r="R33" i="21"/>
  <c r="AR76" i="31"/>
  <c r="L132" i="31"/>
  <c r="R45" i="20"/>
  <c r="AS77" i="20"/>
  <c r="AS83" i="20"/>
  <c r="AS80" i="20"/>
  <c r="AS74" i="20"/>
  <c r="AS79" i="20"/>
  <c r="AS76" i="20"/>
  <c r="AS82" i="20"/>
  <c r="AS73" i="20"/>
  <c r="AS78" i="20"/>
  <c r="AS75" i="20"/>
  <c r="R77" i="20"/>
  <c r="D100" i="20"/>
  <c r="E85" i="20"/>
  <c r="H84" i="20" s="1"/>
  <c r="I84" i="20" s="1"/>
  <c r="J84" i="20" s="1"/>
  <c r="R108" i="20"/>
  <c r="R124" i="20"/>
  <c r="R34" i="21"/>
  <c r="AU116" i="21"/>
  <c r="AU113" i="21"/>
  <c r="K112" i="21"/>
  <c r="L112" i="21" s="1"/>
  <c r="AU115" i="21"/>
  <c r="AU112" i="21"/>
  <c r="AU114" i="21"/>
  <c r="K113" i="21"/>
  <c r="L113" i="21" s="1"/>
  <c r="AU110" i="21"/>
  <c r="AU107" i="21"/>
  <c r="K116" i="21"/>
  <c r="L116" i="21" s="1"/>
  <c r="K109" i="21"/>
  <c r="L109" i="21" s="1"/>
  <c r="K106" i="21"/>
  <c r="L106" i="21" s="1"/>
  <c r="K114" i="21"/>
  <c r="L114" i="21" s="1"/>
  <c r="AU109" i="21"/>
  <c r="K108" i="21"/>
  <c r="L108" i="21" s="1"/>
  <c r="K111" i="21"/>
  <c r="L111" i="21" s="1"/>
  <c r="K105" i="21"/>
  <c r="L105" i="21" s="1"/>
  <c r="K115" i="21"/>
  <c r="L115" i="21" s="1"/>
  <c r="AU108" i="21"/>
  <c r="K110" i="21"/>
  <c r="L110" i="21" s="1"/>
  <c r="K107" i="21"/>
  <c r="L107" i="21" s="1"/>
  <c r="AU105" i="21"/>
  <c r="AU106" i="21"/>
  <c r="AU111" i="21"/>
  <c r="T121" i="19"/>
  <c r="K124" i="19"/>
  <c r="L124" i="19" s="1"/>
  <c r="K144" i="19"/>
  <c r="L144" i="19" s="1"/>
  <c r="T26" i="31"/>
  <c r="K42" i="31"/>
  <c r="L42" i="31" s="1"/>
  <c r="K61" i="31"/>
  <c r="L61" i="31" s="1"/>
  <c r="AS76" i="31"/>
  <c r="K92" i="31"/>
  <c r="L92" i="31" s="1"/>
  <c r="K105" i="31"/>
  <c r="L105" i="31" s="1"/>
  <c r="AV121" i="31"/>
  <c r="AV123" i="31"/>
  <c r="AV126" i="31"/>
  <c r="R141" i="31"/>
  <c r="T35" i="20"/>
  <c r="T31" i="20"/>
  <c r="T27" i="20"/>
  <c r="T34" i="20"/>
  <c r="T30" i="20"/>
  <c r="T37" i="20"/>
  <c r="T26" i="20"/>
  <c r="T33" i="20"/>
  <c r="T29" i="20"/>
  <c r="T36" i="20"/>
  <c r="T32" i="20"/>
  <c r="T28" i="20"/>
  <c r="R95" i="20"/>
  <c r="R31" i="21"/>
  <c r="R131" i="21"/>
  <c r="K137" i="31"/>
  <c r="L137" i="31" s="1"/>
  <c r="K140" i="31"/>
  <c r="L140" i="31" s="1"/>
  <c r="K143" i="31"/>
  <c r="L143" i="31" s="1"/>
  <c r="AS27" i="20"/>
  <c r="K30" i="20"/>
  <c r="L30" i="20" s="1"/>
  <c r="AR44" i="20"/>
  <c r="T45" i="20"/>
  <c r="D58" i="20"/>
  <c r="D61" i="20"/>
  <c r="T93" i="20"/>
  <c r="K113" i="20"/>
  <c r="L113" i="20" s="1"/>
  <c r="K116" i="20"/>
  <c r="L116" i="20" s="1"/>
  <c r="AV129" i="20"/>
  <c r="T132" i="20"/>
  <c r="E44" i="21"/>
  <c r="H43" i="21" s="1"/>
  <c r="I43" i="21" s="1"/>
  <c r="J43" i="21" s="1"/>
  <c r="D78" i="21"/>
  <c r="E64" i="21"/>
  <c r="H63" i="21" s="1"/>
  <c r="I63" i="21" s="1"/>
  <c r="J63" i="21" s="1"/>
  <c r="AR63" i="21"/>
  <c r="AR60" i="21"/>
  <c r="AR69" i="21"/>
  <c r="AR66" i="21"/>
  <c r="K65" i="21"/>
  <c r="L65" i="21" s="1"/>
  <c r="K62" i="21"/>
  <c r="L62" i="21" s="1"/>
  <c r="K59" i="21"/>
  <c r="L59" i="21" s="1"/>
  <c r="K68" i="21"/>
  <c r="L68" i="21" s="1"/>
  <c r="AR68" i="21"/>
  <c r="AR65" i="21"/>
  <c r="AR59" i="21"/>
  <c r="K64" i="21"/>
  <c r="L64" i="21" s="1"/>
  <c r="K61" i="21"/>
  <c r="L61" i="21" s="1"/>
  <c r="K67" i="21"/>
  <c r="L67" i="21" s="1"/>
  <c r="K58" i="21"/>
  <c r="L58" i="21" s="1"/>
  <c r="AR64" i="21"/>
  <c r="AR61" i="21"/>
  <c r="K63" i="21"/>
  <c r="L63" i="21" s="1"/>
  <c r="AU144" i="31"/>
  <c r="T145" i="31"/>
  <c r="AU147" i="31"/>
  <c r="AR31" i="20"/>
  <c r="K34" i="20"/>
  <c r="L34" i="20" s="1"/>
  <c r="AR35" i="20"/>
  <c r="T65" i="20"/>
  <c r="AS67" i="20"/>
  <c r="T68" i="20"/>
  <c r="AU105" i="20"/>
  <c r="K107" i="20"/>
  <c r="L107" i="20" s="1"/>
  <c r="K110" i="20"/>
  <c r="L110" i="20" s="1"/>
  <c r="AU114" i="20"/>
  <c r="AU127" i="20"/>
  <c r="T130" i="20"/>
  <c r="K131" i="20"/>
  <c r="L131" i="20" s="1"/>
  <c r="T143" i="20"/>
  <c r="AV145" i="20"/>
  <c r="T146" i="20"/>
  <c r="E66" i="21"/>
  <c r="H65" i="21" s="1"/>
  <c r="I65" i="21" s="1"/>
  <c r="J65" i="21" s="1"/>
  <c r="D80" i="21"/>
  <c r="E59" i="21"/>
  <c r="H58" i="21" s="1"/>
  <c r="I58" i="21" s="1"/>
  <c r="J58" i="21" s="1"/>
  <c r="D73" i="21"/>
  <c r="T53" i="20"/>
  <c r="K81" i="20"/>
  <c r="L81" i="20" s="1"/>
  <c r="K84" i="20"/>
  <c r="L84" i="20" s="1"/>
  <c r="AV127" i="20"/>
  <c r="R44" i="21"/>
  <c r="R122" i="21"/>
  <c r="AV138" i="31"/>
  <c r="AV141" i="31"/>
  <c r="K27" i="20"/>
  <c r="L27" i="20" s="1"/>
  <c r="T43" i="20"/>
  <c r="K44" i="20"/>
  <c r="L44" i="20" s="1"/>
  <c r="AR47" i="20"/>
  <c r="T48" i="20"/>
  <c r="AR73" i="20"/>
  <c r="K75" i="20"/>
  <c r="L75" i="20" s="1"/>
  <c r="K78" i="20"/>
  <c r="L78" i="20" s="1"/>
  <c r="AR82" i="20"/>
  <c r="AK93" i="20"/>
  <c r="T94" i="20"/>
  <c r="AL98" i="20"/>
  <c r="T99" i="20"/>
  <c r="T109" i="20"/>
  <c r="AU125" i="20"/>
  <c r="T128" i="20"/>
  <c r="K129" i="20"/>
  <c r="L129" i="20" s="1"/>
  <c r="K32" i="21"/>
  <c r="L32" i="21" s="1"/>
  <c r="AR67" i="21"/>
  <c r="L82" i="21"/>
  <c r="AR28" i="20"/>
  <c r="K52" i="20"/>
  <c r="L52" i="20" s="1"/>
  <c r="T74" i="20"/>
  <c r="AR76" i="20"/>
  <c r="AR79" i="20"/>
  <c r="T80" i="20"/>
  <c r="T83" i="20"/>
  <c r="AK89" i="20"/>
  <c r="AL93" i="20"/>
  <c r="AU121" i="20"/>
  <c r="AU123" i="20"/>
  <c r="AV125" i="20"/>
  <c r="K37" i="21"/>
  <c r="L37" i="21" s="1"/>
  <c r="AR34" i="21"/>
  <c r="AR37" i="21"/>
  <c r="K36" i="21"/>
  <c r="L36" i="21" s="1"/>
  <c r="AR33" i="21"/>
  <c r="AR36" i="21"/>
  <c r="K35" i="21"/>
  <c r="L35" i="21" s="1"/>
  <c r="AR35" i="21"/>
  <c r="AR26" i="21"/>
  <c r="L75" i="21"/>
  <c r="L35" i="22"/>
  <c r="K144" i="31"/>
  <c r="L144" i="31" s="1"/>
  <c r="K147" i="31"/>
  <c r="L147" i="31" s="1"/>
  <c r="AS28" i="20"/>
  <c r="K31" i="20"/>
  <c r="L31" i="20" s="1"/>
  <c r="AR32" i="20"/>
  <c r="K35" i="20"/>
  <c r="L35" i="20" s="1"/>
  <c r="AR50" i="20"/>
  <c r="T51" i="20"/>
  <c r="K92" i="20"/>
  <c r="L92" i="20" s="1"/>
  <c r="K97" i="20"/>
  <c r="L97" i="20" s="1"/>
  <c r="K114" i="20"/>
  <c r="L114" i="20" s="1"/>
  <c r="AV121" i="20"/>
  <c r="AV123" i="20"/>
  <c r="E63" i="21"/>
  <c r="H62" i="21" s="1"/>
  <c r="I62" i="21" s="1"/>
  <c r="J62" i="21" s="1"/>
  <c r="D77" i="21"/>
  <c r="R73" i="21"/>
  <c r="O73" i="21"/>
  <c r="R30" i="22"/>
  <c r="AV132" i="20"/>
  <c r="E60" i="21"/>
  <c r="H59" i="21" s="1"/>
  <c r="I59" i="21" s="1"/>
  <c r="J59" i="21" s="1"/>
  <c r="D74" i="21"/>
  <c r="R26" i="22"/>
  <c r="O26" i="22"/>
  <c r="P26" i="22" s="1"/>
  <c r="Q26" i="22" s="1"/>
  <c r="S26" i="22" s="1"/>
  <c r="AV136" i="31"/>
  <c r="T137" i="31"/>
  <c r="AU139" i="31"/>
  <c r="AU142" i="31"/>
  <c r="T143" i="31"/>
  <c r="AV145" i="31"/>
  <c r="T146" i="31"/>
  <c r="AS36" i="20"/>
  <c r="O42" i="20"/>
  <c r="P42" i="20" s="1"/>
  <c r="Q42" i="20" s="1"/>
  <c r="S42" i="20" s="1"/>
  <c r="T46" i="20"/>
  <c r="AS59" i="20"/>
  <c r="T60" i="20"/>
  <c r="T63" i="20"/>
  <c r="AS65" i="20"/>
  <c r="AS68" i="20"/>
  <c r="K73" i="20"/>
  <c r="L73" i="20" s="1"/>
  <c r="K82" i="20"/>
  <c r="L82" i="20" s="1"/>
  <c r="AL94" i="20"/>
  <c r="AL99" i="20"/>
  <c r="O105" i="20"/>
  <c r="AU106" i="20"/>
  <c r="AU112" i="20"/>
  <c r="T113" i="20"/>
  <c r="AU115" i="20"/>
  <c r="T116" i="20"/>
  <c r="T122" i="20"/>
  <c r="AV130" i="20"/>
  <c r="AV137" i="20"/>
  <c r="T138" i="20"/>
  <c r="T141" i="20"/>
  <c r="AV143" i="20"/>
  <c r="AV146" i="20"/>
  <c r="AR30" i="21"/>
  <c r="K46" i="21"/>
  <c r="L46" i="21" s="1"/>
  <c r="AR47" i="21"/>
  <c r="K60" i="21"/>
  <c r="L60" i="21" s="1"/>
  <c r="D64" i="21"/>
  <c r="AV139" i="31"/>
  <c r="T140" i="31"/>
  <c r="K28" i="20"/>
  <c r="L28" i="20" s="1"/>
  <c r="AR29" i="20"/>
  <c r="E48" i="20"/>
  <c r="H47" i="20" s="1"/>
  <c r="I47" i="20" s="1"/>
  <c r="J47" i="20" s="1"/>
  <c r="K50" i="20"/>
  <c r="L50" i="20" s="1"/>
  <c r="AR53" i="20"/>
  <c r="AS62" i="20"/>
  <c r="K76" i="20"/>
  <c r="L76" i="20" s="1"/>
  <c r="K79" i="20"/>
  <c r="L79" i="20" s="1"/>
  <c r="AK90" i="20"/>
  <c r="K93" i="20"/>
  <c r="L93" i="20" s="1"/>
  <c r="K98" i="20"/>
  <c r="L98" i="20" s="1"/>
  <c r="T107" i="20"/>
  <c r="AU109" i="20"/>
  <c r="T110" i="20"/>
  <c r="K121" i="20"/>
  <c r="L121" i="20" s="1"/>
  <c r="K123" i="20"/>
  <c r="L123" i="20" s="1"/>
  <c r="AU128" i="20"/>
  <c r="AV140" i="20"/>
  <c r="T35" i="21"/>
  <c r="T34" i="21"/>
  <c r="T37" i="21"/>
  <c r="T33" i="21"/>
  <c r="T36" i="21"/>
  <c r="AR58" i="21"/>
  <c r="AR33" i="20"/>
  <c r="K36" i="20"/>
  <c r="L36" i="20" s="1"/>
  <c r="T49" i="20"/>
  <c r="AR74" i="20"/>
  <c r="AR80" i="20"/>
  <c r="AR83" i="20"/>
  <c r="AV128" i="20"/>
  <c r="R78" i="21"/>
  <c r="E84" i="21"/>
  <c r="H83" i="21" s="1"/>
  <c r="I83" i="21" s="1"/>
  <c r="J83" i="21" s="1"/>
  <c r="D99" i="21"/>
  <c r="R100" i="21"/>
  <c r="R147" i="21"/>
  <c r="K136" i="31"/>
  <c r="L136" i="31" s="1"/>
  <c r="K145" i="31"/>
  <c r="L145" i="31" s="1"/>
  <c r="AR26" i="20"/>
  <c r="AS33" i="20"/>
  <c r="AR37" i="20"/>
  <c r="T44" i="20"/>
  <c r="E51" i="20"/>
  <c r="H50" i="20" s="1"/>
  <c r="I50" i="20" s="1"/>
  <c r="J50" i="20" s="1"/>
  <c r="AR77" i="20"/>
  <c r="K89" i="20"/>
  <c r="L89" i="20" s="1"/>
  <c r="K115" i="20"/>
  <c r="L115" i="20" s="1"/>
  <c r="AU126" i="20"/>
  <c r="T129" i="20"/>
  <c r="K130" i="20"/>
  <c r="L130" i="20" s="1"/>
  <c r="K30" i="21"/>
  <c r="L30" i="21" s="1"/>
  <c r="T32" i="21"/>
  <c r="K51" i="21"/>
  <c r="L51" i="21" s="1"/>
  <c r="AR46" i="21"/>
  <c r="K48" i="21"/>
  <c r="L48" i="21" s="1"/>
  <c r="K43" i="21"/>
  <c r="L43" i="21" s="1"/>
  <c r="K53" i="21"/>
  <c r="L53" i="21" s="1"/>
  <c r="AR51" i="21"/>
  <c r="AR48" i="21"/>
  <c r="K45" i="21"/>
  <c r="L45" i="21" s="1"/>
  <c r="AR43" i="21"/>
  <c r="AR53" i="21"/>
  <c r="K50" i="21"/>
  <c r="L50" i="21" s="1"/>
  <c r="K47" i="21"/>
  <c r="L47" i="21" s="1"/>
  <c r="AR45" i="21"/>
  <c r="AR50" i="21"/>
  <c r="K42" i="21"/>
  <c r="L42" i="21" s="1"/>
  <c r="K52" i="21"/>
  <c r="L52" i="21" s="1"/>
  <c r="AR52" i="21"/>
  <c r="K49" i="21"/>
  <c r="L49" i="21" s="1"/>
  <c r="K139" i="31"/>
  <c r="L139" i="31" s="1"/>
  <c r="K142" i="31"/>
  <c r="L142" i="31" s="1"/>
  <c r="AR51" i="20"/>
  <c r="K53" i="20"/>
  <c r="L53" i="20" s="1"/>
  <c r="T67" i="20"/>
  <c r="K99" i="20"/>
  <c r="L99" i="20" s="1"/>
  <c r="K106" i="20"/>
  <c r="L106" i="20" s="1"/>
  <c r="K109" i="20"/>
  <c r="L109" i="20" s="1"/>
  <c r="K112" i="20"/>
  <c r="L112" i="20" s="1"/>
  <c r="AU124" i="20"/>
  <c r="AV126" i="20"/>
  <c r="T136" i="20"/>
  <c r="T145" i="20"/>
  <c r="AR31" i="21"/>
  <c r="T82" i="21"/>
  <c r="T73" i="21"/>
  <c r="T78" i="21"/>
  <c r="T75" i="21"/>
  <c r="T84" i="21"/>
  <c r="T81" i="21"/>
  <c r="T77" i="21"/>
  <c r="T83" i="21"/>
  <c r="T80" i="21"/>
  <c r="T74" i="21"/>
  <c r="R123" i="21"/>
  <c r="T37" i="22"/>
  <c r="T26" i="22"/>
  <c r="T33" i="22"/>
  <c r="T29" i="22"/>
  <c r="T36" i="22"/>
  <c r="T28" i="22"/>
  <c r="T35" i="22"/>
  <c r="T31" i="22"/>
  <c r="T27" i="22"/>
  <c r="T34" i="22"/>
  <c r="T32" i="22"/>
  <c r="T30" i="22"/>
  <c r="AU137" i="31"/>
  <c r="AU143" i="31"/>
  <c r="T144" i="31"/>
  <c r="T42" i="20"/>
  <c r="K43" i="20"/>
  <c r="L43" i="20" s="1"/>
  <c r="T61" i="20"/>
  <c r="AS66" i="20"/>
  <c r="AK91" i="20"/>
  <c r="T92" i="20"/>
  <c r="K94" i="20"/>
  <c r="L94" i="20" s="1"/>
  <c r="T105" i="20"/>
  <c r="AU113" i="20"/>
  <c r="AU122" i="20"/>
  <c r="T139" i="20"/>
  <c r="AV144" i="20"/>
  <c r="D66" i="21"/>
  <c r="E51" i="21"/>
  <c r="H50" i="21" s="1"/>
  <c r="I50" i="21" s="1"/>
  <c r="J50" i="21" s="1"/>
  <c r="K69" i="21"/>
  <c r="L69" i="21" s="1"/>
  <c r="T76" i="21"/>
  <c r="R138" i="21"/>
  <c r="R143" i="21"/>
  <c r="D69" i="22"/>
  <c r="E54" i="22"/>
  <c r="H53" i="22" s="1"/>
  <c r="I53" i="22" s="1"/>
  <c r="J53" i="22" s="1"/>
  <c r="AS44" i="21"/>
  <c r="T65" i="21"/>
  <c r="AS67" i="21"/>
  <c r="T68" i="21"/>
  <c r="AR50" i="22"/>
  <c r="K42" i="22"/>
  <c r="L42" i="22" s="1"/>
  <c r="K52" i="22"/>
  <c r="L52" i="22" s="1"/>
  <c r="AR47" i="22"/>
  <c r="K44" i="22"/>
  <c r="L44" i="22" s="1"/>
  <c r="AR52" i="22"/>
  <c r="K49" i="22"/>
  <c r="L49" i="22" s="1"/>
  <c r="AR42" i="22"/>
  <c r="AR49" i="22"/>
  <c r="K46" i="22"/>
  <c r="L46" i="22" s="1"/>
  <c r="AR46" i="22"/>
  <c r="K48" i="22"/>
  <c r="L48" i="22" s="1"/>
  <c r="K43" i="22"/>
  <c r="L43" i="22" s="1"/>
  <c r="K53" i="22"/>
  <c r="L53" i="22" s="1"/>
  <c r="AR51" i="22"/>
  <c r="AR48" i="22"/>
  <c r="K45" i="22"/>
  <c r="L45" i="22" s="1"/>
  <c r="AR43" i="22"/>
  <c r="T53" i="21"/>
  <c r="K81" i="21"/>
  <c r="L81" i="21" s="1"/>
  <c r="K84" i="21"/>
  <c r="L84" i="21" s="1"/>
  <c r="T123" i="21"/>
  <c r="T121" i="21"/>
  <c r="T125" i="21"/>
  <c r="T127" i="21"/>
  <c r="T131" i="21"/>
  <c r="T122" i="21"/>
  <c r="T124" i="21"/>
  <c r="T128" i="21"/>
  <c r="R136" i="21"/>
  <c r="O136" i="21"/>
  <c r="E67" i="22"/>
  <c r="H66" i="22" s="1"/>
  <c r="I66" i="22" s="1"/>
  <c r="J66" i="22" s="1"/>
  <c r="D81" i="22"/>
  <c r="R60" i="22"/>
  <c r="D79" i="22"/>
  <c r="E65" i="22"/>
  <c r="H64" i="22" s="1"/>
  <c r="I64" i="22" s="1"/>
  <c r="J64" i="22" s="1"/>
  <c r="AS47" i="21"/>
  <c r="E50" i="21"/>
  <c r="H49" i="21" s="1"/>
  <c r="I49" i="21" s="1"/>
  <c r="J49" i="21" s="1"/>
  <c r="AS73" i="21"/>
  <c r="AR76" i="21"/>
  <c r="AR79" i="21"/>
  <c r="AS82" i="21"/>
  <c r="AK89" i="21"/>
  <c r="AL93" i="21"/>
  <c r="R139" i="21"/>
  <c r="L28" i="22"/>
  <c r="E45" i="22"/>
  <c r="H44" i="22" s="1"/>
  <c r="I44" i="22" s="1"/>
  <c r="J44" i="22" s="1"/>
  <c r="D60" i="22"/>
  <c r="E45" i="21"/>
  <c r="H44" i="21" s="1"/>
  <c r="I44" i="21" s="1"/>
  <c r="J44" i="21" s="1"/>
  <c r="T51" i="21"/>
  <c r="AS76" i="21"/>
  <c r="AS79" i="21"/>
  <c r="T90" i="21"/>
  <c r="K92" i="21"/>
  <c r="L92" i="21" s="1"/>
  <c r="K97" i="21"/>
  <c r="L97" i="21" s="1"/>
  <c r="T114" i="21"/>
  <c r="T116" i="21"/>
  <c r="T113" i="21"/>
  <c r="T129" i="21"/>
  <c r="T132" i="21"/>
  <c r="AV141" i="21"/>
  <c r="AV138" i="21"/>
  <c r="AV147" i="21"/>
  <c r="AV144" i="21"/>
  <c r="AV146" i="21"/>
  <c r="AV143" i="21"/>
  <c r="AV137" i="21"/>
  <c r="AV145" i="21"/>
  <c r="R141" i="21"/>
  <c r="AR45" i="22"/>
  <c r="K50" i="22"/>
  <c r="L50" i="22" s="1"/>
  <c r="AS50" i="21"/>
  <c r="T66" i="21"/>
  <c r="T69" i="21"/>
  <c r="AK94" i="21"/>
  <c r="T95" i="21"/>
  <c r="AK99" i="21"/>
  <c r="T100" i="21"/>
  <c r="T115" i="21"/>
  <c r="K47" i="22"/>
  <c r="L47" i="22" s="1"/>
  <c r="E48" i="21"/>
  <c r="H47" i="21" s="1"/>
  <c r="I47" i="21" s="1"/>
  <c r="J47" i="21" s="1"/>
  <c r="AS62" i="21"/>
  <c r="K76" i="21"/>
  <c r="L76" i="21" s="1"/>
  <c r="K79" i="21"/>
  <c r="L79" i="21" s="1"/>
  <c r="K93" i="21"/>
  <c r="L93" i="21" s="1"/>
  <c r="K98" i="21"/>
  <c r="L98" i="21" s="1"/>
  <c r="AV106" i="21"/>
  <c r="L37" i="22"/>
  <c r="D77" i="22"/>
  <c r="E63" i="22"/>
  <c r="H62" i="22" s="1"/>
  <c r="I62" i="22" s="1"/>
  <c r="J62" i="22" s="1"/>
  <c r="T49" i="21"/>
  <c r="AS53" i="21"/>
  <c r="AR74" i="21"/>
  <c r="AR80" i="21"/>
  <c r="AR83" i="21"/>
  <c r="AL90" i="21"/>
  <c r="T91" i="21"/>
  <c r="AK95" i="21"/>
  <c r="T96" i="21"/>
  <c r="AK100" i="21"/>
  <c r="AV109" i="21"/>
  <c r="AV115" i="21"/>
  <c r="L121" i="21"/>
  <c r="T51" i="22"/>
  <c r="T48" i="22"/>
  <c r="T43" i="22"/>
  <c r="T53" i="22"/>
  <c r="T50" i="22"/>
  <c r="T47" i="22"/>
  <c r="T52" i="22"/>
  <c r="T42" i="22"/>
  <c r="T44" i="22"/>
  <c r="T49" i="22"/>
  <c r="T46" i="22"/>
  <c r="D92" i="22"/>
  <c r="E77" i="22"/>
  <c r="H76" i="22" s="1"/>
  <c r="I76" i="22" s="1"/>
  <c r="J76" i="22" s="1"/>
  <c r="AS43" i="21"/>
  <c r="T44" i="21"/>
  <c r="AS48" i="21"/>
  <c r="D69" i="21"/>
  <c r="AS74" i="21"/>
  <c r="AR77" i="21"/>
  <c r="AS80" i="21"/>
  <c r="AS83" i="21"/>
  <c r="K89" i="21"/>
  <c r="L89" i="21" s="1"/>
  <c r="AL95" i="21"/>
  <c r="AL100" i="21"/>
  <c r="D74" i="22"/>
  <c r="E60" i="22"/>
  <c r="H59" i="22" s="1"/>
  <c r="I59" i="22" s="1"/>
  <c r="J59" i="22" s="1"/>
  <c r="T67" i="21"/>
  <c r="K99" i="21"/>
  <c r="L99" i="21" s="1"/>
  <c r="AV116" i="21"/>
  <c r="AV113" i="21"/>
  <c r="AV111" i="21"/>
  <c r="AR44" i="22"/>
  <c r="E74" i="22"/>
  <c r="H73" i="22" s="1"/>
  <c r="I73" i="22" s="1"/>
  <c r="J73" i="22" s="1"/>
  <c r="P73" i="22" s="1"/>
  <c r="Q73" i="22" s="1"/>
  <c r="S73" i="22" s="1"/>
  <c r="R131" i="22"/>
  <c r="T42" i="21"/>
  <c r="AS51" i="21"/>
  <c r="T52" i="21"/>
  <c r="T61" i="21"/>
  <c r="AS66" i="21"/>
  <c r="AS69" i="21"/>
  <c r="K83" i="21"/>
  <c r="L83" i="21" s="1"/>
  <c r="AK91" i="21"/>
  <c r="T92" i="21"/>
  <c r="K94" i="21"/>
  <c r="L94" i="21" s="1"/>
  <c r="AK96" i="21"/>
  <c r="L127" i="21"/>
  <c r="D105" i="22"/>
  <c r="E90" i="22"/>
  <c r="H89" i="22" s="1"/>
  <c r="I89" i="22" s="1"/>
  <c r="J89" i="22" s="1"/>
  <c r="R63" i="22"/>
  <c r="R74" i="22"/>
  <c r="AS60" i="21"/>
  <c r="K74" i="21"/>
  <c r="L74" i="21" s="1"/>
  <c r="K77" i="21"/>
  <c r="L77" i="21" s="1"/>
  <c r="K80" i="21"/>
  <c r="L80" i="21" s="1"/>
  <c r="AL91" i="21"/>
  <c r="T108" i="21"/>
  <c r="R137" i="21"/>
  <c r="AR81" i="21"/>
  <c r="AV107" i="21"/>
  <c r="AV110" i="21"/>
  <c r="AV131" i="21"/>
  <c r="AV122" i="21"/>
  <c r="AV124" i="21"/>
  <c r="AV126" i="21"/>
  <c r="AV128" i="21"/>
  <c r="AV130" i="21"/>
  <c r="AV132" i="21"/>
  <c r="AV125" i="21"/>
  <c r="L130" i="21"/>
  <c r="R140" i="21"/>
  <c r="P58" i="22"/>
  <c r="Q58" i="22" s="1"/>
  <c r="S58" i="22" s="1"/>
  <c r="U58" i="22" s="1"/>
  <c r="AQ58" i="22" s="1"/>
  <c r="AU58" i="22" s="1"/>
  <c r="R69" i="22"/>
  <c r="R100" i="22"/>
  <c r="R107" i="22"/>
  <c r="R77" i="22"/>
  <c r="R97" i="23"/>
  <c r="AU125" i="21"/>
  <c r="K129" i="21"/>
  <c r="L129" i="21" s="1"/>
  <c r="AS29" i="22"/>
  <c r="K32" i="22"/>
  <c r="L32" i="22" s="1"/>
  <c r="AR33" i="22"/>
  <c r="K36" i="22"/>
  <c r="L36" i="22" s="1"/>
  <c r="AS53" i="22"/>
  <c r="K65" i="22"/>
  <c r="L65" i="22" s="1"/>
  <c r="R140" i="22"/>
  <c r="R52" i="23"/>
  <c r="K145" i="21"/>
  <c r="L145" i="21" s="1"/>
  <c r="AR26" i="22"/>
  <c r="AS33" i="22"/>
  <c r="AR37" i="22"/>
  <c r="AS43" i="22"/>
  <c r="AS48" i="22"/>
  <c r="E51" i="22"/>
  <c r="H50" i="22" s="1"/>
  <c r="I50" i="22" s="1"/>
  <c r="J50" i="22" s="1"/>
  <c r="K59" i="22"/>
  <c r="L59" i="22" s="1"/>
  <c r="AS68" i="22"/>
  <c r="AS65" i="22"/>
  <c r="AS69" i="22"/>
  <c r="AS66" i="22"/>
  <c r="K62" i="22"/>
  <c r="L62" i="22" s="1"/>
  <c r="R95" i="22"/>
  <c r="D94" i="22"/>
  <c r="E79" i="22"/>
  <c r="H78" i="22" s="1"/>
  <c r="I78" i="22" s="1"/>
  <c r="J78" i="22" s="1"/>
  <c r="E68" i="22"/>
  <c r="H67" i="22" s="1"/>
  <c r="I67" i="22" s="1"/>
  <c r="J67" i="22" s="1"/>
  <c r="D82" i="22"/>
  <c r="R115" i="22"/>
  <c r="R48" i="23"/>
  <c r="E66" i="23"/>
  <c r="H65" i="23" s="1"/>
  <c r="I65" i="23" s="1"/>
  <c r="J65" i="23" s="1"/>
  <c r="D80" i="23"/>
  <c r="K114" i="23"/>
  <c r="L114" i="23" s="1"/>
  <c r="AU111" i="23"/>
  <c r="AU108" i="23"/>
  <c r="AU114" i="23"/>
  <c r="K110" i="23"/>
  <c r="L110" i="23" s="1"/>
  <c r="K107" i="23"/>
  <c r="L107" i="23" s="1"/>
  <c r="AU105" i="23"/>
  <c r="K116" i="23"/>
  <c r="L116" i="23" s="1"/>
  <c r="K113" i="23"/>
  <c r="L113" i="23" s="1"/>
  <c r="AU110" i="23"/>
  <c r="AU107" i="23"/>
  <c r="AU116" i="23"/>
  <c r="AU113" i="23"/>
  <c r="K112" i="23"/>
  <c r="L112" i="23" s="1"/>
  <c r="K109" i="23"/>
  <c r="L109" i="23" s="1"/>
  <c r="K106" i="23"/>
  <c r="L106" i="23" s="1"/>
  <c r="AU115" i="23"/>
  <c r="K111" i="23"/>
  <c r="L111" i="23" s="1"/>
  <c r="K108" i="23"/>
  <c r="L108" i="23" s="1"/>
  <c r="AU112" i="23"/>
  <c r="AU109" i="23"/>
  <c r="AU106" i="23"/>
  <c r="K105" i="23"/>
  <c r="L105" i="23" s="1"/>
  <c r="K115" i="23"/>
  <c r="L115" i="23" s="1"/>
  <c r="K125" i="21"/>
  <c r="L125" i="21" s="1"/>
  <c r="AU130" i="21"/>
  <c r="AU137" i="21"/>
  <c r="AU143" i="21"/>
  <c r="T144" i="21"/>
  <c r="AU146" i="21"/>
  <c r="T147" i="21"/>
  <c r="K29" i="22"/>
  <c r="L29" i="22" s="1"/>
  <c r="AS51" i="22"/>
  <c r="AR60" i="22"/>
  <c r="T61" i="22"/>
  <c r="T64" i="22"/>
  <c r="P89" i="22"/>
  <c r="Q89" i="22" s="1"/>
  <c r="S89" i="22" s="1"/>
  <c r="U89" i="22" s="1"/>
  <c r="AJ89" i="22" s="1"/>
  <c r="L124" i="22"/>
  <c r="R137" i="22"/>
  <c r="T138" i="21"/>
  <c r="AU140" i="21"/>
  <c r="T141" i="21"/>
  <c r="AR30" i="22"/>
  <c r="K33" i="22"/>
  <c r="L33" i="22" s="1"/>
  <c r="AR34" i="22"/>
  <c r="AS60" i="22"/>
  <c r="AS63" i="22"/>
  <c r="T65" i="22"/>
  <c r="T122" i="22"/>
  <c r="T124" i="22"/>
  <c r="T126" i="22"/>
  <c r="T128" i="22"/>
  <c r="T130" i="22"/>
  <c r="L122" i="22"/>
  <c r="T132" i="22"/>
  <c r="T123" i="22"/>
  <c r="T121" i="22"/>
  <c r="T125" i="22"/>
  <c r="T127" i="22"/>
  <c r="T131" i="22"/>
  <c r="L123" i="22"/>
  <c r="L121" i="22"/>
  <c r="K132" i="21"/>
  <c r="L132" i="21" s="1"/>
  <c r="K146" i="21"/>
  <c r="L146" i="21" s="1"/>
  <c r="AR27" i="22"/>
  <c r="E44" i="22"/>
  <c r="H43" i="22" s="1"/>
  <c r="I43" i="22" s="1"/>
  <c r="J43" i="22" s="1"/>
  <c r="D83" i="22"/>
  <c r="E69" i="22"/>
  <c r="H68" i="22" s="1"/>
  <c r="I68" i="22" s="1"/>
  <c r="J68" i="22" s="1"/>
  <c r="AR68" i="22"/>
  <c r="AR65" i="22"/>
  <c r="K67" i="22"/>
  <c r="L67" i="22" s="1"/>
  <c r="AR67" i="22"/>
  <c r="AR69" i="22"/>
  <c r="AR66" i="22"/>
  <c r="R132" i="22"/>
  <c r="AU124" i="21"/>
  <c r="T136" i="21"/>
  <c r="AU144" i="21"/>
  <c r="T145" i="21"/>
  <c r="AU147" i="21"/>
  <c r="AR31" i="22"/>
  <c r="K34" i="22"/>
  <c r="L34" i="22" s="1"/>
  <c r="AR35" i="22"/>
  <c r="AS44" i="22"/>
  <c r="T59" i="22"/>
  <c r="AR61" i="22"/>
  <c r="E64" i="22"/>
  <c r="H63" i="22" s="1"/>
  <c r="I63" i="22" s="1"/>
  <c r="J63" i="22" s="1"/>
  <c r="AS64" i="22"/>
  <c r="R110" i="22"/>
  <c r="AV147" i="22"/>
  <c r="AV144" i="22"/>
  <c r="AV146" i="22"/>
  <c r="AV143" i="22"/>
  <c r="AV145" i="22"/>
  <c r="AV137" i="22"/>
  <c r="AV142" i="22"/>
  <c r="AV139" i="22"/>
  <c r="AV136" i="22"/>
  <c r="AV141" i="22"/>
  <c r="AV138" i="22"/>
  <c r="AV140" i="22"/>
  <c r="K128" i="21"/>
  <c r="L128" i="21" s="1"/>
  <c r="T139" i="21"/>
  <c r="AU141" i="21"/>
  <c r="AS31" i="22"/>
  <c r="AS35" i="22"/>
  <c r="AS61" i="22"/>
  <c r="R67" i="23"/>
  <c r="K27" i="22"/>
  <c r="L27" i="22" s="1"/>
  <c r="AS42" i="22"/>
  <c r="AS52" i="22"/>
  <c r="AS67" i="22"/>
  <c r="L130" i="22"/>
  <c r="K126" i="21"/>
  <c r="L126" i="21" s="1"/>
  <c r="AU131" i="21"/>
  <c r="AR28" i="22"/>
  <c r="T69" i="22"/>
  <c r="T66" i="22"/>
  <c r="T68" i="22"/>
  <c r="T67" i="22"/>
  <c r="R82" i="22"/>
  <c r="O58" i="23"/>
  <c r="R58" i="23"/>
  <c r="K124" i="21"/>
  <c r="L124" i="21" s="1"/>
  <c r="K144" i="21"/>
  <c r="L144" i="21" s="1"/>
  <c r="K31" i="22"/>
  <c r="L31" i="22" s="1"/>
  <c r="AR32" i="22"/>
  <c r="K61" i="22"/>
  <c r="L61" i="22" s="1"/>
  <c r="K64" i="22"/>
  <c r="L64" i="22" s="1"/>
  <c r="K66" i="22"/>
  <c r="L66" i="22" s="1"/>
  <c r="K68" i="22"/>
  <c r="L68" i="22" s="1"/>
  <c r="K76" i="22"/>
  <c r="L76" i="22" s="1"/>
  <c r="K79" i="22"/>
  <c r="L79" i="22" s="1"/>
  <c r="K98" i="22"/>
  <c r="L98" i="22" s="1"/>
  <c r="K143" i="22"/>
  <c r="L143" i="22" s="1"/>
  <c r="R35" i="23"/>
  <c r="E63" i="23"/>
  <c r="H62" i="23" s="1"/>
  <c r="I62" i="23" s="1"/>
  <c r="J62" i="23" s="1"/>
  <c r="D77" i="23"/>
  <c r="K147" i="22"/>
  <c r="L147" i="22" s="1"/>
  <c r="AK95" i="23"/>
  <c r="AS77" i="22"/>
  <c r="K99" i="22"/>
  <c r="L99" i="22" s="1"/>
  <c r="K106" i="22"/>
  <c r="L106" i="22" s="1"/>
  <c r="K109" i="22"/>
  <c r="L109" i="22" s="1"/>
  <c r="K112" i="22"/>
  <c r="L112" i="22" s="1"/>
  <c r="R31" i="23"/>
  <c r="R68" i="23"/>
  <c r="K83" i="22"/>
  <c r="L83" i="22" s="1"/>
  <c r="AK91" i="22"/>
  <c r="T92" i="22"/>
  <c r="K94" i="22"/>
  <c r="L94" i="22" s="1"/>
  <c r="AK96" i="22"/>
  <c r="T97" i="22"/>
  <c r="T105" i="22"/>
  <c r="AU113" i="22"/>
  <c r="T114" i="22"/>
  <c r="AU116" i="22"/>
  <c r="AU122" i="22"/>
  <c r="AV124" i="22"/>
  <c r="K128" i="22"/>
  <c r="L128" i="22" s="1"/>
  <c r="AU138" i="22"/>
  <c r="T139" i="22"/>
  <c r="T142" i="22"/>
  <c r="R60" i="23"/>
  <c r="R49" i="24"/>
  <c r="K80" i="22"/>
  <c r="L80" i="22" s="1"/>
  <c r="R63" i="24"/>
  <c r="T73" i="22"/>
  <c r="AR81" i="22"/>
  <c r="T82" i="22"/>
  <c r="AR84" i="22"/>
  <c r="K90" i="22"/>
  <c r="L90" i="22" s="1"/>
  <c r="AV107" i="22"/>
  <c r="AV110" i="22"/>
  <c r="K126" i="22"/>
  <c r="L126" i="22" s="1"/>
  <c r="AU131" i="22"/>
  <c r="R29" i="23"/>
  <c r="D76" i="23"/>
  <c r="E62" i="23"/>
  <c r="H61" i="23" s="1"/>
  <c r="I61" i="23" s="1"/>
  <c r="J61" i="23" s="1"/>
  <c r="R76" i="23"/>
  <c r="K92" i="23"/>
  <c r="L92" i="23" s="1"/>
  <c r="AU147" i="22"/>
  <c r="AU144" i="22"/>
  <c r="K146" i="22"/>
  <c r="L146" i="22" s="1"/>
  <c r="K145" i="22"/>
  <c r="L145" i="22" s="1"/>
  <c r="AU145" i="22"/>
  <c r="R43" i="23"/>
  <c r="O43" i="23"/>
  <c r="P43" i="23" s="1"/>
  <c r="Q43" i="23" s="1"/>
  <c r="S43" i="23" s="1"/>
  <c r="U43" i="23" s="1"/>
  <c r="E52" i="23"/>
  <c r="H51" i="23" s="1"/>
  <c r="I51" i="23" s="1"/>
  <c r="J51" i="23" s="1"/>
  <c r="D67" i="23"/>
  <c r="AS75" i="22"/>
  <c r="AS78" i="22"/>
  <c r="AL92" i="22"/>
  <c r="T93" i="22"/>
  <c r="AL97" i="22"/>
  <c r="K113" i="22"/>
  <c r="L113" i="22" s="1"/>
  <c r="K116" i="22"/>
  <c r="L116" i="22" s="1"/>
  <c r="AU136" i="22"/>
  <c r="K138" i="22"/>
  <c r="L138" i="22" s="1"/>
  <c r="K141" i="22"/>
  <c r="L141" i="22" s="1"/>
  <c r="AU143" i="22"/>
  <c r="R45" i="23"/>
  <c r="E64" i="23"/>
  <c r="H63" i="23" s="1"/>
  <c r="I63" i="23" s="1"/>
  <c r="J63" i="23" s="1"/>
  <c r="D78" i="23"/>
  <c r="R63" i="23"/>
  <c r="AU139" i="22"/>
  <c r="AU142" i="22"/>
  <c r="R36" i="23"/>
  <c r="D73" i="23"/>
  <c r="E59" i="23"/>
  <c r="H58" i="23" s="1"/>
  <c r="I58" i="23" s="1"/>
  <c r="J58" i="23" s="1"/>
  <c r="R79" i="23"/>
  <c r="K100" i="23"/>
  <c r="L100" i="23" s="1"/>
  <c r="AK99" i="23"/>
  <c r="AK89" i="23"/>
  <c r="AK93" i="23"/>
  <c r="AK98" i="23"/>
  <c r="K96" i="23"/>
  <c r="L96" i="23" s="1"/>
  <c r="K91" i="23"/>
  <c r="L91" i="23" s="1"/>
  <c r="AK100" i="23"/>
  <c r="AK97" i="23"/>
  <c r="K95" i="23"/>
  <c r="L95" i="23" s="1"/>
  <c r="AK92" i="23"/>
  <c r="K90" i="23"/>
  <c r="L90" i="23" s="1"/>
  <c r="AK96" i="23"/>
  <c r="K94" i="23"/>
  <c r="L94" i="23" s="1"/>
  <c r="AK91" i="23"/>
  <c r="K99" i="23"/>
  <c r="L99" i="23" s="1"/>
  <c r="K89" i="23"/>
  <c r="L89" i="23" s="1"/>
  <c r="K98" i="23"/>
  <c r="L98" i="23" s="1"/>
  <c r="K93" i="23"/>
  <c r="L93" i="23" s="1"/>
  <c r="AK90" i="23"/>
  <c r="AK94" i="23"/>
  <c r="K81" i="22"/>
  <c r="L81" i="22" s="1"/>
  <c r="K84" i="22"/>
  <c r="L84" i="22" s="1"/>
  <c r="K91" i="22"/>
  <c r="L91" i="22" s="1"/>
  <c r="K96" i="22"/>
  <c r="L96" i="22" s="1"/>
  <c r="AK98" i="22"/>
  <c r="AV105" i="22"/>
  <c r="T106" i="22"/>
  <c r="AU108" i="22"/>
  <c r="AU111" i="22"/>
  <c r="T112" i="22"/>
  <c r="AV114" i="22"/>
  <c r="T115" i="22"/>
  <c r="AV127" i="22"/>
  <c r="R32" i="23"/>
  <c r="R42" i="23"/>
  <c r="O42" i="23"/>
  <c r="P42" i="23" s="1"/>
  <c r="Q42" i="23" s="1"/>
  <c r="AQ43" i="23"/>
  <c r="AU43" i="23" s="1"/>
  <c r="E60" i="23"/>
  <c r="H59" i="23" s="1"/>
  <c r="I59" i="23" s="1"/>
  <c r="J59" i="23" s="1"/>
  <c r="D74" i="23"/>
  <c r="R61" i="23"/>
  <c r="R26" i="24"/>
  <c r="O26" i="24"/>
  <c r="P26" i="24" s="1"/>
  <c r="Q26" i="24" s="1"/>
  <c r="AR73" i="22"/>
  <c r="K75" i="22"/>
  <c r="L75" i="22" s="1"/>
  <c r="K78" i="22"/>
  <c r="L78" i="22" s="1"/>
  <c r="AR82" i="22"/>
  <c r="AK93" i="22"/>
  <c r="T94" i="22"/>
  <c r="AL98" i="22"/>
  <c r="T99" i="22"/>
  <c r="AV108" i="22"/>
  <c r="T109" i="22"/>
  <c r="AU125" i="22"/>
  <c r="K129" i="22"/>
  <c r="L129" i="22" s="1"/>
  <c r="K144" i="22"/>
  <c r="L144" i="22" s="1"/>
  <c r="AS73" i="22"/>
  <c r="T74" i="22"/>
  <c r="AR76" i="22"/>
  <c r="AR79" i="22"/>
  <c r="T80" i="22"/>
  <c r="AS82" i="22"/>
  <c r="T83" i="22"/>
  <c r="AK89" i="22"/>
  <c r="AL93" i="22"/>
  <c r="AU121" i="22"/>
  <c r="AU123" i="22"/>
  <c r="AV125" i="22"/>
  <c r="K136" i="22"/>
  <c r="L136" i="22" s="1"/>
  <c r="T145" i="22"/>
  <c r="T146" i="22"/>
  <c r="AS76" i="22"/>
  <c r="T90" i="22"/>
  <c r="K92" i="22"/>
  <c r="L92" i="22" s="1"/>
  <c r="K97" i="22"/>
  <c r="L97" i="22" s="1"/>
  <c r="K105" i="22"/>
  <c r="L105" i="22" s="1"/>
  <c r="K114" i="22"/>
  <c r="L114" i="22" s="1"/>
  <c r="AV123" i="22"/>
  <c r="K127" i="22"/>
  <c r="L127" i="22" s="1"/>
  <c r="AU132" i="22"/>
  <c r="K139" i="22"/>
  <c r="L139" i="22" s="1"/>
  <c r="K142" i="22"/>
  <c r="L142" i="22" s="1"/>
  <c r="R64" i="23"/>
  <c r="AK94" i="22"/>
  <c r="T95" i="22"/>
  <c r="K108" i="22"/>
  <c r="L108" i="22" s="1"/>
  <c r="K111" i="22"/>
  <c r="L111" i="22" s="1"/>
  <c r="K125" i="22"/>
  <c r="L125" i="22" s="1"/>
  <c r="AV132" i="22"/>
  <c r="AU137" i="22"/>
  <c r="T144" i="22"/>
  <c r="E69" i="23"/>
  <c r="H68" i="23" s="1"/>
  <c r="I68" i="23" s="1"/>
  <c r="J68" i="23" s="1"/>
  <c r="D83" i="23"/>
  <c r="AL94" i="22"/>
  <c r="AU106" i="22"/>
  <c r="AU112" i="22"/>
  <c r="T113" i="22"/>
  <c r="T138" i="22"/>
  <c r="AU140" i="22"/>
  <c r="T141" i="22"/>
  <c r="AU146" i="22"/>
  <c r="E61" i="23"/>
  <c r="H60" i="23" s="1"/>
  <c r="I60" i="23" s="1"/>
  <c r="J60" i="23" s="1"/>
  <c r="D75" i="23"/>
  <c r="D79" i="23"/>
  <c r="E65" i="23"/>
  <c r="H64" i="23" s="1"/>
  <c r="I64" i="23" s="1"/>
  <c r="J64" i="23" s="1"/>
  <c r="E67" i="23"/>
  <c r="H66" i="23" s="1"/>
  <c r="I66" i="23" s="1"/>
  <c r="J66" i="23" s="1"/>
  <c r="D81" i="23"/>
  <c r="AS32" i="23"/>
  <c r="AR36" i="23"/>
  <c r="AR45" i="23"/>
  <c r="K47" i="23"/>
  <c r="L47" i="23" s="1"/>
  <c r="AS50" i="23"/>
  <c r="AR59" i="23"/>
  <c r="AR65" i="23"/>
  <c r="T66" i="23"/>
  <c r="AR68" i="23"/>
  <c r="T69" i="23"/>
  <c r="T95" i="23"/>
  <c r="AR44" i="24"/>
  <c r="D100" i="24"/>
  <c r="E85" i="24"/>
  <c r="H84" i="24" s="1"/>
  <c r="I84" i="24" s="1"/>
  <c r="J84" i="24" s="1"/>
  <c r="AS36" i="23"/>
  <c r="T63" i="23"/>
  <c r="AS65" i="23"/>
  <c r="AS68" i="23"/>
  <c r="K82" i="23"/>
  <c r="L82" i="23" s="1"/>
  <c r="AL94" i="23"/>
  <c r="T126" i="23"/>
  <c r="T128" i="23"/>
  <c r="T130" i="23"/>
  <c r="T132" i="23"/>
  <c r="T123" i="23"/>
  <c r="T121" i="23"/>
  <c r="T125" i="23"/>
  <c r="T127" i="23"/>
  <c r="T131" i="23"/>
  <c r="T122" i="23"/>
  <c r="T124" i="23"/>
  <c r="T129" i="23"/>
  <c r="K28" i="23"/>
  <c r="L28" i="23" s="1"/>
  <c r="AR29" i="23"/>
  <c r="T30" i="23"/>
  <c r="T34" i="23"/>
  <c r="K50" i="23"/>
  <c r="L50" i="23" s="1"/>
  <c r="AR53" i="23"/>
  <c r="R30" i="24"/>
  <c r="R96" i="24"/>
  <c r="AR26" i="23"/>
  <c r="T27" i="23"/>
  <c r="AS33" i="23"/>
  <c r="AR37" i="23"/>
  <c r="T44" i="23"/>
  <c r="AS48" i="23"/>
  <c r="E51" i="23"/>
  <c r="H50" i="23" s="1"/>
  <c r="I50" i="23" s="1"/>
  <c r="J50" i="23" s="1"/>
  <c r="K59" i="23"/>
  <c r="L59" i="23" s="1"/>
  <c r="K62" i="23"/>
  <c r="L62" i="23" s="1"/>
  <c r="K65" i="23"/>
  <c r="L65" i="23" s="1"/>
  <c r="D69" i="23"/>
  <c r="AS74" i="23"/>
  <c r="T75" i="23"/>
  <c r="AR77" i="23"/>
  <c r="T78" i="23"/>
  <c r="AS80" i="23"/>
  <c r="AS83" i="23"/>
  <c r="AL95" i="23"/>
  <c r="R137" i="23"/>
  <c r="R140" i="23"/>
  <c r="T27" i="24"/>
  <c r="T34" i="24"/>
  <c r="T30" i="24"/>
  <c r="T37" i="24"/>
  <c r="T26" i="24"/>
  <c r="T33" i="24"/>
  <c r="T29" i="24"/>
  <c r="T36" i="24"/>
  <c r="T28" i="24"/>
  <c r="L29" i="24"/>
  <c r="T35" i="24"/>
  <c r="T31" i="24"/>
  <c r="AS37" i="23"/>
  <c r="E46" i="23"/>
  <c r="H45" i="23" s="1"/>
  <c r="I45" i="23" s="1"/>
  <c r="J45" i="23" s="1"/>
  <c r="AR51" i="23"/>
  <c r="K53" i="23"/>
  <c r="L53" i="23" s="1"/>
  <c r="AR66" i="23"/>
  <c r="T67" i="23"/>
  <c r="AR69" i="23"/>
  <c r="AS77" i="23"/>
  <c r="R60" i="24"/>
  <c r="R109" i="24"/>
  <c r="T64" i="23"/>
  <c r="AS66" i="23"/>
  <c r="AS69" i="23"/>
  <c r="K83" i="23"/>
  <c r="L83" i="23" s="1"/>
  <c r="T92" i="23"/>
  <c r="T97" i="23"/>
  <c r="R143" i="23"/>
  <c r="R33" i="24"/>
  <c r="AR30" i="23"/>
  <c r="K33" i="23"/>
  <c r="L33" i="23" s="1"/>
  <c r="AR34" i="23"/>
  <c r="AR46" i="23"/>
  <c r="T47" i="23"/>
  <c r="AS60" i="23"/>
  <c r="AS63" i="23"/>
  <c r="K74" i="23"/>
  <c r="L74" i="23" s="1"/>
  <c r="K77" i="23"/>
  <c r="L77" i="23" s="1"/>
  <c r="K80" i="23"/>
  <c r="L80" i="23" s="1"/>
  <c r="AL91" i="23"/>
  <c r="AL96" i="23"/>
  <c r="L130" i="23"/>
  <c r="L27" i="24"/>
  <c r="E59" i="24"/>
  <c r="H58" i="24" s="1"/>
  <c r="I58" i="24" s="1"/>
  <c r="J58" i="24" s="1"/>
  <c r="D73" i="24"/>
  <c r="K26" i="23"/>
  <c r="L26" i="23" s="1"/>
  <c r="AS30" i="23"/>
  <c r="AS34" i="23"/>
  <c r="K37" i="23"/>
  <c r="L37" i="23" s="1"/>
  <c r="AS46" i="23"/>
  <c r="E49" i="23"/>
  <c r="H48" i="23" s="1"/>
  <c r="I48" i="23" s="1"/>
  <c r="J48" i="23" s="1"/>
  <c r="K51" i="23"/>
  <c r="L51" i="23" s="1"/>
  <c r="T73" i="23"/>
  <c r="AR81" i="23"/>
  <c r="T82" i="23"/>
  <c r="AR84" i="23"/>
  <c r="AV142" i="23"/>
  <c r="AV139" i="23"/>
  <c r="AV145" i="23"/>
  <c r="AV136" i="23"/>
  <c r="AV141" i="23"/>
  <c r="AV138" i="23"/>
  <c r="AV147" i="23"/>
  <c r="AV144" i="23"/>
  <c r="AV146" i="23"/>
  <c r="AV143" i="23"/>
  <c r="AV137" i="23"/>
  <c r="AV140" i="23"/>
  <c r="AR53" i="24"/>
  <c r="K50" i="24"/>
  <c r="L50" i="24" s="1"/>
  <c r="AR50" i="24"/>
  <c r="K52" i="24"/>
  <c r="L52" i="24" s="1"/>
  <c r="AR52" i="24"/>
  <c r="AR49" i="24"/>
  <c r="K51" i="24"/>
  <c r="L51" i="24" s="1"/>
  <c r="K53" i="24"/>
  <c r="L53" i="24" s="1"/>
  <c r="AR51" i="24"/>
  <c r="K48" i="24"/>
  <c r="L48" i="24" s="1"/>
  <c r="K45" i="24"/>
  <c r="L45" i="24" s="1"/>
  <c r="AR43" i="24"/>
  <c r="AR48" i="24"/>
  <c r="K47" i="24"/>
  <c r="L47" i="24" s="1"/>
  <c r="AR45" i="24"/>
  <c r="K42" i="24"/>
  <c r="L42" i="24" s="1"/>
  <c r="AR47" i="24"/>
  <c r="K44" i="24"/>
  <c r="L44" i="24" s="1"/>
  <c r="AR42" i="24"/>
  <c r="K46" i="24"/>
  <c r="L46" i="24" s="1"/>
  <c r="AR46" i="24"/>
  <c r="K43" i="24"/>
  <c r="L43" i="24" s="1"/>
  <c r="R58" i="24"/>
  <c r="O58" i="24"/>
  <c r="AR27" i="23"/>
  <c r="T28" i="23"/>
  <c r="K46" i="23"/>
  <c r="L46" i="23" s="1"/>
  <c r="AR49" i="23"/>
  <c r="T50" i="23"/>
  <c r="K66" i="23"/>
  <c r="L66" i="23" s="1"/>
  <c r="K69" i="23"/>
  <c r="L69" i="23" s="1"/>
  <c r="AR75" i="23"/>
  <c r="T76" i="23"/>
  <c r="AR78" i="23"/>
  <c r="T79" i="23"/>
  <c r="AS81" i="23"/>
  <c r="AS84" i="23"/>
  <c r="T98" i="23"/>
  <c r="L123" i="23"/>
  <c r="K30" i="23"/>
  <c r="L30" i="23" s="1"/>
  <c r="T32" i="23"/>
  <c r="AR44" i="23"/>
  <c r="AS49" i="23"/>
  <c r="AR67" i="23"/>
  <c r="AL92" i="23"/>
  <c r="T93" i="23"/>
  <c r="AL97" i="23"/>
  <c r="T99" i="23"/>
  <c r="L121" i="23"/>
  <c r="D60" i="24"/>
  <c r="E45" i="24"/>
  <c r="H44" i="24" s="1"/>
  <c r="I44" i="24" s="1"/>
  <c r="J44" i="24" s="1"/>
  <c r="AR31" i="23"/>
  <c r="K34" i="23"/>
  <c r="L34" i="23" s="1"/>
  <c r="AR35" i="23"/>
  <c r="T36" i="23"/>
  <c r="AS44" i="23"/>
  <c r="AS58" i="23"/>
  <c r="T59" i="23"/>
  <c r="AR61" i="23"/>
  <c r="AR64" i="23"/>
  <c r="T65" i="23"/>
  <c r="AS67" i="23"/>
  <c r="T68" i="23"/>
  <c r="T89" i="23"/>
  <c r="AL100" i="23"/>
  <c r="AS31" i="23"/>
  <c r="AR42" i="23"/>
  <c r="K49" i="23"/>
  <c r="L49" i="23" s="1"/>
  <c r="AR52" i="23"/>
  <c r="T53" i="23"/>
  <c r="AS61" i="23"/>
  <c r="K81" i="23"/>
  <c r="L81" i="23" s="1"/>
  <c r="K84" i="23"/>
  <c r="L84" i="23" s="1"/>
  <c r="R136" i="23"/>
  <c r="E82" i="24"/>
  <c r="H81" i="24" s="1"/>
  <c r="I81" i="24" s="1"/>
  <c r="J81" i="24" s="1"/>
  <c r="D97" i="24"/>
  <c r="T29" i="23"/>
  <c r="T43" i="23"/>
  <c r="K44" i="23"/>
  <c r="L44" i="23" s="1"/>
  <c r="AR47" i="23"/>
  <c r="AS52" i="23"/>
  <c r="AR73" i="23"/>
  <c r="K75" i="23"/>
  <c r="L75" i="23" s="1"/>
  <c r="K78" i="23"/>
  <c r="L78" i="23" s="1"/>
  <c r="AR82" i="23"/>
  <c r="T94" i="23"/>
  <c r="AL98" i="23"/>
  <c r="AL99" i="23"/>
  <c r="T109" i="23"/>
  <c r="T115" i="23"/>
  <c r="T112" i="23"/>
  <c r="T106" i="23"/>
  <c r="T111" i="23"/>
  <c r="T108" i="23"/>
  <c r="T114" i="23"/>
  <c r="T116" i="23"/>
  <c r="T74" i="23"/>
  <c r="AR76" i="23"/>
  <c r="T80" i="23"/>
  <c r="K125" i="23"/>
  <c r="L125" i="23" s="1"/>
  <c r="AU130" i="23"/>
  <c r="AV132" i="23"/>
  <c r="O136" i="23"/>
  <c r="AU137" i="23"/>
  <c r="AU143" i="23"/>
  <c r="T144" i="23"/>
  <c r="AU146" i="23"/>
  <c r="T147" i="23"/>
  <c r="E65" i="24"/>
  <c r="H64" i="24" s="1"/>
  <c r="I64" i="24" s="1"/>
  <c r="J64" i="24" s="1"/>
  <c r="D79" i="24"/>
  <c r="R74" i="24"/>
  <c r="AS48" i="24"/>
  <c r="AS53" i="24"/>
  <c r="AS50" i="24"/>
  <c r="AS52" i="24"/>
  <c r="AS51" i="24"/>
  <c r="R65" i="24"/>
  <c r="R122" i="24"/>
  <c r="AV109" i="23"/>
  <c r="AV128" i="23"/>
  <c r="K132" i="23"/>
  <c r="L132" i="23" s="1"/>
  <c r="K146" i="23"/>
  <c r="L146" i="23" s="1"/>
  <c r="R77" i="24"/>
  <c r="E43" i="25"/>
  <c r="H42" i="25" s="1"/>
  <c r="I42" i="25" s="1"/>
  <c r="J42" i="25" s="1"/>
  <c r="D58" i="25"/>
  <c r="AU124" i="23"/>
  <c r="AV126" i="23"/>
  <c r="T136" i="23"/>
  <c r="AU144" i="23"/>
  <c r="T145" i="23"/>
  <c r="AU147" i="23"/>
  <c r="AR31" i="24"/>
  <c r="K34" i="24"/>
  <c r="L34" i="24" s="1"/>
  <c r="AR35" i="24"/>
  <c r="AS44" i="24"/>
  <c r="D94" i="24"/>
  <c r="E79" i="24"/>
  <c r="H78" i="24" s="1"/>
  <c r="I78" i="24" s="1"/>
  <c r="J78" i="24" s="1"/>
  <c r="R80" i="24"/>
  <c r="R129" i="24"/>
  <c r="AU122" i="23"/>
  <c r="AV124" i="23"/>
  <c r="K128" i="23"/>
  <c r="L128" i="23" s="1"/>
  <c r="AU138" i="23"/>
  <c r="T139" i="23"/>
  <c r="AU141" i="23"/>
  <c r="T142" i="23"/>
  <c r="AS31" i="24"/>
  <c r="AS35" i="24"/>
  <c r="T48" i="24"/>
  <c r="R107" i="24"/>
  <c r="AV113" i="23"/>
  <c r="AV116" i="23"/>
  <c r="AS42" i="24"/>
  <c r="E68" i="24"/>
  <c r="H67" i="24" s="1"/>
  <c r="I67" i="24" s="1"/>
  <c r="J67" i="24" s="1"/>
  <c r="D82" i="24"/>
  <c r="AS83" i="24"/>
  <c r="AS80" i="24"/>
  <c r="AS74" i="24"/>
  <c r="AS79" i="24"/>
  <c r="AS76" i="24"/>
  <c r="AS82" i="24"/>
  <c r="AS73" i="24"/>
  <c r="AS84" i="24"/>
  <c r="AS81" i="24"/>
  <c r="AS77" i="24"/>
  <c r="R91" i="24"/>
  <c r="AV107" i="23"/>
  <c r="AV110" i="23"/>
  <c r="K126" i="23"/>
  <c r="L126" i="23" s="1"/>
  <c r="AU131" i="23"/>
  <c r="AS47" i="24"/>
  <c r="R144" i="24"/>
  <c r="R31" i="25"/>
  <c r="K124" i="23"/>
  <c r="L124" i="23" s="1"/>
  <c r="AU129" i="23"/>
  <c r="AV131" i="23"/>
  <c r="K144" i="23"/>
  <c r="L144" i="23" s="1"/>
  <c r="K147" i="23"/>
  <c r="L147" i="23" s="1"/>
  <c r="AS28" i="24"/>
  <c r="K31" i="24"/>
  <c r="L31" i="24" s="1"/>
  <c r="AR32" i="24"/>
  <c r="K35" i="24"/>
  <c r="L35" i="24" s="1"/>
  <c r="E70" i="24"/>
  <c r="H69" i="24" s="1"/>
  <c r="I69" i="24" s="1"/>
  <c r="J69" i="24" s="1"/>
  <c r="R110" i="24"/>
  <c r="R61" i="25"/>
  <c r="K122" i="23"/>
  <c r="L122" i="23" s="1"/>
  <c r="AV129" i="23"/>
  <c r="AU136" i="23"/>
  <c r="K138" i="23"/>
  <c r="L138" i="23" s="1"/>
  <c r="K141" i="23"/>
  <c r="L141" i="23" s="1"/>
  <c r="AU145" i="23"/>
  <c r="AS32" i="24"/>
  <c r="AR36" i="24"/>
  <c r="T51" i="24"/>
  <c r="T53" i="24"/>
  <c r="T50" i="24"/>
  <c r="T52" i="24"/>
  <c r="D61" i="24"/>
  <c r="R94" i="24"/>
  <c r="R145" i="25"/>
  <c r="AU127" i="23"/>
  <c r="K131" i="23"/>
  <c r="L131" i="23" s="1"/>
  <c r="T137" i="23"/>
  <c r="AU139" i="23"/>
  <c r="AU142" i="23"/>
  <c r="T143" i="23"/>
  <c r="T146" i="23"/>
  <c r="AS36" i="24"/>
  <c r="D74" i="24"/>
  <c r="E60" i="24"/>
  <c r="H59" i="24" s="1"/>
  <c r="I59" i="24" s="1"/>
  <c r="J59" i="24" s="1"/>
  <c r="AS45" i="24"/>
  <c r="T46" i="24"/>
  <c r="AV114" i="23"/>
  <c r="AV127" i="23"/>
  <c r="K28" i="24"/>
  <c r="L28" i="24" s="1"/>
  <c r="AR29" i="24"/>
  <c r="E48" i="24"/>
  <c r="H47" i="24" s="1"/>
  <c r="I47" i="24" s="1"/>
  <c r="J47" i="24" s="1"/>
  <c r="AS49" i="24"/>
  <c r="AS75" i="24"/>
  <c r="AV108" i="23"/>
  <c r="AU125" i="23"/>
  <c r="K129" i="23"/>
  <c r="L129" i="23" s="1"/>
  <c r="AS29" i="24"/>
  <c r="K32" i="24"/>
  <c r="L32" i="24" s="1"/>
  <c r="AR33" i="24"/>
  <c r="K36" i="24"/>
  <c r="L36" i="24" s="1"/>
  <c r="AU121" i="23"/>
  <c r="AU123" i="23"/>
  <c r="K145" i="23"/>
  <c r="L145" i="23" s="1"/>
  <c r="AR26" i="24"/>
  <c r="AS33" i="24"/>
  <c r="AS43" i="24"/>
  <c r="T44" i="24"/>
  <c r="D77" i="24"/>
  <c r="E63" i="24"/>
  <c r="H62" i="24" s="1"/>
  <c r="I62" i="24" s="1"/>
  <c r="J62" i="24" s="1"/>
  <c r="AS78" i="24"/>
  <c r="R128" i="24"/>
  <c r="K127" i="23"/>
  <c r="L127" i="23" s="1"/>
  <c r="K139" i="23"/>
  <c r="L139" i="23" s="1"/>
  <c r="AS26" i="24"/>
  <c r="D80" i="24"/>
  <c r="E66" i="24"/>
  <c r="H65" i="24" s="1"/>
  <c r="I65" i="24" s="1"/>
  <c r="J65" i="24" s="1"/>
  <c r="R132" i="25"/>
  <c r="T58" i="24"/>
  <c r="AR66" i="24"/>
  <c r="T67" i="24"/>
  <c r="AR69" i="24"/>
  <c r="K99" i="24"/>
  <c r="L99" i="24" s="1"/>
  <c r="AV126" i="24"/>
  <c r="AV129" i="24"/>
  <c r="R30" i="25"/>
  <c r="AR60" i="24"/>
  <c r="T61" i="24"/>
  <c r="AR63" i="24"/>
  <c r="T64" i="24"/>
  <c r="AS66" i="24"/>
  <c r="AS69" i="24"/>
  <c r="K83" i="24"/>
  <c r="L83" i="24" s="1"/>
  <c r="O89" i="24"/>
  <c r="AK96" i="24"/>
  <c r="T97" i="24"/>
  <c r="AU116" i="24"/>
  <c r="R26" i="25"/>
  <c r="O26" i="25"/>
  <c r="P26" i="25" s="1"/>
  <c r="Q26" i="25" s="1"/>
  <c r="S26" i="25" s="1"/>
  <c r="U26" i="25" s="1"/>
  <c r="R35" i="25"/>
  <c r="E60" i="25"/>
  <c r="H59" i="25" s="1"/>
  <c r="I59" i="25" s="1"/>
  <c r="J59" i="25" s="1"/>
  <c r="D74" i="25"/>
  <c r="E61" i="25"/>
  <c r="H60" i="25" s="1"/>
  <c r="I60" i="25" s="1"/>
  <c r="J60" i="25" s="1"/>
  <c r="E54" i="24"/>
  <c r="H53" i="24" s="1"/>
  <c r="I53" i="24" s="1"/>
  <c r="J53" i="24" s="1"/>
  <c r="T73" i="24"/>
  <c r="AR81" i="24"/>
  <c r="T82" i="24"/>
  <c r="AR84" i="24"/>
  <c r="K90" i="24"/>
  <c r="L90" i="24" s="1"/>
  <c r="AV107" i="24"/>
  <c r="AV110" i="24"/>
  <c r="T125" i="24"/>
  <c r="K126" i="24"/>
  <c r="L126" i="24" s="1"/>
  <c r="D63" i="25"/>
  <c r="E48" i="25"/>
  <c r="H47" i="25" s="1"/>
  <c r="I47" i="25" s="1"/>
  <c r="J47" i="25" s="1"/>
  <c r="K66" i="24"/>
  <c r="L66" i="24" s="1"/>
  <c r="K69" i="24"/>
  <c r="L69" i="24" s="1"/>
  <c r="AR75" i="24"/>
  <c r="T76" i="24"/>
  <c r="AR78" i="24"/>
  <c r="T79" i="24"/>
  <c r="AK92" i="24"/>
  <c r="K95" i="24"/>
  <c r="L95" i="24" s="1"/>
  <c r="AK97" i="24"/>
  <c r="T98" i="24"/>
  <c r="K100" i="24"/>
  <c r="L100" i="24" s="1"/>
  <c r="T121" i="24"/>
  <c r="T123" i="24"/>
  <c r="K124" i="24"/>
  <c r="L124" i="24" s="1"/>
  <c r="K130" i="24"/>
  <c r="L130" i="24" s="1"/>
  <c r="R64" i="25"/>
  <c r="AL97" i="24"/>
  <c r="K113" i="24"/>
  <c r="L113" i="24" s="1"/>
  <c r="K116" i="24"/>
  <c r="L116" i="24" s="1"/>
  <c r="AQ26" i="25"/>
  <c r="R51" i="25"/>
  <c r="D83" i="25"/>
  <c r="E69" i="25"/>
  <c r="H68" i="25" s="1"/>
  <c r="I68" i="25" s="1"/>
  <c r="J68" i="25" s="1"/>
  <c r="R79" i="25"/>
  <c r="R136" i="25"/>
  <c r="O136" i="25"/>
  <c r="P136" i="25" s="1"/>
  <c r="Q136" i="25" s="1"/>
  <c r="S136" i="25" s="1"/>
  <c r="T90" i="26"/>
  <c r="T99" i="26"/>
  <c r="T94" i="26"/>
  <c r="T89" i="26"/>
  <c r="T93" i="26"/>
  <c r="T98" i="26"/>
  <c r="T97" i="26"/>
  <c r="T92" i="26"/>
  <c r="T96" i="26"/>
  <c r="T91" i="26"/>
  <c r="T100" i="26"/>
  <c r="T95" i="26"/>
  <c r="T62" i="24"/>
  <c r="K81" i="24"/>
  <c r="L81" i="24" s="1"/>
  <c r="K84" i="24"/>
  <c r="L84" i="24" s="1"/>
  <c r="AV130" i="24"/>
  <c r="AV132" i="24"/>
  <c r="AV127" i="24"/>
  <c r="R42" i="25"/>
  <c r="O42" i="25"/>
  <c r="P42" i="25" s="1"/>
  <c r="Q42" i="25" s="1"/>
  <c r="S42" i="25" s="1"/>
  <c r="U42" i="25" s="1"/>
  <c r="AQ42" i="25" s="1"/>
  <c r="D81" i="25"/>
  <c r="E67" i="25"/>
  <c r="H66" i="25" s="1"/>
  <c r="I66" i="25" s="1"/>
  <c r="J66" i="25" s="1"/>
  <c r="E63" i="25"/>
  <c r="H62" i="25" s="1"/>
  <c r="I62" i="25" s="1"/>
  <c r="J62" i="25" s="1"/>
  <c r="D77" i="25"/>
  <c r="AR73" i="24"/>
  <c r="K75" i="24"/>
  <c r="L75" i="24" s="1"/>
  <c r="K78" i="24"/>
  <c r="L78" i="24" s="1"/>
  <c r="AR82" i="24"/>
  <c r="AK93" i="24"/>
  <c r="T94" i="24"/>
  <c r="AL98" i="24"/>
  <c r="T99" i="24"/>
  <c r="AV108" i="24"/>
  <c r="T109" i="24"/>
  <c r="AV111" i="24"/>
  <c r="AU130" i="24"/>
  <c r="AU132" i="24"/>
  <c r="K131" i="24"/>
  <c r="L131" i="24" s="1"/>
  <c r="AU131" i="24"/>
  <c r="K132" i="24"/>
  <c r="L132" i="24" s="1"/>
  <c r="AU125" i="24"/>
  <c r="T128" i="24"/>
  <c r="R31" i="26"/>
  <c r="K67" i="24"/>
  <c r="L67" i="24" s="1"/>
  <c r="D68" i="24"/>
  <c r="AR76" i="24"/>
  <c r="AR79" i="24"/>
  <c r="T80" i="24"/>
  <c r="T83" i="24"/>
  <c r="AV125" i="24"/>
  <c r="AU140" i="24"/>
  <c r="AU146" i="24"/>
  <c r="AU143" i="24"/>
  <c r="AU137" i="24"/>
  <c r="K142" i="24"/>
  <c r="L142" i="24" s="1"/>
  <c r="K139" i="24"/>
  <c r="L139" i="24" s="1"/>
  <c r="K145" i="24"/>
  <c r="L145" i="24" s="1"/>
  <c r="K136" i="24"/>
  <c r="L136" i="24" s="1"/>
  <c r="AU142" i="24"/>
  <c r="AU139" i="24"/>
  <c r="AU145" i="24"/>
  <c r="K141" i="24"/>
  <c r="L141" i="24" s="1"/>
  <c r="K138" i="24"/>
  <c r="L138" i="24" s="1"/>
  <c r="AU136" i="24"/>
  <c r="AU141" i="24"/>
  <c r="AU138" i="24"/>
  <c r="K143" i="24"/>
  <c r="L143" i="24" s="1"/>
  <c r="K140" i="24"/>
  <c r="L140" i="24" s="1"/>
  <c r="K137" i="24"/>
  <c r="L137" i="24" s="1"/>
  <c r="K146" i="24"/>
  <c r="L146" i="24" s="1"/>
  <c r="K147" i="24"/>
  <c r="L147" i="24" s="1"/>
  <c r="D91" i="25"/>
  <c r="E92" i="25" s="1"/>
  <c r="H91" i="25" s="1"/>
  <c r="I91" i="25" s="1"/>
  <c r="J91" i="25" s="1"/>
  <c r="E76" i="25"/>
  <c r="H75" i="25" s="1"/>
  <c r="I75" i="25" s="1"/>
  <c r="J75" i="25" s="1"/>
  <c r="E66" i="25"/>
  <c r="H65" i="25" s="1"/>
  <c r="I65" i="25" s="1"/>
  <c r="J65" i="25" s="1"/>
  <c r="D80" i="25"/>
  <c r="R105" i="25"/>
  <c r="O105" i="25"/>
  <c r="P105" i="25" s="1"/>
  <c r="Q105" i="25" s="1"/>
  <c r="S105" i="25" s="1"/>
  <c r="K61" i="24"/>
  <c r="L61" i="24" s="1"/>
  <c r="K64" i="24"/>
  <c r="L64" i="24" s="1"/>
  <c r="T77" i="24"/>
  <c r="AL89" i="24"/>
  <c r="T90" i="24"/>
  <c r="K92" i="24"/>
  <c r="L92" i="24" s="1"/>
  <c r="K97" i="24"/>
  <c r="L97" i="24" s="1"/>
  <c r="K105" i="24"/>
  <c r="L105" i="24" s="1"/>
  <c r="K114" i="24"/>
  <c r="L114" i="24" s="1"/>
  <c r="AV121" i="24"/>
  <c r="AV123" i="24"/>
  <c r="T126" i="24"/>
  <c r="K127" i="24"/>
  <c r="L127" i="24" s="1"/>
  <c r="AR59" i="24"/>
  <c r="AR65" i="24"/>
  <c r="T66" i="24"/>
  <c r="AR68" i="24"/>
  <c r="T69" i="24"/>
  <c r="AK94" i="24"/>
  <c r="T95" i="24"/>
  <c r="AK99" i="24"/>
  <c r="T100" i="24"/>
  <c r="K108" i="24"/>
  <c r="L108" i="24" s="1"/>
  <c r="K111" i="24"/>
  <c r="L111" i="24" s="1"/>
  <c r="T124" i="24"/>
  <c r="K125" i="24"/>
  <c r="L125" i="24" s="1"/>
  <c r="T129" i="24"/>
  <c r="AU144" i="24"/>
  <c r="R34" i="25"/>
  <c r="R60" i="25"/>
  <c r="T60" i="24"/>
  <c r="AR62" i="24"/>
  <c r="AS65" i="24"/>
  <c r="AS68" i="24"/>
  <c r="K73" i="24"/>
  <c r="L73" i="24" s="1"/>
  <c r="K82" i="24"/>
  <c r="L82" i="24" s="1"/>
  <c r="AL94" i="24"/>
  <c r="AL99" i="24"/>
  <c r="AU106" i="24"/>
  <c r="AU112" i="24"/>
  <c r="T113" i="24"/>
  <c r="AU115" i="24"/>
  <c r="T116" i="24"/>
  <c r="AU147" i="24"/>
  <c r="R73" i="25"/>
  <c r="O73" i="25"/>
  <c r="K76" i="24"/>
  <c r="L76" i="24" s="1"/>
  <c r="K79" i="24"/>
  <c r="L79" i="24" s="1"/>
  <c r="AK90" i="24"/>
  <c r="K93" i="24"/>
  <c r="L93" i="24" s="1"/>
  <c r="K98" i="24"/>
  <c r="L98" i="24" s="1"/>
  <c r="AV106" i="24"/>
  <c r="T107" i="24"/>
  <c r="AU109" i="24"/>
  <c r="AV112" i="24"/>
  <c r="AV115" i="24"/>
  <c r="K121" i="24"/>
  <c r="L121" i="24" s="1"/>
  <c r="K123" i="24"/>
  <c r="L123" i="24" s="1"/>
  <c r="AU128" i="24"/>
  <c r="K68" i="24"/>
  <c r="L68" i="24" s="1"/>
  <c r="AR74" i="24"/>
  <c r="AR80" i="24"/>
  <c r="T81" i="24"/>
  <c r="AR83" i="24"/>
  <c r="T84" i="24"/>
  <c r="AK95" i="24"/>
  <c r="AV128" i="24"/>
  <c r="D98" i="25"/>
  <c r="E99" i="25" s="1"/>
  <c r="H98" i="25" s="1"/>
  <c r="I98" i="25" s="1"/>
  <c r="J98" i="25" s="1"/>
  <c r="E83" i="25"/>
  <c r="H82" i="25" s="1"/>
  <c r="I82" i="25" s="1"/>
  <c r="J82" i="25" s="1"/>
  <c r="R63" i="25"/>
  <c r="R142" i="25"/>
  <c r="E51" i="24"/>
  <c r="H50" i="24" s="1"/>
  <c r="I50" i="24" s="1"/>
  <c r="J50" i="24" s="1"/>
  <c r="K59" i="24"/>
  <c r="L59" i="24" s="1"/>
  <c r="K62" i="24"/>
  <c r="L62" i="24" s="1"/>
  <c r="T75" i="24"/>
  <c r="AL95" i="24"/>
  <c r="T130" i="24"/>
  <c r="T132" i="24"/>
  <c r="T131" i="24"/>
  <c r="AU126" i="24"/>
  <c r="AU129" i="24"/>
  <c r="AV131" i="24"/>
  <c r="R37" i="25"/>
  <c r="AR27" i="25"/>
  <c r="T28" i="25"/>
  <c r="K46" i="25"/>
  <c r="L46" i="25" s="1"/>
  <c r="AR49" i="25"/>
  <c r="T50" i="25"/>
  <c r="K66" i="25"/>
  <c r="L66" i="25" s="1"/>
  <c r="K69" i="25"/>
  <c r="L69" i="25" s="1"/>
  <c r="T76" i="25"/>
  <c r="T93" i="25"/>
  <c r="T98" i="25"/>
  <c r="T97" i="25"/>
  <c r="T92" i="25"/>
  <c r="L89" i="25"/>
  <c r="T96" i="25"/>
  <c r="T91" i="25"/>
  <c r="T100" i="25"/>
  <c r="T95" i="25"/>
  <c r="T90" i="25"/>
  <c r="T99" i="25"/>
  <c r="T94" i="25"/>
  <c r="L93" i="25"/>
  <c r="R35" i="26"/>
  <c r="AR44" i="25"/>
  <c r="D64" i="25"/>
  <c r="T139" i="24"/>
  <c r="T142" i="24"/>
  <c r="AV144" i="24"/>
  <c r="AV147" i="24"/>
  <c r="AS31" i="25"/>
  <c r="AS35" i="25"/>
  <c r="AR42" i="25"/>
  <c r="AU42" i="25" s="1"/>
  <c r="K49" i="25"/>
  <c r="L49" i="25" s="1"/>
  <c r="AR52" i="25"/>
  <c r="T53" i="25"/>
  <c r="AS61" i="25"/>
  <c r="T62" i="25"/>
  <c r="AS64" i="25"/>
  <c r="AR78" i="25"/>
  <c r="AR84" i="25"/>
  <c r="AR81" i="25"/>
  <c r="K80" i="25"/>
  <c r="L80" i="25" s="1"/>
  <c r="K83" i="25"/>
  <c r="L83" i="25" s="1"/>
  <c r="K82" i="25"/>
  <c r="L82" i="25" s="1"/>
  <c r="AR82" i="25"/>
  <c r="K84" i="25"/>
  <c r="L84" i="25" s="1"/>
  <c r="K81" i="25"/>
  <c r="L81" i="25" s="1"/>
  <c r="R62" i="26"/>
  <c r="AV138" i="24"/>
  <c r="AV141" i="24"/>
  <c r="K27" i="25"/>
  <c r="L27" i="25" s="1"/>
  <c r="T29" i="25"/>
  <c r="T43" i="25"/>
  <c r="K44" i="25"/>
  <c r="L44" i="25" s="1"/>
  <c r="AR47" i="25"/>
  <c r="T48" i="25"/>
  <c r="AS52" i="25"/>
  <c r="D76" i="25"/>
  <c r="T80" i="25"/>
  <c r="AQ58" i="26"/>
  <c r="AR28" i="25"/>
  <c r="T33" i="25"/>
  <c r="AS47" i="25"/>
  <c r="K52" i="25"/>
  <c r="L52" i="25" s="1"/>
  <c r="K58" i="25"/>
  <c r="L58" i="25" s="1"/>
  <c r="K67" i="25"/>
  <c r="L67" i="25" s="1"/>
  <c r="AR76" i="25"/>
  <c r="L98" i="25"/>
  <c r="R146" i="25"/>
  <c r="AS32" i="25"/>
  <c r="AR36" i="25"/>
  <c r="AR45" i="25"/>
  <c r="K47" i="25"/>
  <c r="L47" i="25" s="1"/>
  <c r="AS50" i="25"/>
  <c r="AR59" i="25"/>
  <c r="AR65" i="25"/>
  <c r="T66" i="25"/>
  <c r="AR68" i="25"/>
  <c r="T69" i="25"/>
  <c r="R26" i="26"/>
  <c r="O26" i="26"/>
  <c r="R59" i="26"/>
  <c r="AV136" i="24"/>
  <c r="T143" i="24"/>
  <c r="AV145" i="24"/>
  <c r="T146" i="24"/>
  <c r="AS36" i="25"/>
  <c r="AR62" i="25"/>
  <c r="T79" i="25"/>
  <c r="T82" i="25"/>
  <c r="T84" i="25"/>
  <c r="T106" i="25"/>
  <c r="T113" i="25"/>
  <c r="T109" i="25"/>
  <c r="T116" i="25"/>
  <c r="T105" i="25"/>
  <c r="T112" i="25"/>
  <c r="T108" i="25"/>
  <c r="T115" i="25"/>
  <c r="T111" i="25"/>
  <c r="T107" i="25"/>
  <c r="T114" i="25"/>
  <c r="T110" i="25"/>
  <c r="AV139" i="24"/>
  <c r="T140" i="24"/>
  <c r="AV142" i="24"/>
  <c r="K28" i="25"/>
  <c r="L28" i="25" s="1"/>
  <c r="AR29" i="25"/>
  <c r="T30" i="25"/>
  <c r="T34" i="25"/>
  <c r="K50" i="25"/>
  <c r="L50" i="25" s="1"/>
  <c r="AR53" i="25"/>
  <c r="AS62" i="25"/>
  <c r="K76" i="25"/>
  <c r="L76" i="25" s="1"/>
  <c r="L34" i="26"/>
  <c r="P42" i="26"/>
  <c r="Q42" i="26" s="1"/>
  <c r="S42" i="26" s="1"/>
  <c r="U42" i="26" s="1"/>
  <c r="AQ42" i="26" s="1"/>
  <c r="AS29" i="25"/>
  <c r="K32" i="25"/>
  <c r="L32" i="25" s="1"/>
  <c r="AR33" i="25"/>
  <c r="K36" i="25"/>
  <c r="L36" i="25" s="1"/>
  <c r="AR43" i="25"/>
  <c r="K45" i="25"/>
  <c r="L45" i="25" s="1"/>
  <c r="AR48" i="25"/>
  <c r="T49" i="25"/>
  <c r="AS53" i="25"/>
  <c r="K68" i="25"/>
  <c r="L68" i="25" s="1"/>
  <c r="R123" i="25"/>
  <c r="R125" i="25"/>
  <c r="AR26" i="25"/>
  <c r="AU26" i="25" s="1"/>
  <c r="T27" i="25"/>
  <c r="AS33" i="25"/>
  <c r="AR37" i="25"/>
  <c r="T44" i="25"/>
  <c r="AS48" i="25"/>
  <c r="E51" i="25"/>
  <c r="H50" i="25" s="1"/>
  <c r="I50" i="25" s="1"/>
  <c r="J50" i="25" s="1"/>
  <c r="K59" i="25"/>
  <c r="L59" i="25" s="1"/>
  <c r="K62" i="25"/>
  <c r="L62" i="25" s="1"/>
  <c r="K65" i="25"/>
  <c r="L65" i="25" s="1"/>
  <c r="D69" i="25"/>
  <c r="T75" i="25"/>
  <c r="AR77" i="25"/>
  <c r="T78" i="25"/>
  <c r="L116" i="25"/>
  <c r="L28" i="26"/>
  <c r="AS37" i="25"/>
  <c r="AR51" i="25"/>
  <c r="K53" i="25"/>
  <c r="L53" i="25" s="1"/>
  <c r="AR66" i="25"/>
  <c r="T67" i="25"/>
  <c r="AR69" i="25"/>
  <c r="T83" i="25"/>
  <c r="L106" i="25"/>
  <c r="R127" i="25"/>
  <c r="E61" i="26"/>
  <c r="H60" i="26" s="1"/>
  <c r="I60" i="26" s="1"/>
  <c r="J60" i="26" s="1"/>
  <c r="D75" i="26"/>
  <c r="T144" i="24"/>
  <c r="T147" i="24"/>
  <c r="K29" i="25"/>
  <c r="L29" i="25" s="1"/>
  <c r="T31" i="25"/>
  <c r="K43" i="25"/>
  <c r="L43" i="25" s="1"/>
  <c r="K48" i="25"/>
  <c r="L48" i="25" s="1"/>
  <c r="AS51" i="25"/>
  <c r="T52" i="25"/>
  <c r="AR60" i="25"/>
  <c r="T61" i="25"/>
  <c r="AS66" i="25"/>
  <c r="AS69" i="25"/>
  <c r="T81" i="25"/>
  <c r="T89" i="25"/>
  <c r="O137" i="25"/>
  <c r="P137" i="25" s="1"/>
  <c r="Q137" i="25" s="1"/>
  <c r="S137" i="25" s="1"/>
  <c r="R137" i="25"/>
  <c r="R143" i="25"/>
  <c r="T35" i="26"/>
  <c r="T31" i="26"/>
  <c r="T27" i="26"/>
  <c r="T34" i="26"/>
  <c r="T30" i="26"/>
  <c r="T33" i="26"/>
  <c r="T29" i="26"/>
  <c r="T36" i="26"/>
  <c r="T32" i="26"/>
  <c r="T37" i="26"/>
  <c r="T28" i="26"/>
  <c r="R109" i="26"/>
  <c r="AV137" i="24"/>
  <c r="T138" i="24"/>
  <c r="AV143" i="24"/>
  <c r="AV146" i="24"/>
  <c r="AR30" i="25"/>
  <c r="K33" i="25"/>
  <c r="L33" i="25" s="1"/>
  <c r="AR34" i="25"/>
  <c r="AR46" i="25"/>
  <c r="AS60" i="25"/>
  <c r="K74" i="25"/>
  <c r="L74" i="25" s="1"/>
  <c r="AS84" i="25"/>
  <c r="AS81" i="25"/>
  <c r="AS83" i="25"/>
  <c r="AS80" i="25"/>
  <c r="AS79" i="25"/>
  <c r="K77" i="25"/>
  <c r="L77" i="25" s="1"/>
  <c r="R122" i="25"/>
  <c r="AS30" i="25"/>
  <c r="T73" i="25"/>
  <c r="AR79" i="25"/>
  <c r="K91" i="25"/>
  <c r="L91" i="25" s="1"/>
  <c r="K96" i="25"/>
  <c r="L96" i="25" s="1"/>
  <c r="AK98" i="25"/>
  <c r="K108" i="25"/>
  <c r="L108" i="25" s="1"/>
  <c r="AV125" i="25"/>
  <c r="T126" i="25"/>
  <c r="AV146" i="25"/>
  <c r="R80" i="26"/>
  <c r="AK93" i="25"/>
  <c r="AL98" i="25"/>
  <c r="AU109" i="25"/>
  <c r="K112" i="25"/>
  <c r="L112" i="25" s="1"/>
  <c r="AU113" i="25"/>
  <c r="AU128" i="25"/>
  <c r="K130" i="25"/>
  <c r="L130" i="25" s="1"/>
  <c r="K138" i="25"/>
  <c r="L138" i="25" s="1"/>
  <c r="AU139" i="25"/>
  <c r="T140" i="25"/>
  <c r="T144" i="25"/>
  <c r="AS27" i="26"/>
  <c r="K30" i="26"/>
  <c r="L30" i="26" s="1"/>
  <c r="L93" i="26"/>
  <c r="AL89" i="25"/>
  <c r="K92" i="25"/>
  <c r="L92" i="25" s="1"/>
  <c r="K97" i="25"/>
  <c r="L97" i="25" s="1"/>
  <c r="AU106" i="25"/>
  <c r="AV123" i="25"/>
  <c r="T124" i="25"/>
  <c r="AU136" i="25"/>
  <c r="T137" i="25"/>
  <c r="AV143" i="25"/>
  <c r="AU147" i="25"/>
  <c r="AS31" i="26"/>
  <c r="AS35" i="26"/>
  <c r="AR37" i="26"/>
  <c r="E64" i="26"/>
  <c r="H63" i="26" s="1"/>
  <c r="I63" i="26" s="1"/>
  <c r="J63" i="26" s="1"/>
  <c r="D78" i="26"/>
  <c r="AK94" i="25"/>
  <c r="AK99" i="25"/>
  <c r="AV106" i="25"/>
  <c r="K109" i="25"/>
  <c r="L109" i="25" s="1"/>
  <c r="AU121" i="25"/>
  <c r="AU131" i="25"/>
  <c r="AV147" i="25"/>
  <c r="AS37" i="26"/>
  <c r="R73" i="26"/>
  <c r="O73" i="26"/>
  <c r="L90" i="26"/>
  <c r="L98" i="26"/>
  <c r="AL94" i="25"/>
  <c r="AL99" i="25"/>
  <c r="AU110" i="25"/>
  <c r="K113" i="25"/>
  <c r="L113" i="25" s="1"/>
  <c r="AU114" i="25"/>
  <c r="AU126" i="25"/>
  <c r="K128" i="25"/>
  <c r="L128" i="25" s="1"/>
  <c r="AV131" i="25"/>
  <c r="T132" i="25"/>
  <c r="K139" i="25"/>
  <c r="L139" i="25" s="1"/>
  <c r="T141" i="25"/>
  <c r="T145" i="25"/>
  <c r="AR28" i="26"/>
  <c r="AS47" i="26"/>
  <c r="AS52" i="26"/>
  <c r="AS42" i="26"/>
  <c r="AU42" i="26" s="1"/>
  <c r="AS44" i="26"/>
  <c r="AS49" i="26"/>
  <c r="AS46" i="26"/>
  <c r="AS51" i="26"/>
  <c r="AS53" i="26"/>
  <c r="AS50" i="26"/>
  <c r="D65" i="26"/>
  <c r="E50" i="26"/>
  <c r="H49" i="26" s="1"/>
  <c r="I49" i="26" s="1"/>
  <c r="J49" i="26" s="1"/>
  <c r="R107" i="26"/>
  <c r="AK95" i="25"/>
  <c r="AK100" i="25"/>
  <c r="AU129" i="25"/>
  <c r="K131" i="25"/>
  <c r="L131" i="25" s="1"/>
  <c r="K147" i="25"/>
  <c r="L147" i="25" s="1"/>
  <c r="AS32" i="26"/>
  <c r="AL95" i="25"/>
  <c r="AL100" i="25"/>
  <c r="AU107" i="25"/>
  <c r="K121" i="25"/>
  <c r="L121" i="25" s="1"/>
  <c r="AU124" i="25"/>
  <c r="AV129" i="25"/>
  <c r="T130" i="25"/>
  <c r="AU137" i="25"/>
  <c r="T138" i="25"/>
  <c r="R65" i="26"/>
  <c r="K99" i="25"/>
  <c r="L99" i="25" s="1"/>
  <c r="AV107" i="25"/>
  <c r="K110" i="25"/>
  <c r="L110" i="25" s="1"/>
  <c r="AU111" i="25"/>
  <c r="K114" i="25"/>
  <c r="L114" i="25" s="1"/>
  <c r="AV124" i="25"/>
  <c r="K126" i="25"/>
  <c r="L126" i="25" s="1"/>
  <c r="K140" i="25"/>
  <c r="L140" i="25" s="1"/>
  <c r="T142" i="25"/>
  <c r="D73" i="26"/>
  <c r="E59" i="26"/>
  <c r="H58" i="26" s="1"/>
  <c r="I58" i="26" s="1"/>
  <c r="J58" i="26" s="1"/>
  <c r="D62" i="26"/>
  <c r="E47" i="26"/>
  <c r="H46" i="26" s="1"/>
  <c r="I46" i="26" s="1"/>
  <c r="J46" i="26" s="1"/>
  <c r="L99" i="26"/>
  <c r="AK91" i="25"/>
  <c r="K94" i="25"/>
  <c r="L94" i="25" s="1"/>
  <c r="AK96" i="25"/>
  <c r="AV111" i="25"/>
  <c r="AU115" i="25"/>
  <c r="T125" i="25"/>
  <c r="AU132" i="25"/>
  <c r="AU141" i="25"/>
  <c r="K144" i="25"/>
  <c r="L144" i="25" s="1"/>
  <c r="AU145" i="25"/>
  <c r="T146" i="25"/>
  <c r="AS29" i="26"/>
  <c r="K32" i="26"/>
  <c r="L32" i="26" s="1"/>
  <c r="AR33" i="26"/>
  <c r="K36" i="26"/>
  <c r="L36" i="26" s="1"/>
  <c r="D59" i="26"/>
  <c r="E44" i="26"/>
  <c r="H43" i="26" s="1"/>
  <c r="I43" i="26" s="1"/>
  <c r="J43" i="26" s="1"/>
  <c r="AS64" i="26"/>
  <c r="AS61" i="26"/>
  <c r="AS67" i="26"/>
  <c r="AS58" i="26"/>
  <c r="AU58" i="26" s="1"/>
  <c r="AS63" i="26"/>
  <c r="AS60" i="26"/>
  <c r="AS69" i="26"/>
  <c r="AS66" i="26"/>
  <c r="AS68" i="26"/>
  <c r="AS65" i="26"/>
  <c r="AS59" i="26"/>
  <c r="AS62" i="26"/>
  <c r="AL91" i="25"/>
  <c r="AL96" i="25"/>
  <c r="AV115" i="25"/>
  <c r="AU122" i="25"/>
  <c r="AU127" i="25"/>
  <c r="K129" i="25"/>
  <c r="L129" i="25" s="1"/>
  <c r="AV132" i="25"/>
  <c r="AV141" i="25"/>
  <c r="AV145" i="25"/>
  <c r="AR26" i="26"/>
  <c r="AS33" i="26"/>
  <c r="K37" i="26"/>
  <c r="L37" i="26" s="1"/>
  <c r="D79" i="26"/>
  <c r="E65" i="26"/>
  <c r="H64" i="26" s="1"/>
  <c r="I64" i="26" s="1"/>
  <c r="J64" i="26" s="1"/>
  <c r="E69" i="26"/>
  <c r="H68" i="26" s="1"/>
  <c r="I68" i="26" s="1"/>
  <c r="J68" i="26" s="1"/>
  <c r="D83" i="26"/>
  <c r="R110" i="26"/>
  <c r="K90" i="25"/>
  <c r="L90" i="25" s="1"/>
  <c r="K107" i="25"/>
  <c r="L107" i="25" s="1"/>
  <c r="AU108" i="25"/>
  <c r="K124" i="25"/>
  <c r="L124" i="25" s="1"/>
  <c r="AV127" i="25"/>
  <c r="T128" i="25"/>
  <c r="T139" i="25"/>
  <c r="E67" i="26"/>
  <c r="H66" i="26" s="1"/>
  <c r="I66" i="26" s="1"/>
  <c r="J66" i="26" s="1"/>
  <c r="D81" i="26"/>
  <c r="R74" i="26"/>
  <c r="R82" i="26"/>
  <c r="R106" i="26"/>
  <c r="R123" i="26"/>
  <c r="AK92" i="25"/>
  <c r="K95" i="25"/>
  <c r="L95" i="25" s="1"/>
  <c r="AK97" i="25"/>
  <c r="AV108" i="25"/>
  <c r="K111" i="25"/>
  <c r="L111" i="25" s="1"/>
  <c r="AU112" i="25"/>
  <c r="K115" i="25"/>
  <c r="L115" i="25" s="1"/>
  <c r="AU130" i="25"/>
  <c r="AU138" i="25"/>
  <c r="T143" i="25"/>
  <c r="K29" i="26"/>
  <c r="L29" i="26" s="1"/>
  <c r="R50" i="26"/>
  <c r="R58" i="26"/>
  <c r="O58" i="26"/>
  <c r="P58" i="26" s="1"/>
  <c r="Q58" i="26" s="1"/>
  <c r="S58" i="26" s="1"/>
  <c r="U58" i="26" s="1"/>
  <c r="E70" i="26"/>
  <c r="H69" i="26" s="1"/>
  <c r="I69" i="26" s="1"/>
  <c r="J69" i="26" s="1"/>
  <c r="D84" i="26"/>
  <c r="L97" i="26"/>
  <c r="AR46" i="27"/>
  <c r="K48" i="27"/>
  <c r="L48" i="27" s="1"/>
  <c r="K43" i="27"/>
  <c r="L43" i="27" s="1"/>
  <c r="AR51" i="27"/>
  <c r="K53" i="27"/>
  <c r="L53" i="27" s="1"/>
  <c r="AR48" i="27"/>
  <c r="K45" i="27"/>
  <c r="L45" i="27" s="1"/>
  <c r="AR43" i="27"/>
  <c r="K50" i="27"/>
  <c r="L50" i="27" s="1"/>
  <c r="K47" i="27"/>
  <c r="L47" i="27" s="1"/>
  <c r="AR45" i="27"/>
  <c r="AR50" i="27"/>
  <c r="K42" i="27"/>
  <c r="L42" i="27" s="1"/>
  <c r="AR47" i="27"/>
  <c r="K44" i="27"/>
  <c r="L44" i="27" s="1"/>
  <c r="AR52" i="27"/>
  <c r="K49" i="27"/>
  <c r="L49" i="27" s="1"/>
  <c r="AR42" i="27"/>
  <c r="AR49" i="27"/>
  <c r="K46" i="27"/>
  <c r="L46" i="27" s="1"/>
  <c r="AR44" i="27"/>
  <c r="K51" i="27"/>
  <c r="L51" i="27" s="1"/>
  <c r="K52" i="27"/>
  <c r="L52" i="27" s="1"/>
  <c r="AR53" i="27"/>
  <c r="AL92" i="25"/>
  <c r="AU105" i="25"/>
  <c r="T136" i="25"/>
  <c r="K141" i="25"/>
  <c r="L141" i="25" s="1"/>
  <c r="AU142" i="25"/>
  <c r="AR30" i="26"/>
  <c r="K33" i="26"/>
  <c r="L33" i="26" s="1"/>
  <c r="AR34" i="26"/>
  <c r="D76" i="26"/>
  <c r="E62" i="26"/>
  <c r="H61" i="26" s="1"/>
  <c r="I61" i="26" s="1"/>
  <c r="J61" i="26" s="1"/>
  <c r="R77" i="26"/>
  <c r="L89" i="26"/>
  <c r="AR45" i="26"/>
  <c r="K47" i="26"/>
  <c r="L47" i="26" s="1"/>
  <c r="AR59" i="26"/>
  <c r="AR65" i="26"/>
  <c r="T66" i="26"/>
  <c r="AR68" i="26"/>
  <c r="T69" i="26"/>
  <c r="T35" i="27"/>
  <c r="T31" i="27"/>
  <c r="T27" i="27"/>
  <c r="T34" i="27"/>
  <c r="T30" i="27"/>
  <c r="T37" i="27"/>
  <c r="T26" i="27"/>
  <c r="T29" i="27"/>
  <c r="T36" i="27"/>
  <c r="T28" i="27"/>
  <c r="D61" i="27"/>
  <c r="E46" i="27"/>
  <c r="H45" i="27" s="1"/>
  <c r="I45" i="27" s="1"/>
  <c r="J45" i="27" s="1"/>
  <c r="R115" i="26"/>
  <c r="AR43" i="26"/>
  <c r="K45" i="26"/>
  <c r="L45" i="26" s="1"/>
  <c r="AR48" i="26"/>
  <c r="T49" i="26"/>
  <c r="K68" i="26"/>
  <c r="L68" i="26" s="1"/>
  <c r="AR74" i="26"/>
  <c r="AR80" i="26"/>
  <c r="T81" i="26"/>
  <c r="AR83" i="26"/>
  <c r="T84" i="26"/>
  <c r="AK95" i="26"/>
  <c r="AK100" i="26"/>
  <c r="E59" i="27"/>
  <c r="H58" i="27" s="1"/>
  <c r="I58" i="27" s="1"/>
  <c r="J58" i="27" s="1"/>
  <c r="D73" i="27"/>
  <c r="AR51" i="26"/>
  <c r="K53" i="26"/>
  <c r="L53" i="26" s="1"/>
  <c r="AR69" i="26"/>
  <c r="AS77" i="26"/>
  <c r="AV114" i="26"/>
  <c r="AV116" i="26"/>
  <c r="AV113" i="26"/>
  <c r="K43" i="26"/>
  <c r="L43" i="26" s="1"/>
  <c r="K48" i="26"/>
  <c r="L48" i="26" s="1"/>
  <c r="T52" i="26"/>
  <c r="AR60" i="26"/>
  <c r="T61" i="26"/>
  <c r="AR63" i="26"/>
  <c r="T64" i="26"/>
  <c r="K83" i="26"/>
  <c r="L83" i="26" s="1"/>
  <c r="AK91" i="26"/>
  <c r="K94" i="26"/>
  <c r="L94" i="26" s="1"/>
  <c r="AK96" i="26"/>
  <c r="AV115" i="26"/>
  <c r="D60" i="27"/>
  <c r="E45" i="27"/>
  <c r="H44" i="27" s="1"/>
  <c r="I44" i="27" s="1"/>
  <c r="J44" i="27" s="1"/>
  <c r="R137" i="26"/>
  <c r="E49" i="26"/>
  <c r="H48" i="26" s="1"/>
  <c r="I48" i="26" s="1"/>
  <c r="J48" i="26" s="1"/>
  <c r="K51" i="26"/>
  <c r="L51" i="26" s="1"/>
  <c r="T73" i="26"/>
  <c r="AR81" i="26"/>
  <c r="T82" i="26"/>
  <c r="AR84" i="26"/>
  <c r="AV107" i="26"/>
  <c r="AV110" i="26"/>
  <c r="L130" i="26"/>
  <c r="R140" i="26"/>
  <c r="L31" i="27"/>
  <c r="O58" i="27"/>
  <c r="R58" i="27"/>
  <c r="K46" i="26"/>
  <c r="L46" i="26" s="1"/>
  <c r="AR49" i="26"/>
  <c r="T50" i="26"/>
  <c r="K66" i="26"/>
  <c r="L66" i="26" s="1"/>
  <c r="D67" i="26"/>
  <c r="K69" i="26"/>
  <c r="L69" i="26" s="1"/>
  <c r="AR75" i="26"/>
  <c r="T76" i="26"/>
  <c r="AR78" i="26"/>
  <c r="T79" i="26"/>
  <c r="AS81" i="26"/>
  <c r="AS84" i="26"/>
  <c r="AK92" i="26"/>
  <c r="K95" i="26"/>
  <c r="L95" i="26" s="1"/>
  <c r="AK97" i="26"/>
  <c r="K100" i="26"/>
  <c r="L100" i="26" s="1"/>
  <c r="T122" i="26"/>
  <c r="T124" i="26"/>
  <c r="T126" i="26"/>
  <c r="T128" i="26"/>
  <c r="T130" i="26"/>
  <c r="T132" i="26"/>
  <c r="T123" i="26"/>
  <c r="T121" i="26"/>
  <c r="T127" i="26"/>
  <c r="T131" i="26"/>
  <c r="L26" i="27"/>
  <c r="AR44" i="26"/>
  <c r="T45" i="26"/>
  <c r="AR58" i="26"/>
  <c r="K60" i="26"/>
  <c r="L60" i="26" s="1"/>
  <c r="K63" i="26"/>
  <c r="L63" i="26" s="1"/>
  <c r="AR67" i="26"/>
  <c r="AS75" i="26"/>
  <c r="AS78" i="26"/>
  <c r="AL97" i="26"/>
  <c r="AU115" i="26"/>
  <c r="AU111" i="26"/>
  <c r="K116" i="26"/>
  <c r="L116" i="26" s="1"/>
  <c r="AU116" i="26"/>
  <c r="AU113" i="26"/>
  <c r="K112" i="26"/>
  <c r="L112" i="26" s="1"/>
  <c r="AV111" i="26"/>
  <c r="AV112" i="26"/>
  <c r="R114" i="26"/>
  <c r="R143" i="26"/>
  <c r="L37" i="27"/>
  <c r="R81" i="27"/>
  <c r="T59" i="26"/>
  <c r="AR61" i="26"/>
  <c r="AR64" i="26"/>
  <c r="T65" i="26"/>
  <c r="T68" i="26"/>
  <c r="L126" i="26"/>
  <c r="L35" i="27"/>
  <c r="R108" i="27"/>
  <c r="K49" i="26"/>
  <c r="L49" i="26" s="1"/>
  <c r="AR52" i="26"/>
  <c r="T53" i="26"/>
  <c r="K81" i="26"/>
  <c r="L81" i="26" s="1"/>
  <c r="K84" i="26"/>
  <c r="L84" i="26" s="1"/>
  <c r="K91" i="26"/>
  <c r="L91" i="26" s="1"/>
  <c r="K96" i="26"/>
  <c r="L96" i="26" s="1"/>
  <c r="AK98" i="26"/>
  <c r="AV105" i="26"/>
  <c r="AV146" i="26"/>
  <c r="AV143" i="26"/>
  <c r="AV137" i="26"/>
  <c r="AV142" i="26"/>
  <c r="AV139" i="26"/>
  <c r="AV145" i="26"/>
  <c r="AV136" i="26"/>
  <c r="AV141" i="26"/>
  <c r="AV138" i="26"/>
  <c r="AV147" i="26"/>
  <c r="AV144" i="26"/>
  <c r="AV140" i="26"/>
  <c r="T33" i="27"/>
  <c r="R131" i="27"/>
  <c r="T43" i="26"/>
  <c r="K44" i="26"/>
  <c r="L44" i="26" s="1"/>
  <c r="AR47" i="26"/>
  <c r="T48" i="26"/>
  <c r="AR73" i="26"/>
  <c r="K75" i="26"/>
  <c r="L75" i="26" s="1"/>
  <c r="K78" i="26"/>
  <c r="L78" i="26" s="1"/>
  <c r="AR82" i="26"/>
  <c r="AK93" i="26"/>
  <c r="AL98" i="26"/>
  <c r="AV108" i="26"/>
  <c r="AU114" i="26"/>
  <c r="T146" i="27"/>
  <c r="T143" i="27"/>
  <c r="T137" i="27"/>
  <c r="T142" i="27"/>
  <c r="T139" i="27"/>
  <c r="T145" i="27"/>
  <c r="T136" i="27"/>
  <c r="T141" i="27"/>
  <c r="T138" i="27"/>
  <c r="T147" i="27"/>
  <c r="T144" i="27"/>
  <c r="L142" i="27"/>
  <c r="L139" i="27"/>
  <c r="T140" i="27"/>
  <c r="K52" i="26"/>
  <c r="L52" i="26" s="1"/>
  <c r="K67" i="26"/>
  <c r="L67" i="26" s="1"/>
  <c r="AS73" i="26"/>
  <c r="T74" i="26"/>
  <c r="AR76" i="26"/>
  <c r="T80" i="26"/>
  <c r="AS82" i="26"/>
  <c r="T83" i="26"/>
  <c r="AK89" i="26"/>
  <c r="K113" i="26"/>
  <c r="L113" i="26" s="1"/>
  <c r="K61" i="26"/>
  <c r="L61" i="26" s="1"/>
  <c r="AS76" i="26"/>
  <c r="K92" i="26"/>
  <c r="L92" i="26" s="1"/>
  <c r="K105" i="26"/>
  <c r="L105" i="26" s="1"/>
  <c r="T116" i="26"/>
  <c r="T113" i="26"/>
  <c r="T115" i="26"/>
  <c r="T112" i="26"/>
  <c r="T111" i="26"/>
  <c r="T114" i="26"/>
  <c r="L30" i="27"/>
  <c r="AV128" i="26"/>
  <c r="K132" i="26"/>
  <c r="L132" i="26" s="1"/>
  <c r="K146" i="26"/>
  <c r="L146" i="26" s="1"/>
  <c r="R98" i="27"/>
  <c r="AV129" i="27"/>
  <c r="AV131" i="27"/>
  <c r="AV122" i="27"/>
  <c r="AV124" i="27"/>
  <c r="AV126" i="27"/>
  <c r="AV128" i="27"/>
  <c r="AV130" i="27"/>
  <c r="AV132" i="27"/>
  <c r="AV123" i="27"/>
  <c r="AV121" i="27"/>
  <c r="L136" i="27"/>
  <c r="AU124" i="26"/>
  <c r="AV126" i="26"/>
  <c r="T136" i="26"/>
  <c r="AU144" i="26"/>
  <c r="T145" i="26"/>
  <c r="AU147" i="26"/>
  <c r="AR31" i="27"/>
  <c r="K34" i="27"/>
  <c r="L34" i="27" s="1"/>
  <c r="AR35" i="27"/>
  <c r="E64" i="27"/>
  <c r="H63" i="27" s="1"/>
  <c r="I63" i="27" s="1"/>
  <c r="J63" i="27" s="1"/>
  <c r="D78" i="27"/>
  <c r="D68" i="27"/>
  <c r="R121" i="27"/>
  <c r="O121" i="27"/>
  <c r="R123" i="27"/>
  <c r="AU122" i="26"/>
  <c r="AV124" i="26"/>
  <c r="K128" i="26"/>
  <c r="L128" i="26" s="1"/>
  <c r="AU138" i="26"/>
  <c r="T139" i="26"/>
  <c r="AU141" i="26"/>
  <c r="T142" i="26"/>
  <c r="AS31" i="27"/>
  <c r="AS35" i="27"/>
  <c r="K27" i="27"/>
  <c r="L27" i="27" s="1"/>
  <c r="T48" i="27"/>
  <c r="E67" i="27"/>
  <c r="H66" i="27" s="1"/>
  <c r="I66" i="27" s="1"/>
  <c r="J66" i="27" s="1"/>
  <c r="D81" i="27"/>
  <c r="R89" i="27"/>
  <c r="O89" i="27"/>
  <c r="AV127" i="27"/>
  <c r="K124" i="26"/>
  <c r="L124" i="26" s="1"/>
  <c r="AU129" i="26"/>
  <c r="AV131" i="26"/>
  <c r="K144" i="26"/>
  <c r="L144" i="26" s="1"/>
  <c r="K147" i="26"/>
  <c r="L147" i="26" s="1"/>
  <c r="E54" i="27"/>
  <c r="H53" i="27" s="1"/>
  <c r="I53" i="27" s="1"/>
  <c r="J53" i="27" s="1"/>
  <c r="D69" i="27"/>
  <c r="D74" i="27"/>
  <c r="R76" i="27"/>
  <c r="K122" i="26"/>
  <c r="L122" i="26" s="1"/>
  <c r="AV129" i="26"/>
  <c r="AU136" i="26"/>
  <c r="K138" i="26"/>
  <c r="L138" i="26" s="1"/>
  <c r="K141" i="26"/>
  <c r="L141" i="26" s="1"/>
  <c r="AU145" i="26"/>
  <c r="AS32" i="27"/>
  <c r="AR36" i="27"/>
  <c r="AS50" i="27"/>
  <c r="AU127" i="26"/>
  <c r="K131" i="26"/>
  <c r="L131" i="26" s="1"/>
  <c r="T137" i="26"/>
  <c r="AU139" i="26"/>
  <c r="AU142" i="26"/>
  <c r="T143" i="26"/>
  <c r="T146" i="26"/>
  <c r="AS36" i="27"/>
  <c r="E65" i="27"/>
  <c r="H64" i="27" s="1"/>
  <c r="I64" i="27" s="1"/>
  <c r="J64" i="27" s="1"/>
  <c r="D79" i="27"/>
  <c r="R100" i="27"/>
  <c r="AV127" i="26"/>
  <c r="T140" i="26"/>
  <c r="K28" i="27"/>
  <c r="L28" i="27" s="1"/>
  <c r="AR29" i="27"/>
  <c r="E43" i="27"/>
  <c r="H42" i="27" s="1"/>
  <c r="I42" i="27" s="1"/>
  <c r="J42" i="27" s="1"/>
  <c r="E48" i="27"/>
  <c r="H47" i="27" s="1"/>
  <c r="I47" i="27" s="1"/>
  <c r="J47" i="27" s="1"/>
  <c r="AR76" i="27"/>
  <c r="K79" i="27"/>
  <c r="L79" i="27" s="1"/>
  <c r="T89" i="27"/>
  <c r="T93" i="27"/>
  <c r="T98" i="27"/>
  <c r="T97" i="27"/>
  <c r="T92" i="27"/>
  <c r="T96" i="27"/>
  <c r="T91" i="27"/>
  <c r="T100" i="27"/>
  <c r="T95" i="27"/>
  <c r="T90" i="27"/>
  <c r="T99" i="27"/>
  <c r="T94" i="27"/>
  <c r="AU125" i="26"/>
  <c r="K129" i="26"/>
  <c r="L129" i="26" s="1"/>
  <c r="AS29" i="27"/>
  <c r="K32" i="27"/>
  <c r="L32" i="27" s="1"/>
  <c r="AR33" i="27"/>
  <c r="K36" i="27"/>
  <c r="L36" i="27" s="1"/>
  <c r="T49" i="27"/>
  <c r="K84" i="27"/>
  <c r="L84" i="27" s="1"/>
  <c r="L93" i="27"/>
  <c r="AU121" i="26"/>
  <c r="AU123" i="26"/>
  <c r="AV125" i="26"/>
  <c r="K136" i="26"/>
  <c r="L136" i="26" s="1"/>
  <c r="K145" i="26"/>
  <c r="L145" i="26" s="1"/>
  <c r="AR26" i="27"/>
  <c r="AS33" i="27"/>
  <c r="AR37" i="27"/>
  <c r="AS43" i="27"/>
  <c r="T44" i="27"/>
  <c r="AS48" i="27"/>
  <c r="E51" i="27"/>
  <c r="H50" i="27" s="1"/>
  <c r="I50" i="27" s="1"/>
  <c r="J50" i="27" s="1"/>
  <c r="T68" i="27"/>
  <c r="T65" i="27"/>
  <c r="T64" i="27"/>
  <c r="T61" i="27"/>
  <c r="T67" i="27"/>
  <c r="T63" i="27"/>
  <c r="T60" i="27"/>
  <c r="T69" i="27"/>
  <c r="T66" i="27"/>
  <c r="D77" i="27"/>
  <c r="D82" i="27"/>
  <c r="K127" i="26"/>
  <c r="L127" i="26" s="1"/>
  <c r="AU132" i="26"/>
  <c r="K139" i="26"/>
  <c r="L139" i="26" s="1"/>
  <c r="K142" i="26"/>
  <c r="L142" i="26" s="1"/>
  <c r="K125" i="26"/>
  <c r="L125" i="26" s="1"/>
  <c r="AV132" i="26"/>
  <c r="AU137" i="26"/>
  <c r="AU143" i="26"/>
  <c r="T144" i="26"/>
  <c r="AU146" i="26"/>
  <c r="T147" i="26"/>
  <c r="R67" i="27"/>
  <c r="AR78" i="27"/>
  <c r="AR75" i="27"/>
  <c r="AR84" i="27"/>
  <c r="AR81" i="27"/>
  <c r="K80" i="27"/>
  <c r="L80" i="27" s="1"/>
  <c r="K77" i="27"/>
  <c r="L77" i="27" s="1"/>
  <c r="K74" i="27"/>
  <c r="L74" i="27" s="1"/>
  <c r="K83" i="27"/>
  <c r="L83" i="27" s="1"/>
  <c r="AR77" i="27"/>
  <c r="AR83" i="27"/>
  <c r="AR80" i="27"/>
  <c r="AR74" i="27"/>
  <c r="K82" i="27"/>
  <c r="L82" i="27" s="1"/>
  <c r="K73" i="27"/>
  <c r="L73" i="27" s="1"/>
  <c r="AR82" i="27"/>
  <c r="K78" i="27"/>
  <c r="L78" i="27" s="1"/>
  <c r="K75" i="27"/>
  <c r="L75" i="27" s="1"/>
  <c r="AR73" i="27"/>
  <c r="T138" i="26"/>
  <c r="AR30" i="27"/>
  <c r="K33" i="27"/>
  <c r="L33" i="27" s="1"/>
  <c r="D80" i="27"/>
  <c r="L145" i="27"/>
  <c r="AK93" i="27"/>
  <c r="AL98" i="27"/>
  <c r="AV108" i="27"/>
  <c r="T109" i="27"/>
  <c r="AV111" i="27"/>
  <c r="AU125" i="27"/>
  <c r="T128" i="27"/>
  <c r="K129" i="27"/>
  <c r="L129" i="27" s="1"/>
  <c r="K61" i="27"/>
  <c r="L61" i="27" s="1"/>
  <c r="K64" i="27"/>
  <c r="L64" i="27" s="1"/>
  <c r="AS76" i="27"/>
  <c r="T77" i="27"/>
  <c r="AS79" i="27"/>
  <c r="K92" i="27"/>
  <c r="L92" i="27" s="1"/>
  <c r="K97" i="27"/>
  <c r="L97" i="27" s="1"/>
  <c r="K105" i="27"/>
  <c r="L105" i="27" s="1"/>
  <c r="K114" i="27"/>
  <c r="L114" i="27" s="1"/>
  <c r="T126" i="27"/>
  <c r="K127" i="27"/>
  <c r="L127" i="27" s="1"/>
  <c r="AU132" i="27"/>
  <c r="AR59" i="27"/>
  <c r="AR65" i="27"/>
  <c r="AR68" i="27"/>
  <c r="AK94" i="27"/>
  <c r="AK99" i="27"/>
  <c r="K111" i="27"/>
  <c r="L111" i="27" s="1"/>
  <c r="K125" i="27"/>
  <c r="L125" i="27" s="1"/>
  <c r="AU130" i="27"/>
  <c r="AR62" i="27"/>
  <c r="AS65" i="27"/>
  <c r="AS68" i="27"/>
  <c r="AL94" i="27"/>
  <c r="AL99" i="27"/>
  <c r="AU106" i="27"/>
  <c r="AU112" i="27"/>
  <c r="T113" i="27"/>
  <c r="AU115" i="27"/>
  <c r="T116" i="27"/>
  <c r="T122" i="27"/>
  <c r="AU140" i="27"/>
  <c r="AV143" i="27"/>
  <c r="AV146" i="27"/>
  <c r="K68" i="27"/>
  <c r="L68" i="27" s="1"/>
  <c r="T81" i="27"/>
  <c r="T84" i="27"/>
  <c r="AK95" i="27"/>
  <c r="AK100" i="27"/>
  <c r="AV109" i="27"/>
  <c r="T131" i="27"/>
  <c r="K132" i="27"/>
  <c r="L132" i="27" s="1"/>
  <c r="K146" i="27"/>
  <c r="L146" i="27" s="1"/>
  <c r="K62" i="27"/>
  <c r="L62" i="27" s="1"/>
  <c r="K65" i="27"/>
  <c r="L65" i="27" s="1"/>
  <c r="AS74" i="27"/>
  <c r="T75" i="27"/>
  <c r="T78" i="27"/>
  <c r="AS80" i="27"/>
  <c r="AS83" i="27"/>
  <c r="AL95" i="27"/>
  <c r="AL100" i="27"/>
  <c r="K115" i="27"/>
  <c r="L115" i="27" s="1"/>
  <c r="AU126" i="27"/>
  <c r="T129" i="27"/>
  <c r="K130" i="27"/>
  <c r="L130" i="27" s="1"/>
  <c r="K137" i="27"/>
  <c r="L137" i="27" s="1"/>
  <c r="K140" i="27"/>
  <c r="L140" i="27" s="1"/>
  <c r="K143" i="27"/>
  <c r="L143" i="27" s="1"/>
  <c r="AR66" i="27"/>
  <c r="AR69" i="27"/>
  <c r="AS77" i="27"/>
  <c r="K99" i="27"/>
  <c r="L99" i="27" s="1"/>
  <c r="K106" i="27"/>
  <c r="L106" i="27" s="1"/>
  <c r="K109" i="27"/>
  <c r="L109" i="27" s="1"/>
  <c r="K112" i="27"/>
  <c r="L112" i="27" s="1"/>
  <c r="AU124" i="27"/>
  <c r="AU144" i="27"/>
  <c r="AU147" i="27"/>
  <c r="AR63" i="27"/>
  <c r="AS66" i="27"/>
  <c r="AS69" i="27"/>
  <c r="AK91" i="27"/>
  <c r="K94" i="27"/>
  <c r="L94" i="27" s="1"/>
  <c r="AK96" i="27"/>
  <c r="AU113" i="27"/>
  <c r="T114" i="27"/>
  <c r="AU116" i="27"/>
  <c r="AU122" i="27"/>
  <c r="T127" i="27"/>
  <c r="K128" i="27"/>
  <c r="L128" i="27" s="1"/>
  <c r="AU138" i="27"/>
  <c r="AU141" i="27"/>
  <c r="AV144" i="27"/>
  <c r="AV147" i="27"/>
  <c r="AS60" i="27"/>
  <c r="AS63" i="27"/>
  <c r="AL91" i="27"/>
  <c r="AL96" i="27"/>
  <c r="AU107" i="27"/>
  <c r="T108" i="27"/>
  <c r="AU110" i="27"/>
  <c r="AV113" i="27"/>
  <c r="AV116" i="27"/>
  <c r="AV138" i="27"/>
  <c r="AV141" i="27"/>
  <c r="T73" i="27"/>
  <c r="T82" i="27"/>
  <c r="K90" i="27"/>
  <c r="L90" i="27" s="1"/>
  <c r="AV107" i="27"/>
  <c r="T125" i="27"/>
  <c r="K126" i="27"/>
  <c r="L126" i="27" s="1"/>
  <c r="AU131" i="27"/>
  <c r="K66" i="27"/>
  <c r="L66" i="27" s="1"/>
  <c r="K69" i="27"/>
  <c r="L69" i="27" s="1"/>
  <c r="T76" i="27"/>
  <c r="AS81" i="27"/>
  <c r="AS84" i="27"/>
  <c r="AK92" i="27"/>
  <c r="K95" i="27"/>
  <c r="L95" i="27" s="1"/>
  <c r="AK97" i="27"/>
  <c r="T121" i="27"/>
  <c r="T123" i="27"/>
  <c r="K124" i="27"/>
  <c r="L124" i="27" s="1"/>
  <c r="AU129" i="27"/>
  <c r="K144" i="27"/>
  <c r="L144" i="27" s="1"/>
  <c r="K147" i="27"/>
  <c r="L147" i="27" s="1"/>
  <c r="K63" i="27"/>
  <c r="L63" i="27" s="1"/>
  <c r="AR67" i="27"/>
  <c r="AS75" i="27"/>
  <c r="AL92" i="27"/>
  <c r="K113" i="27"/>
  <c r="L113" i="27" s="1"/>
  <c r="K116" i="27"/>
  <c r="L116" i="27" s="1"/>
  <c r="K122" i="27"/>
  <c r="L122" i="27" s="1"/>
  <c r="T132" i="27"/>
  <c r="AU136" i="27"/>
  <c r="K138" i="27"/>
  <c r="L138" i="27" s="1"/>
  <c r="K141" i="27"/>
  <c r="L141" i="27" s="1"/>
  <c r="AU145" i="27"/>
  <c r="AU105" i="27"/>
  <c r="K107" i="27"/>
  <c r="L107" i="27" s="1"/>
  <c r="K110" i="27"/>
  <c r="L110" i="27" s="1"/>
  <c r="AU127" i="27"/>
  <c r="AV136" i="27"/>
  <c r="AU139" i="27"/>
  <c r="R37" i="34" l="1"/>
  <c r="R77" i="34"/>
  <c r="R94" i="34"/>
  <c r="E97" i="34"/>
  <c r="H96" i="34" s="1"/>
  <c r="I96" i="34" s="1"/>
  <c r="J96" i="34" s="1"/>
  <c r="D112" i="34"/>
  <c r="E107" i="34"/>
  <c r="H106" i="34" s="1"/>
  <c r="I106" i="34" s="1"/>
  <c r="J106" i="34" s="1"/>
  <c r="D122" i="34"/>
  <c r="R79" i="34"/>
  <c r="BA121" i="34"/>
  <c r="R96" i="34"/>
  <c r="R76" i="34"/>
  <c r="O76" i="34"/>
  <c r="R30" i="34"/>
  <c r="D127" i="34"/>
  <c r="E112" i="34"/>
  <c r="H111" i="34" s="1"/>
  <c r="I111" i="34" s="1"/>
  <c r="J111" i="34" s="1"/>
  <c r="R82" i="34"/>
  <c r="R108" i="34"/>
  <c r="AN89" i="34"/>
  <c r="E85" i="34"/>
  <c r="H84" i="34" s="1"/>
  <c r="I84" i="34" s="1"/>
  <c r="J84" i="34" s="1"/>
  <c r="D100" i="34"/>
  <c r="R113" i="34"/>
  <c r="O44" i="34"/>
  <c r="R100" i="34"/>
  <c r="R34" i="34"/>
  <c r="D97" i="34"/>
  <c r="E82" i="34"/>
  <c r="H81" i="34" s="1"/>
  <c r="I81" i="34" s="1"/>
  <c r="J81" i="34" s="1"/>
  <c r="R95" i="34"/>
  <c r="R78" i="34"/>
  <c r="O74" i="34"/>
  <c r="P74" i="34" s="1"/>
  <c r="Q74" i="34" s="1"/>
  <c r="R74" i="34"/>
  <c r="R75" i="34"/>
  <c r="O75" i="34"/>
  <c r="P75" i="34" s="1"/>
  <c r="Q75" i="34" s="1"/>
  <c r="R142" i="34"/>
  <c r="R27" i="34"/>
  <c r="O27" i="34"/>
  <c r="O73" i="34"/>
  <c r="P73" i="34" s="1"/>
  <c r="Q73" i="34" s="1"/>
  <c r="R73" i="34"/>
  <c r="O122" i="34"/>
  <c r="R122" i="34"/>
  <c r="R97" i="34"/>
  <c r="O90" i="34"/>
  <c r="P90" i="34" s="1"/>
  <c r="Q90" i="34" s="1"/>
  <c r="S90" i="34" s="1"/>
  <c r="U90" i="34" s="1"/>
  <c r="AJ90" i="34" s="1"/>
  <c r="AN90" i="34" s="1"/>
  <c r="R90" i="34"/>
  <c r="E94" i="34"/>
  <c r="H93" i="34" s="1"/>
  <c r="I93" i="34" s="1"/>
  <c r="J93" i="34" s="1"/>
  <c r="D109" i="34"/>
  <c r="R98" i="34"/>
  <c r="R83" i="34"/>
  <c r="R33" i="34"/>
  <c r="E100" i="34"/>
  <c r="H99" i="34" s="1"/>
  <c r="I99" i="34" s="1"/>
  <c r="J99" i="34" s="1"/>
  <c r="D115" i="34"/>
  <c r="D91" i="34"/>
  <c r="E76" i="34"/>
  <c r="H75" i="34" s="1"/>
  <c r="I75" i="34" s="1"/>
  <c r="J75" i="34" s="1"/>
  <c r="R93" i="34"/>
  <c r="P58" i="34"/>
  <c r="Q58" i="34" s="1"/>
  <c r="S58" i="34" s="1"/>
  <c r="U58" i="34" s="1"/>
  <c r="AQ58" i="34" s="1"/>
  <c r="AU58" i="34" s="1"/>
  <c r="E79" i="34"/>
  <c r="H78" i="34" s="1"/>
  <c r="I78" i="34" s="1"/>
  <c r="J78" i="34" s="1"/>
  <c r="D94" i="34"/>
  <c r="O137" i="34"/>
  <c r="O26" i="34"/>
  <c r="P26" i="34" s="1"/>
  <c r="Q26" i="34" s="1"/>
  <c r="R26" i="34"/>
  <c r="O105" i="34"/>
  <c r="R105" i="34"/>
  <c r="R107" i="34"/>
  <c r="R91" i="34"/>
  <c r="R110" i="34"/>
  <c r="D114" i="34"/>
  <c r="E99" i="34"/>
  <c r="H98" i="34" s="1"/>
  <c r="I98" i="34" s="1"/>
  <c r="J98" i="34" s="1"/>
  <c r="R116" i="34"/>
  <c r="U121" i="34"/>
  <c r="AT121" i="34" s="1"/>
  <c r="AX121" i="34" s="1"/>
  <c r="R80" i="34"/>
  <c r="AX105" i="25"/>
  <c r="R45" i="27"/>
  <c r="R98" i="26"/>
  <c r="R82" i="25"/>
  <c r="R138" i="24"/>
  <c r="R90" i="24"/>
  <c r="E83" i="24"/>
  <c r="H82" i="24" s="1"/>
  <c r="I82" i="24" s="1"/>
  <c r="J82" i="24" s="1"/>
  <c r="D98" i="24"/>
  <c r="R69" i="23"/>
  <c r="R91" i="22"/>
  <c r="D93" i="23"/>
  <c r="E78" i="23"/>
  <c r="H77" i="23" s="1"/>
  <c r="I77" i="23" s="1"/>
  <c r="J77" i="23" s="1"/>
  <c r="D99" i="22"/>
  <c r="E84" i="22"/>
  <c r="H83" i="22" s="1"/>
  <c r="I83" i="22" s="1"/>
  <c r="J83" i="22" s="1"/>
  <c r="R127" i="21"/>
  <c r="R81" i="21"/>
  <c r="E70" i="22"/>
  <c r="H69" i="22" s="1"/>
  <c r="I69" i="22" s="1"/>
  <c r="J69" i="22" s="1"/>
  <c r="D84" i="22"/>
  <c r="R30" i="21"/>
  <c r="R82" i="21"/>
  <c r="R140" i="31"/>
  <c r="R44" i="31"/>
  <c r="D93" i="20"/>
  <c r="E78" i="20"/>
  <c r="H77" i="20" s="1"/>
  <c r="I77" i="20" s="1"/>
  <c r="J77" i="20" s="1"/>
  <c r="R79" i="31"/>
  <c r="R33" i="31"/>
  <c r="R147" i="16"/>
  <c r="R66" i="17"/>
  <c r="R131" i="14"/>
  <c r="R146" i="14"/>
  <c r="P28" i="14"/>
  <c r="Q28" i="14" s="1"/>
  <c r="S28" i="14" s="1"/>
  <c r="U28" i="14" s="1"/>
  <c r="AQ28" i="14" s="1"/>
  <c r="AU28" i="14" s="1"/>
  <c r="O29" i="14"/>
  <c r="R47" i="10"/>
  <c r="R82" i="4"/>
  <c r="R92" i="28"/>
  <c r="R129" i="29"/>
  <c r="E82" i="29"/>
  <c r="H81" i="29" s="1"/>
  <c r="I81" i="29" s="1"/>
  <c r="J81" i="29" s="1"/>
  <c r="D97" i="29"/>
  <c r="R107" i="27"/>
  <c r="R90" i="27"/>
  <c r="R68" i="27"/>
  <c r="R125" i="27"/>
  <c r="R78" i="27"/>
  <c r="R142" i="26"/>
  <c r="D95" i="27"/>
  <c r="E80" i="27"/>
  <c r="H79" i="27" s="1"/>
  <c r="I79" i="27" s="1"/>
  <c r="J79" i="27" s="1"/>
  <c r="R113" i="26"/>
  <c r="R53" i="26"/>
  <c r="R68" i="26"/>
  <c r="R51" i="27"/>
  <c r="R107" i="25"/>
  <c r="E60" i="26"/>
  <c r="H59" i="26" s="1"/>
  <c r="I59" i="26" s="1"/>
  <c r="J59" i="26" s="1"/>
  <c r="D74" i="26"/>
  <c r="R99" i="25"/>
  <c r="R90" i="26"/>
  <c r="R59" i="25"/>
  <c r="P26" i="26"/>
  <c r="Q26" i="26" s="1"/>
  <c r="S26" i="26" s="1"/>
  <c r="U26" i="26" s="1"/>
  <c r="AQ26" i="26" s="1"/>
  <c r="AU26" i="26" s="1"/>
  <c r="O27" i="26"/>
  <c r="P27" i="26" s="1"/>
  <c r="Q27" i="26" s="1"/>
  <c r="S27" i="26" s="1"/>
  <c r="U27" i="26" s="1"/>
  <c r="AQ27" i="26" s="1"/>
  <c r="AU27" i="26" s="1"/>
  <c r="R47" i="25"/>
  <c r="R83" i="25"/>
  <c r="R79" i="24"/>
  <c r="R82" i="24"/>
  <c r="R125" i="24"/>
  <c r="U105" i="25"/>
  <c r="AT105" i="25" s="1"/>
  <c r="R141" i="24"/>
  <c r="R131" i="24"/>
  <c r="D93" i="25"/>
  <c r="E94" i="25" s="1"/>
  <c r="H93" i="25" s="1"/>
  <c r="I93" i="25" s="1"/>
  <c r="J93" i="25" s="1"/>
  <c r="E78" i="25"/>
  <c r="H77" i="25" s="1"/>
  <c r="I77" i="25" s="1"/>
  <c r="J77" i="25" s="1"/>
  <c r="R69" i="24"/>
  <c r="R49" i="23"/>
  <c r="R66" i="23"/>
  <c r="E70" i="23"/>
  <c r="H69" i="23" s="1"/>
  <c r="I69" i="23" s="1"/>
  <c r="J69" i="23" s="1"/>
  <c r="D84" i="23"/>
  <c r="S42" i="23"/>
  <c r="U42" i="23" s="1"/>
  <c r="AQ42" i="23" s="1"/>
  <c r="R84" i="22"/>
  <c r="R109" i="22"/>
  <c r="R64" i="22"/>
  <c r="R121" i="21"/>
  <c r="O121" i="21"/>
  <c r="R44" i="22"/>
  <c r="R112" i="20"/>
  <c r="R130" i="20"/>
  <c r="R36" i="20"/>
  <c r="D93" i="21"/>
  <c r="E78" i="21"/>
  <c r="H77" i="21" s="1"/>
  <c r="I77" i="21" s="1"/>
  <c r="J77" i="21" s="1"/>
  <c r="R37" i="21"/>
  <c r="R75" i="20"/>
  <c r="E81" i="21"/>
  <c r="H80" i="21" s="1"/>
  <c r="I80" i="21" s="1"/>
  <c r="J80" i="21" s="1"/>
  <c r="D96" i="21"/>
  <c r="R61" i="21"/>
  <c r="R137" i="31"/>
  <c r="R112" i="21"/>
  <c r="R137" i="14"/>
  <c r="R34" i="9"/>
  <c r="D93" i="11"/>
  <c r="E78" i="11"/>
  <c r="H77" i="11" s="1"/>
  <c r="I77" i="11" s="1"/>
  <c r="J77" i="11" s="1"/>
  <c r="R30" i="9"/>
  <c r="O136" i="7"/>
  <c r="R136" i="7"/>
  <c r="R115" i="8"/>
  <c r="E62" i="8"/>
  <c r="H61" i="8" s="1"/>
  <c r="I61" i="8" s="1"/>
  <c r="J61" i="8" s="1"/>
  <c r="D76" i="8"/>
  <c r="R58" i="6"/>
  <c r="O58" i="6"/>
  <c r="P58" i="6" s="1"/>
  <c r="Q58" i="6" s="1"/>
  <c r="R116" i="4"/>
  <c r="O89" i="3"/>
  <c r="R89" i="3"/>
  <c r="R77" i="4"/>
  <c r="R95" i="6"/>
  <c r="R76" i="30"/>
  <c r="R108" i="29"/>
  <c r="R146" i="15"/>
  <c r="R51" i="29"/>
  <c r="R123" i="33"/>
  <c r="P26" i="30"/>
  <c r="Q26" i="30" s="1"/>
  <c r="S26" i="30" s="1"/>
  <c r="U26" i="30" s="1"/>
  <c r="AQ26" i="30" s="1"/>
  <c r="R52" i="27"/>
  <c r="R62" i="25"/>
  <c r="R95" i="23"/>
  <c r="R66" i="22"/>
  <c r="R129" i="21"/>
  <c r="D90" i="21"/>
  <c r="E75" i="21"/>
  <c r="H74" i="21" s="1"/>
  <c r="I74" i="21" s="1"/>
  <c r="J74" i="21" s="1"/>
  <c r="E79" i="21"/>
  <c r="H78" i="21" s="1"/>
  <c r="I78" i="21" s="1"/>
  <c r="J78" i="21" s="1"/>
  <c r="D94" i="21"/>
  <c r="R110" i="21"/>
  <c r="R126" i="12"/>
  <c r="D82" i="4"/>
  <c r="E68" i="4"/>
  <c r="H67" i="4" s="1"/>
  <c r="I67" i="4" s="1"/>
  <c r="J67" i="4" s="1"/>
  <c r="R108" i="1"/>
  <c r="R105" i="15"/>
  <c r="O105" i="15"/>
  <c r="R124" i="27"/>
  <c r="R112" i="27"/>
  <c r="R111" i="27"/>
  <c r="R64" i="27"/>
  <c r="R139" i="26"/>
  <c r="R46" i="26"/>
  <c r="R53" i="27"/>
  <c r="R90" i="25"/>
  <c r="R36" i="26"/>
  <c r="E79" i="26"/>
  <c r="H78" i="26" s="1"/>
  <c r="I78" i="26" s="1"/>
  <c r="J78" i="26" s="1"/>
  <c r="D94" i="26"/>
  <c r="R93" i="26"/>
  <c r="R112" i="25"/>
  <c r="R108" i="25"/>
  <c r="R33" i="25"/>
  <c r="R28" i="26"/>
  <c r="O28" i="26"/>
  <c r="P28" i="26" s="1"/>
  <c r="Q28" i="26" s="1"/>
  <c r="R27" i="25"/>
  <c r="O27" i="25"/>
  <c r="P27" i="25" s="1"/>
  <c r="Q27" i="25" s="1"/>
  <c r="R80" i="25"/>
  <c r="R76" i="24"/>
  <c r="O73" i="24"/>
  <c r="R73" i="24"/>
  <c r="E84" i="25"/>
  <c r="H83" i="25" s="1"/>
  <c r="I83" i="25" s="1"/>
  <c r="J83" i="25" s="1"/>
  <c r="D99" i="25"/>
  <c r="E100" i="25" s="1"/>
  <c r="H99" i="25" s="1"/>
  <c r="I99" i="25" s="1"/>
  <c r="J99" i="25" s="1"/>
  <c r="R66" i="24"/>
  <c r="E59" i="25"/>
  <c r="H58" i="25" s="1"/>
  <c r="I58" i="25" s="1"/>
  <c r="J58" i="25" s="1"/>
  <c r="D73" i="25"/>
  <c r="R44" i="23"/>
  <c r="O44" i="23"/>
  <c r="AU42" i="23"/>
  <c r="R47" i="24"/>
  <c r="R27" i="24"/>
  <c r="O27" i="24"/>
  <c r="P27" i="24" s="1"/>
  <c r="Q27" i="24" s="1"/>
  <c r="S27" i="24" s="1"/>
  <c r="U27" i="24" s="1"/>
  <c r="AQ27" i="24" s="1"/>
  <c r="AU27" i="24" s="1"/>
  <c r="R83" i="23"/>
  <c r="R65" i="23"/>
  <c r="R81" i="22"/>
  <c r="D82" i="23"/>
  <c r="E68" i="23"/>
  <c r="H67" i="23" s="1"/>
  <c r="I67" i="23" s="1"/>
  <c r="J67" i="23" s="1"/>
  <c r="R94" i="22"/>
  <c r="R106" i="22"/>
  <c r="R61" i="22"/>
  <c r="R145" i="21"/>
  <c r="O89" i="21"/>
  <c r="R89" i="21"/>
  <c r="D93" i="22"/>
  <c r="E78" i="22"/>
  <c r="H77" i="22" s="1"/>
  <c r="I77" i="22" s="1"/>
  <c r="J77" i="22" s="1"/>
  <c r="R109" i="20"/>
  <c r="R28" i="20"/>
  <c r="R35" i="22"/>
  <c r="R34" i="20"/>
  <c r="R64" i="21"/>
  <c r="R138" i="18"/>
  <c r="R92" i="18"/>
  <c r="R81" i="18"/>
  <c r="R108" i="16"/>
  <c r="R130" i="16"/>
  <c r="R112" i="13"/>
  <c r="R73" i="13"/>
  <c r="O73" i="13"/>
  <c r="P73" i="13" s="1"/>
  <c r="Q73" i="13" s="1"/>
  <c r="S73" i="13" s="1"/>
  <c r="U73" i="13" s="1"/>
  <c r="AQ73" i="13" s="1"/>
  <c r="O42" i="12"/>
  <c r="R42" i="12"/>
  <c r="R52" i="13"/>
  <c r="R77" i="10"/>
  <c r="R142" i="11"/>
  <c r="R47" i="8"/>
  <c r="R130" i="6"/>
  <c r="R109" i="8"/>
  <c r="R60" i="8"/>
  <c r="R52" i="6"/>
  <c r="R51" i="5"/>
  <c r="R79" i="4"/>
  <c r="D108" i="4"/>
  <c r="E93" i="4"/>
  <c r="H92" i="4" s="1"/>
  <c r="I92" i="4" s="1"/>
  <c r="J92" i="4" s="1"/>
  <c r="R62" i="2"/>
  <c r="E83" i="28"/>
  <c r="H82" i="28" s="1"/>
  <c r="I82" i="28" s="1"/>
  <c r="J82" i="28" s="1"/>
  <c r="D98" i="28"/>
  <c r="E78" i="28"/>
  <c r="H77" i="28" s="1"/>
  <c r="I77" i="28" s="1"/>
  <c r="J77" i="28" s="1"/>
  <c r="D93" i="28"/>
  <c r="R48" i="15"/>
  <c r="R129" i="15"/>
  <c r="R47" i="15"/>
  <c r="R74" i="29"/>
  <c r="R34" i="15"/>
  <c r="R53" i="29"/>
  <c r="R75" i="27"/>
  <c r="R61" i="24"/>
  <c r="R42" i="24"/>
  <c r="O42" i="24"/>
  <c r="P42" i="24" s="1"/>
  <c r="Q42" i="24" s="1"/>
  <c r="S42" i="24" s="1"/>
  <c r="U42" i="24" s="1"/>
  <c r="AQ42" i="24" s="1"/>
  <c r="AU42" i="24" s="1"/>
  <c r="R53" i="23"/>
  <c r="R112" i="22"/>
  <c r="R74" i="21"/>
  <c r="R42" i="21"/>
  <c r="O42" i="21"/>
  <c r="P42" i="21" s="1"/>
  <c r="Q42" i="21" s="1"/>
  <c r="R144" i="31"/>
  <c r="R78" i="20"/>
  <c r="R67" i="21"/>
  <c r="R36" i="16"/>
  <c r="R31" i="30"/>
  <c r="R44" i="29"/>
  <c r="R111" i="33"/>
  <c r="R110" i="33"/>
  <c r="R128" i="27"/>
  <c r="R109" i="27"/>
  <c r="R61" i="27"/>
  <c r="R73" i="27"/>
  <c r="O73" i="27"/>
  <c r="R79" i="27"/>
  <c r="R136" i="27"/>
  <c r="O136" i="27"/>
  <c r="R146" i="26"/>
  <c r="R126" i="26"/>
  <c r="R100" i="26"/>
  <c r="R46" i="27"/>
  <c r="R115" i="25"/>
  <c r="R99" i="26"/>
  <c r="R68" i="25"/>
  <c r="R69" i="25"/>
  <c r="R111" i="24"/>
  <c r="E81" i="25"/>
  <c r="H80" i="25" s="1"/>
  <c r="I80" i="25" s="1"/>
  <c r="J80" i="25" s="1"/>
  <c r="D96" i="25"/>
  <c r="E97" i="25" s="1"/>
  <c r="H96" i="25" s="1"/>
  <c r="I96" i="25" s="1"/>
  <c r="J96" i="25" s="1"/>
  <c r="D83" i="24"/>
  <c r="E69" i="24"/>
  <c r="H68" i="24" s="1"/>
  <c r="I68" i="24" s="1"/>
  <c r="J68" i="24" s="1"/>
  <c r="R131" i="23"/>
  <c r="D95" i="24"/>
  <c r="E80" i="24"/>
  <c r="H79" i="24" s="1"/>
  <c r="I79" i="24" s="1"/>
  <c r="J79" i="24" s="1"/>
  <c r="R34" i="23"/>
  <c r="R30" i="23"/>
  <c r="R62" i="23"/>
  <c r="E101" i="24"/>
  <c r="H100" i="24" s="1"/>
  <c r="I100" i="24" s="1"/>
  <c r="J100" i="24" s="1"/>
  <c r="D116" i="24"/>
  <c r="E82" i="23"/>
  <c r="H81" i="23" s="1"/>
  <c r="I81" i="23" s="1"/>
  <c r="J81" i="23" s="1"/>
  <c r="D97" i="23"/>
  <c r="D99" i="23"/>
  <c r="E84" i="23"/>
  <c r="H83" i="23" s="1"/>
  <c r="I83" i="23" s="1"/>
  <c r="J83" i="23" s="1"/>
  <c r="R91" i="23"/>
  <c r="R141" i="22"/>
  <c r="R99" i="22"/>
  <c r="O27" i="22"/>
  <c r="P27" i="22" s="1"/>
  <c r="Q27" i="22" s="1"/>
  <c r="R27" i="22"/>
  <c r="R146" i="21"/>
  <c r="O74" i="22"/>
  <c r="R94" i="21"/>
  <c r="E80" i="22"/>
  <c r="H79" i="22" s="1"/>
  <c r="I79" i="22" s="1"/>
  <c r="J79" i="22" s="1"/>
  <c r="D95" i="22"/>
  <c r="R52" i="22"/>
  <c r="R94" i="20"/>
  <c r="R106" i="20"/>
  <c r="R47" i="21"/>
  <c r="R123" i="20"/>
  <c r="R92" i="31"/>
  <c r="R105" i="21"/>
  <c r="O105" i="21"/>
  <c r="R146" i="20"/>
  <c r="E75" i="18"/>
  <c r="H74" i="18" s="1"/>
  <c r="I74" i="18" s="1"/>
  <c r="J74" i="18" s="1"/>
  <c r="D90" i="18"/>
  <c r="R34" i="17"/>
  <c r="R93" i="17"/>
  <c r="D95" i="16"/>
  <c r="E80" i="16"/>
  <c r="H79" i="16" s="1"/>
  <c r="I79" i="16" s="1"/>
  <c r="J79" i="16" s="1"/>
  <c r="D92" i="17"/>
  <c r="E77" i="17"/>
  <c r="H76" i="17" s="1"/>
  <c r="I76" i="17" s="1"/>
  <c r="J76" i="17" s="1"/>
  <c r="R109" i="13"/>
  <c r="R121" i="13"/>
  <c r="O121" i="13"/>
  <c r="R100" i="14"/>
  <c r="D100" i="17"/>
  <c r="E85" i="17"/>
  <c r="H84" i="17" s="1"/>
  <c r="I84" i="17" s="1"/>
  <c r="J84" i="17" s="1"/>
  <c r="R123" i="9"/>
  <c r="R84" i="5"/>
  <c r="R116" i="3"/>
  <c r="R116" i="2"/>
  <c r="R62" i="28"/>
  <c r="R124" i="2"/>
  <c r="R37" i="30"/>
  <c r="R143" i="15"/>
  <c r="D83" i="29"/>
  <c r="E69" i="29"/>
  <c r="H68" i="29" s="1"/>
  <c r="I68" i="29" s="1"/>
  <c r="J68" i="29" s="1"/>
  <c r="U58" i="30"/>
  <c r="AQ58" i="30" s="1"/>
  <c r="AU58" i="30" s="1"/>
  <c r="R46" i="23"/>
  <c r="R113" i="23"/>
  <c r="R138" i="27"/>
  <c r="R99" i="27"/>
  <c r="R84" i="27"/>
  <c r="R95" i="26"/>
  <c r="P58" i="27"/>
  <c r="Q58" i="27" s="1"/>
  <c r="S58" i="27" s="1"/>
  <c r="U58" i="27" s="1"/>
  <c r="AQ58" i="27" s="1"/>
  <c r="AU58" i="27" s="1"/>
  <c r="R43" i="26"/>
  <c r="O43" i="26"/>
  <c r="P43" i="26" s="1"/>
  <c r="Q43" i="26" s="1"/>
  <c r="S43" i="26" s="1"/>
  <c r="U43" i="26" s="1"/>
  <c r="AQ43" i="26" s="1"/>
  <c r="AU43" i="26" s="1"/>
  <c r="R48" i="27"/>
  <c r="R111" i="25"/>
  <c r="R139" i="25"/>
  <c r="R91" i="25"/>
  <c r="R76" i="25"/>
  <c r="O136" i="24"/>
  <c r="R136" i="24"/>
  <c r="R124" i="24"/>
  <c r="R35" i="24"/>
  <c r="E98" i="24"/>
  <c r="H97" i="24" s="1"/>
  <c r="I97" i="24" s="1"/>
  <c r="J97" i="24" s="1"/>
  <c r="D113" i="24"/>
  <c r="R45" i="24"/>
  <c r="R130" i="23"/>
  <c r="D92" i="23"/>
  <c r="E77" i="23"/>
  <c r="H76" i="23" s="1"/>
  <c r="I76" i="23" s="1"/>
  <c r="J76" i="23" s="1"/>
  <c r="R83" i="22"/>
  <c r="R143" i="22"/>
  <c r="R144" i="21"/>
  <c r="R124" i="22"/>
  <c r="R115" i="23"/>
  <c r="R116" i="23"/>
  <c r="R130" i="21"/>
  <c r="R92" i="21"/>
  <c r="R45" i="22"/>
  <c r="O89" i="20"/>
  <c r="R89" i="20"/>
  <c r="U42" i="20"/>
  <c r="AQ42" i="20" s="1"/>
  <c r="R44" i="20"/>
  <c r="R61" i="31"/>
  <c r="R108" i="21"/>
  <c r="R66" i="31"/>
  <c r="R64" i="19"/>
  <c r="R69" i="19"/>
  <c r="R33" i="17"/>
  <c r="R69" i="14"/>
  <c r="R124" i="13"/>
  <c r="R128" i="11"/>
  <c r="R29" i="7"/>
  <c r="D93" i="7"/>
  <c r="E78" i="7"/>
  <c r="H77" i="7" s="1"/>
  <c r="I77" i="7" s="1"/>
  <c r="J77" i="7" s="1"/>
  <c r="E64" i="5"/>
  <c r="H63" i="5" s="1"/>
  <c r="I63" i="5" s="1"/>
  <c r="J63" i="5" s="1"/>
  <c r="D78" i="5"/>
  <c r="R92" i="4"/>
  <c r="R144" i="3"/>
  <c r="E83" i="2"/>
  <c r="H82" i="2" s="1"/>
  <c r="I82" i="2" s="1"/>
  <c r="J82" i="2" s="1"/>
  <c r="D98" i="2"/>
  <c r="E81" i="2"/>
  <c r="H80" i="2" s="1"/>
  <c r="I80" i="2" s="1"/>
  <c r="J80" i="2" s="1"/>
  <c r="D96" i="2"/>
  <c r="R97" i="1"/>
  <c r="R123" i="28"/>
  <c r="R62" i="30"/>
  <c r="R47" i="28"/>
  <c r="Q42" i="29"/>
  <c r="S42" i="29" s="1"/>
  <c r="U42" i="29" s="1"/>
  <c r="AQ42" i="29" s="1"/>
  <c r="O43" i="29"/>
  <c r="P43" i="29" s="1"/>
  <c r="Q43" i="29" s="1"/>
  <c r="S43" i="29" s="1"/>
  <c r="U43" i="29" s="1"/>
  <c r="AQ43" i="29" s="1"/>
  <c r="AU43" i="29" s="1"/>
  <c r="R93" i="27"/>
  <c r="R99" i="18"/>
  <c r="D90" i="17"/>
  <c r="E75" i="17"/>
  <c r="H74" i="17" s="1"/>
  <c r="I74" i="17" s="1"/>
  <c r="J74" i="17" s="1"/>
  <c r="D90" i="8"/>
  <c r="E75" i="8"/>
  <c r="H74" i="8" s="1"/>
  <c r="I74" i="8" s="1"/>
  <c r="J74" i="8" s="1"/>
  <c r="R81" i="5"/>
  <c r="R95" i="27"/>
  <c r="R33" i="27"/>
  <c r="D98" i="27"/>
  <c r="E83" i="27"/>
  <c r="H82" i="27" s="1"/>
  <c r="I82" i="27" s="1"/>
  <c r="J82" i="27" s="1"/>
  <c r="O105" i="26"/>
  <c r="R105" i="26"/>
  <c r="R96" i="26"/>
  <c r="R26" i="27"/>
  <c r="O26" i="27"/>
  <c r="P26" i="27" s="1"/>
  <c r="Q26" i="27" s="1"/>
  <c r="E61" i="27"/>
  <c r="H60" i="27" s="1"/>
  <c r="I60" i="27" s="1"/>
  <c r="J60" i="27" s="1"/>
  <c r="D75" i="27"/>
  <c r="E74" i="27"/>
  <c r="H73" i="27" s="1"/>
  <c r="I73" i="27" s="1"/>
  <c r="J73" i="27" s="1"/>
  <c r="D89" i="27"/>
  <c r="D92" i="26"/>
  <c r="E77" i="26"/>
  <c r="H76" i="26" s="1"/>
  <c r="I76" i="26" s="1"/>
  <c r="J76" i="26" s="1"/>
  <c r="R49" i="27"/>
  <c r="E63" i="26"/>
  <c r="H62" i="26" s="1"/>
  <c r="I62" i="26" s="1"/>
  <c r="J62" i="26" s="1"/>
  <c r="D77" i="26"/>
  <c r="R106" i="25"/>
  <c r="O106" i="25"/>
  <c r="P106" i="25" s="1"/>
  <c r="Q106" i="25" s="1"/>
  <c r="S106" i="25" s="1"/>
  <c r="U106" i="25" s="1"/>
  <c r="AT106" i="25" s="1"/>
  <c r="R145" i="24"/>
  <c r="R141" i="23"/>
  <c r="D110" i="24"/>
  <c r="E95" i="24"/>
  <c r="H94" i="24" s="1"/>
  <c r="I94" i="24" s="1"/>
  <c r="J94" i="24" s="1"/>
  <c r="R48" i="24"/>
  <c r="R51" i="23"/>
  <c r="D95" i="23"/>
  <c r="E80" i="23"/>
  <c r="H79" i="23" s="1"/>
  <c r="I79" i="23" s="1"/>
  <c r="J79" i="23" s="1"/>
  <c r="R142" i="22"/>
  <c r="R78" i="22"/>
  <c r="R116" i="22"/>
  <c r="R98" i="22"/>
  <c r="R124" i="21"/>
  <c r="R105" i="23"/>
  <c r="O105" i="23"/>
  <c r="R62" i="22"/>
  <c r="R83" i="21"/>
  <c r="R53" i="20"/>
  <c r="E100" i="21"/>
  <c r="H99" i="21" s="1"/>
  <c r="I99" i="21" s="1"/>
  <c r="J99" i="21" s="1"/>
  <c r="D115" i="21"/>
  <c r="R114" i="20"/>
  <c r="R75" i="21"/>
  <c r="R32" i="21"/>
  <c r="R84" i="20"/>
  <c r="R68" i="21"/>
  <c r="R116" i="20"/>
  <c r="R60" i="20"/>
  <c r="R65" i="20"/>
  <c r="R74" i="31"/>
  <c r="O74" i="31"/>
  <c r="R112" i="31"/>
  <c r="R127" i="19"/>
  <c r="R121" i="31"/>
  <c r="O121" i="31"/>
  <c r="R77" i="19"/>
  <c r="R67" i="19"/>
  <c r="R63" i="19"/>
  <c r="R62" i="17"/>
  <c r="R51" i="16"/>
  <c r="R132" i="17"/>
  <c r="R47" i="14"/>
  <c r="R50" i="12"/>
  <c r="R64" i="10"/>
  <c r="R100" i="11"/>
  <c r="R46" i="11"/>
  <c r="R136" i="9"/>
  <c r="O136" i="9"/>
  <c r="R112" i="6"/>
  <c r="D107" i="6"/>
  <c r="E92" i="6"/>
  <c r="H91" i="6" s="1"/>
  <c r="I91" i="6" s="1"/>
  <c r="J91" i="6" s="1"/>
  <c r="R60" i="5"/>
  <c r="R64" i="3"/>
  <c r="R146" i="2"/>
  <c r="R125" i="30"/>
  <c r="R29" i="3"/>
  <c r="D91" i="4"/>
  <c r="E76" i="4"/>
  <c r="H75" i="4" s="1"/>
  <c r="I75" i="4" s="1"/>
  <c r="J75" i="4" s="1"/>
  <c r="P58" i="33"/>
  <c r="Q58" i="33" s="1"/>
  <c r="S58" i="33" s="1"/>
  <c r="U58" i="33" s="1"/>
  <c r="AQ58" i="33" s="1"/>
  <c r="R82" i="27"/>
  <c r="R129" i="25"/>
  <c r="R127" i="24"/>
  <c r="R138" i="22"/>
  <c r="R132" i="21"/>
  <c r="R99" i="20"/>
  <c r="R112" i="19"/>
  <c r="R62" i="9"/>
  <c r="E84" i="4"/>
  <c r="H83" i="4" s="1"/>
  <c r="I83" i="4" s="1"/>
  <c r="J83" i="4" s="1"/>
  <c r="D99" i="4"/>
  <c r="R65" i="27"/>
  <c r="E69" i="27"/>
  <c r="H68" i="27" s="1"/>
  <c r="I68" i="27" s="1"/>
  <c r="J68" i="27" s="1"/>
  <c r="D83" i="27"/>
  <c r="R92" i="26"/>
  <c r="R78" i="26"/>
  <c r="R91" i="26"/>
  <c r="R116" i="26"/>
  <c r="R45" i="25"/>
  <c r="R46" i="25"/>
  <c r="R123" i="24"/>
  <c r="R139" i="24"/>
  <c r="D93" i="24"/>
  <c r="E78" i="24"/>
  <c r="H77" i="24" s="1"/>
  <c r="I77" i="24" s="1"/>
  <c r="J77" i="24" s="1"/>
  <c r="R138" i="23"/>
  <c r="R31" i="24"/>
  <c r="D75" i="24"/>
  <c r="E61" i="24"/>
  <c r="H60" i="24" s="1"/>
  <c r="I60" i="24" s="1"/>
  <c r="J60" i="24" s="1"/>
  <c r="R50" i="23"/>
  <c r="E76" i="23"/>
  <c r="H75" i="23" s="1"/>
  <c r="I75" i="23" s="1"/>
  <c r="J75" i="23" s="1"/>
  <c r="D91" i="23"/>
  <c r="R139" i="22"/>
  <c r="R75" i="22"/>
  <c r="R93" i="23"/>
  <c r="R113" i="22"/>
  <c r="R79" i="22"/>
  <c r="R121" i="22"/>
  <c r="O121" i="22"/>
  <c r="R107" i="23"/>
  <c r="R99" i="21"/>
  <c r="D84" i="21"/>
  <c r="E70" i="21"/>
  <c r="H69" i="21" s="1"/>
  <c r="I69" i="21" s="1"/>
  <c r="J69" i="21" s="1"/>
  <c r="R45" i="21"/>
  <c r="R97" i="20"/>
  <c r="R129" i="20"/>
  <c r="R27" i="20"/>
  <c r="O27" i="20"/>
  <c r="P27" i="20" s="1"/>
  <c r="Q27" i="20" s="1"/>
  <c r="S27" i="20" s="1"/>
  <c r="U27" i="20" s="1"/>
  <c r="AQ27" i="20" s="1"/>
  <c r="R81" i="20"/>
  <c r="R131" i="20"/>
  <c r="R59" i="21"/>
  <c r="R113" i="20"/>
  <c r="R83" i="31"/>
  <c r="R59" i="17"/>
  <c r="R64" i="17"/>
  <c r="R89" i="16"/>
  <c r="O89" i="16"/>
  <c r="R81" i="17"/>
  <c r="R83" i="17"/>
  <c r="R35" i="16"/>
  <c r="R46" i="12"/>
  <c r="D98" i="12"/>
  <c r="E83" i="12"/>
  <c r="H82" i="12" s="1"/>
  <c r="I82" i="12" s="1"/>
  <c r="J82" i="12" s="1"/>
  <c r="R129" i="11"/>
  <c r="R125" i="7"/>
  <c r="R145" i="9"/>
  <c r="R68" i="6"/>
  <c r="R53" i="10"/>
  <c r="R79" i="7"/>
  <c r="AU58" i="5"/>
  <c r="R26" i="3"/>
  <c r="O26" i="3"/>
  <c r="P26" i="3" s="1"/>
  <c r="Q26" i="3" s="1"/>
  <c r="S26" i="3" s="1"/>
  <c r="U26" i="3" s="1"/>
  <c r="AQ26" i="3" s="1"/>
  <c r="AU26" i="3" s="1"/>
  <c r="R33" i="15"/>
  <c r="R79" i="28"/>
  <c r="E81" i="27"/>
  <c r="H80" i="27" s="1"/>
  <c r="I80" i="27" s="1"/>
  <c r="J80" i="27" s="1"/>
  <c r="D96" i="27"/>
  <c r="R45" i="26"/>
  <c r="R93" i="25"/>
  <c r="R115" i="20"/>
  <c r="R139" i="19"/>
  <c r="R127" i="4"/>
  <c r="R122" i="27"/>
  <c r="R62" i="27"/>
  <c r="E78" i="27"/>
  <c r="H77" i="27" s="1"/>
  <c r="I77" i="27" s="1"/>
  <c r="J77" i="27" s="1"/>
  <c r="D93" i="27"/>
  <c r="E70" i="27"/>
  <c r="H69" i="27" s="1"/>
  <c r="I69" i="27" s="1"/>
  <c r="J69" i="27" s="1"/>
  <c r="D84" i="27"/>
  <c r="D97" i="27"/>
  <c r="E82" i="27"/>
  <c r="H81" i="27" s="1"/>
  <c r="I81" i="27" s="1"/>
  <c r="J81" i="27" s="1"/>
  <c r="D94" i="27"/>
  <c r="E79" i="27"/>
  <c r="H78" i="27" s="1"/>
  <c r="I78" i="27" s="1"/>
  <c r="J78" i="27" s="1"/>
  <c r="R75" i="26"/>
  <c r="R84" i="26"/>
  <c r="R51" i="26"/>
  <c r="R33" i="26"/>
  <c r="R44" i="27"/>
  <c r="O44" i="27"/>
  <c r="R97" i="26"/>
  <c r="R95" i="25"/>
  <c r="R144" i="25"/>
  <c r="E74" i="26"/>
  <c r="H73" i="26" s="1"/>
  <c r="I73" i="26" s="1"/>
  <c r="J73" i="26" s="1"/>
  <c r="P73" i="26" s="1"/>
  <c r="D89" i="26"/>
  <c r="E66" i="26"/>
  <c r="H65" i="26" s="1"/>
  <c r="I65" i="26" s="1"/>
  <c r="J65" i="26" s="1"/>
  <c r="D80" i="26"/>
  <c r="R128" i="25"/>
  <c r="R77" i="25"/>
  <c r="R48" i="25"/>
  <c r="R116" i="25"/>
  <c r="R50" i="25"/>
  <c r="O121" i="24"/>
  <c r="R121" i="24"/>
  <c r="R114" i="24"/>
  <c r="R147" i="24"/>
  <c r="R142" i="24"/>
  <c r="R100" i="24"/>
  <c r="D78" i="25"/>
  <c r="E64" i="25"/>
  <c r="H63" i="25" s="1"/>
  <c r="I63" i="25" s="1"/>
  <c r="J63" i="25" s="1"/>
  <c r="R36" i="24"/>
  <c r="R123" i="23"/>
  <c r="P58" i="24"/>
  <c r="Q58" i="24" s="1"/>
  <c r="S58" i="24" s="1"/>
  <c r="U58" i="24" s="1"/>
  <c r="AQ58" i="24" s="1"/>
  <c r="AU58" i="24" s="1"/>
  <c r="R53" i="24"/>
  <c r="R29" i="24"/>
  <c r="O29" i="24"/>
  <c r="O136" i="22"/>
  <c r="R136" i="22"/>
  <c r="R98" i="23"/>
  <c r="R76" i="22"/>
  <c r="P58" i="23"/>
  <c r="Q58" i="23" s="1"/>
  <c r="S58" i="23" s="1"/>
  <c r="U58" i="23" s="1"/>
  <c r="AQ58" i="23" s="1"/>
  <c r="AU58" i="23" s="1"/>
  <c r="R126" i="21"/>
  <c r="R123" i="22"/>
  <c r="R110" i="23"/>
  <c r="R53" i="22"/>
  <c r="R69" i="21"/>
  <c r="R43" i="20"/>
  <c r="O43" i="20"/>
  <c r="P43" i="20" s="1"/>
  <c r="Q43" i="20" s="1"/>
  <c r="R142" i="31"/>
  <c r="R98" i="20"/>
  <c r="E65" i="21"/>
  <c r="H64" i="21" s="1"/>
  <c r="I64" i="21" s="1"/>
  <c r="J64" i="21" s="1"/>
  <c r="D79" i="21"/>
  <c r="R92" i="20"/>
  <c r="R62" i="21"/>
  <c r="R74" i="18"/>
  <c r="D78" i="19"/>
  <c r="E64" i="19"/>
  <c r="H63" i="19" s="1"/>
  <c r="I63" i="19" s="1"/>
  <c r="J63" i="19" s="1"/>
  <c r="R80" i="17"/>
  <c r="R47" i="16"/>
  <c r="R33" i="14"/>
  <c r="R30" i="16"/>
  <c r="AN89" i="13"/>
  <c r="R112" i="12"/>
  <c r="R29" i="13"/>
  <c r="R28" i="13"/>
  <c r="R144" i="8"/>
  <c r="AU26" i="11"/>
  <c r="R51" i="8"/>
  <c r="R76" i="7"/>
  <c r="R84" i="6"/>
  <c r="R114" i="6"/>
  <c r="R111" i="5"/>
  <c r="R64" i="5"/>
  <c r="R132" i="3"/>
  <c r="R82" i="3"/>
  <c r="D80" i="3"/>
  <c r="E66" i="3"/>
  <c r="H65" i="3" s="1"/>
  <c r="I65" i="3" s="1"/>
  <c r="J65" i="3" s="1"/>
  <c r="R142" i="29"/>
  <c r="O44" i="33"/>
  <c r="R44" i="33"/>
  <c r="R93" i="33"/>
  <c r="R112" i="15"/>
  <c r="R30" i="29"/>
  <c r="E74" i="33"/>
  <c r="H73" i="33" s="1"/>
  <c r="I73" i="33" s="1"/>
  <c r="J73" i="33" s="1"/>
  <c r="D89" i="33"/>
  <c r="R144" i="27"/>
  <c r="R106" i="27"/>
  <c r="R127" i="26"/>
  <c r="R32" i="26"/>
  <c r="R108" i="24"/>
  <c r="D97" i="25"/>
  <c r="E98" i="25" s="1"/>
  <c r="H97" i="25" s="1"/>
  <c r="I97" i="25" s="1"/>
  <c r="J97" i="25" s="1"/>
  <c r="E82" i="25"/>
  <c r="H81" i="25" s="1"/>
  <c r="I81" i="25" s="1"/>
  <c r="J81" i="25" s="1"/>
  <c r="R59" i="23"/>
  <c r="R31" i="22"/>
  <c r="R59" i="20"/>
  <c r="R127" i="31"/>
  <c r="R83" i="10"/>
  <c r="R75" i="30"/>
  <c r="R116" i="27"/>
  <c r="R143" i="27"/>
  <c r="R146" i="27"/>
  <c r="R127" i="27"/>
  <c r="R83" i="27"/>
  <c r="R125" i="26"/>
  <c r="R28" i="27"/>
  <c r="O28" i="27"/>
  <c r="R131" i="26"/>
  <c r="R141" i="26"/>
  <c r="R61" i="26"/>
  <c r="R67" i="26"/>
  <c r="R81" i="26"/>
  <c r="R47" i="26"/>
  <c r="E85" i="26"/>
  <c r="H84" i="26" s="1"/>
  <c r="I84" i="26" s="1"/>
  <c r="J84" i="26" s="1"/>
  <c r="D100" i="26"/>
  <c r="E82" i="26"/>
  <c r="H81" i="26" s="1"/>
  <c r="I81" i="26" s="1"/>
  <c r="J81" i="26" s="1"/>
  <c r="D97" i="26"/>
  <c r="R30" i="26"/>
  <c r="O43" i="25"/>
  <c r="P43" i="25" s="1"/>
  <c r="Q43" i="25" s="1"/>
  <c r="S43" i="25" s="1"/>
  <c r="U43" i="25" s="1"/>
  <c r="AQ43" i="25" s="1"/>
  <c r="AU43" i="25" s="1"/>
  <c r="R43" i="25"/>
  <c r="R36" i="25"/>
  <c r="R62" i="24"/>
  <c r="R105" i="24"/>
  <c r="O105" i="24"/>
  <c r="R146" i="24"/>
  <c r="R99" i="24"/>
  <c r="E81" i="24"/>
  <c r="H80" i="24" s="1"/>
  <c r="I80" i="24" s="1"/>
  <c r="J80" i="24" s="1"/>
  <c r="D96" i="24"/>
  <c r="R147" i="23"/>
  <c r="R34" i="24"/>
  <c r="R51" i="24"/>
  <c r="R37" i="23"/>
  <c r="R127" i="22"/>
  <c r="S26" i="24"/>
  <c r="U26" i="24" s="1"/>
  <c r="AQ26" i="24" s="1"/>
  <c r="R89" i="23"/>
  <c r="O89" i="23"/>
  <c r="R100" i="23"/>
  <c r="R145" i="22"/>
  <c r="R128" i="22"/>
  <c r="E106" i="22"/>
  <c r="H105" i="22" s="1"/>
  <c r="I105" i="22" s="1"/>
  <c r="J105" i="22" s="1"/>
  <c r="D121" i="22"/>
  <c r="R43" i="22"/>
  <c r="R139" i="31"/>
  <c r="R93" i="20"/>
  <c r="R60" i="21"/>
  <c r="AU26" i="21"/>
  <c r="R65" i="21"/>
  <c r="E62" i="20"/>
  <c r="H61" i="20" s="1"/>
  <c r="I61" i="20" s="1"/>
  <c r="J61" i="20" s="1"/>
  <c r="D76" i="20"/>
  <c r="R132" i="31"/>
  <c r="R82" i="31"/>
  <c r="D79" i="31"/>
  <c r="E65" i="31"/>
  <c r="H64" i="31" s="1"/>
  <c r="I64" i="31" s="1"/>
  <c r="J64" i="31" s="1"/>
  <c r="R27" i="31"/>
  <c r="R128" i="12"/>
  <c r="R93" i="11"/>
  <c r="R97" i="11"/>
  <c r="R45" i="9"/>
  <c r="R79" i="9"/>
  <c r="R62" i="8"/>
  <c r="R67" i="7"/>
  <c r="R108" i="8"/>
  <c r="P26" i="8"/>
  <c r="Q26" i="8" s="1"/>
  <c r="S26" i="8" s="1"/>
  <c r="U26" i="8" s="1"/>
  <c r="AQ26" i="8" s="1"/>
  <c r="O27" i="8"/>
  <c r="P27" i="8" s="1"/>
  <c r="Q27" i="8" s="1"/>
  <c r="S27" i="8" s="1"/>
  <c r="U27" i="8" s="1"/>
  <c r="AQ27" i="8" s="1"/>
  <c r="AU27" i="8" s="1"/>
  <c r="R62" i="7"/>
  <c r="R44" i="6"/>
  <c r="E66" i="8"/>
  <c r="H65" i="8" s="1"/>
  <c r="I65" i="8" s="1"/>
  <c r="J65" i="8" s="1"/>
  <c r="D80" i="8"/>
  <c r="R61" i="5"/>
  <c r="R95" i="4"/>
  <c r="R131" i="5"/>
  <c r="R73" i="3"/>
  <c r="O73" i="3"/>
  <c r="R98" i="1"/>
  <c r="O26" i="28"/>
  <c r="R26" i="28"/>
  <c r="R84" i="4"/>
  <c r="R145" i="15"/>
  <c r="R126" i="29"/>
  <c r="R109" i="29"/>
  <c r="R27" i="29"/>
  <c r="R66" i="33"/>
  <c r="D112" i="33"/>
  <c r="E97" i="33"/>
  <c r="H96" i="33" s="1"/>
  <c r="I96" i="33" s="1"/>
  <c r="J96" i="33" s="1"/>
  <c r="R67" i="24"/>
  <c r="R125" i="21"/>
  <c r="R47" i="22"/>
  <c r="R42" i="22"/>
  <c r="O42" i="22"/>
  <c r="P42" i="22" s="1"/>
  <c r="Q42" i="22" s="1"/>
  <c r="S42" i="22" s="1"/>
  <c r="U42" i="22" s="1"/>
  <c r="AQ42" i="22" s="1"/>
  <c r="AU42" i="22" s="1"/>
  <c r="O121" i="20"/>
  <c r="R121" i="20"/>
  <c r="R97" i="17"/>
  <c r="R116" i="14"/>
  <c r="R123" i="3"/>
  <c r="E60" i="28"/>
  <c r="H59" i="28" s="1"/>
  <c r="I59" i="28" s="1"/>
  <c r="J59" i="28" s="1"/>
  <c r="D74" i="28"/>
  <c r="E83" i="30"/>
  <c r="H82" i="30" s="1"/>
  <c r="I82" i="30" s="1"/>
  <c r="J82" i="30" s="1"/>
  <c r="D98" i="30"/>
  <c r="R113" i="27"/>
  <c r="R94" i="27"/>
  <c r="R140" i="27"/>
  <c r="R132" i="27"/>
  <c r="R74" i="27"/>
  <c r="R36" i="27"/>
  <c r="R138" i="26"/>
  <c r="R147" i="26"/>
  <c r="R128" i="26"/>
  <c r="R52" i="26"/>
  <c r="R31" i="27"/>
  <c r="R42" i="27"/>
  <c r="O42" i="27"/>
  <c r="P42" i="27" s="1"/>
  <c r="Q42" i="27" s="1"/>
  <c r="S42" i="27" s="1"/>
  <c r="U42" i="27" s="1"/>
  <c r="AQ42" i="27" s="1"/>
  <c r="AU42" i="27" s="1"/>
  <c r="E84" i="26"/>
  <c r="H83" i="26" s="1"/>
  <c r="I83" i="26" s="1"/>
  <c r="J83" i="26" s="1"/>
  <c r="D99" i="26"/>
  <c r="R140" i="25"/>
  <c r="D79" i="25"/>
  <c r="E65" i="25"/>
  <c r="H64" i="25" s="1"/>
  <c r="I64" i="25" s="1"/>
  <c r="J64" i="25" s="1"/>
  <c r="R59" i="24"/>
  <c r="O59" i="24"/>
  <c r="R97" i="24"/>
  <c r="R137" i="24"/>
  <c r="D90" i="25"/>
  <c r="E91" i="25" s="1"/>
  <c r="H90" i="25" s="1"/>
  <c r="I90" i="25" s="1"/>
  <c r="J90" i="25" s="1"/>
  <c r="E75" i="25"/>
  <c r="H74" i="25" s="1"/>
  <c r="I74" i="25" s="1"/>
  <c r="J74" i="25" s="1"/>
  <c r="R83" i="24"/>
  <c r="AU26" i="24"/>
  <c r="R32" i="24"/>
  <c r="O28" i="24"/>
  <c r="P28" i="24" s="1"/>
  <c r="Q28" i="24" s="1"/>
  <c r="R28" i="24"/>
  <c r="R122" i="23"/>
  <c r="R144" i="23"/>
  <c r="R128" i="23"/>
  <c r="R121" i="23"/>
  <c r="O121" i="23"/>
  <c r="R43" i="24"/>
  <c r="O43" i="24"/>
  <c r="P43" i="24" s="1"/>
  <c r="Q43" i="24" s="1"/>
  <c r="R125" i="22"/>
  <c r="R99" i="23"/>
  <c r="R146" i="22"/>
  <c r="R34" i="22"/>
  <c r="R108" i="23"/>
  <c r="R65" i="22"/>
  <c r="R48" i="22"/>
  <c r="R53" i="21"/>
  <c r="AU58" i="21"/>
  <c r="E59" i="20"/>
  <c r="H58" i="20" s="1"/>
  <c r="I58" i="20" s="1"/>
  <c r="J58" i="20" s="1"/>
  <c r="D73" i="20"/>
  <c r="D90" i="20"/>
  <c r="E75" i="20"/>
  <c r="H74" i="20" s="1"/>
  <c r="I74" i="20" s="1"/>
  <c r="J74" i="20" s="1"/>
  <c r="R132" i="19"/>
  <c r="R78" i="19"/>
  <c r="R147" i="17"/>
  <c r="R91" i="18"/>
  <c r="R43" i="17"/>
  <c r="R80" i="16"/>
  <c r="R49" i="14"/>
  <c r="D77" i="14"/>
  <c r="E63" i="14"/>
  <c r="H62" i="14" s="1"/>
  <c r="I62" i="14" s="1"/>
  <c r="J62" i="14" s="1"/>
  <c r="D89" i="16"/>
  <c r="E74" i="16"/>
  <c r="H73" i="16" s="1"/>
  <c r="I73" i="16" s="1"/>
  <c r="J73" i="16" s="1"/>
  <c r="R83" i="13"/>
  <c r="R44" i="13"/>
  <c r="E64" i="11"/>
  <c r="H63" i="11" s="1"/>
  <c r="I63" i="11" s="1"/>
  <c r="J63" i="11" s="1"/>
  <c r="D78" i="11"/>
  <c r="R76" i="9"/>
  <c r="E82" i="11"/>
  <c r="H81" i="11" s="1"/>
  <c r="I81" i="11" s="1"/>
  <c r="J81" i="11" s="1"/>
  <c r="D97" i="11"/>
  <c r="R81" i="9"/>
  <c r="R28" i="4"/>
  <c r="R125" i="2"/>
  <c r="R60" i="15"/>
  <c r="R136" i="15"/>
  <c r="O136" i="15"/>
  <c r="R136" i="13"/>
  <c r="O136" i="13"/>
  <c r="R48" i="5"/>
  <c r="R59" i="28"/>
  <c r="R69" i="27"/>
  <c r="R137" i="27"/>
  <c r="R114" i="27"/>
  <c r="R77" i="27"/>
  <c r="R145" i="26"/>
  <c r="R144" i="26"/>
  <c r="R27" i="27"/>
  <c r="O27" i="27"/>
  <c r="P27" i="27" s="1"/>
  <c r="Q27" i="27" s="1"/>
  <c r="S27" i="27" s="1"/>
  <c r="U27" i="27" s="1"/>
  <c r="AQ27" i="27" s="1"/>
  <c r="AU27" i="27" s="1"/>
  <c r="R34" i="27"/>
  <c r="R30" i="27"/>
  <c r="R141" i="25"/>
  <c r="R126" i="25"/>
  <c r="R113" i="25"/>
  <c r="R109" i="25"/>
  <c r="R29" i="25"/>
  <c r="R32" i="25"/>
  <c r="R98" i="25"/>
  <c r="D92" i="25"/>
  <c r="E93" i="25" s="1"/>
  <c r="H92" i="25" s="1"/>
  <c r="I92" i="25" s="1"/>
  <c r="J92" i="25" s="1"/>
  <c r="E77" i="25"/>
  <c r="H76" i="25" s="1"/>
  <c r="I76" i="25" s="1"/>
  <c r="J76" i="25" s="1"/>
  <c r="R49" i="25"/>
  <c r="R92" i="24"/>
  <c r="R140" i="24"/>
  <c r="R116" i="24"/>
  <c r="R95" i="24"/>
  <c r="R139" i="23"/>
  <c r="R126" i="23"/>
  <c r="R146" i="23"/>
  <c r="R28" i="23"/>
  <c r="R111" i="22"/>
  <c r="R114" i="22"/>
  <c r="R130" i="22"/>
  <c r="R111" i="23"/>
  <c r="D98" i="22"/>
  <c r="E83" i="22"/>
  <c r="H82" i="22" s="1"/>
  <c r="I82" i="22" s="1"/>
  <c r="J82" i="22" s="1"/>
  <c r="R59" i="22"/>
  <c r="O59" i="22"/>
  <c r="R98" i="21"/>
  <c r="O43" i="21"/>
  <c r="R43" i="21"/>
  <c r="R79" i="20"/>
  <c r="R46" i="21"/>
  <c r="R35" i="20"/>
  <c r="R35" i="21"/>
  <c r="R110" i="20"/>
  <c r="R109" i="16"/>
  <c r="R82" i="14"/>
  <c r="R93" i="13"/>
  <c r="O74" i="13"/>
  <c r="P74" i="13" s="1"/>
  <c r="Q74" i="13" s="1"/>
  <c r="R74" i="13"/>
  <c r="R51" i="13"/>
  <c r="R131" i="9"/>
  <c r="R126" i="9"/>
  <c r="R77" i="7"/>
  <c r="R49" i="4"/>
  <c r="R90" i="4"/>
  <c r="E64" i="4"/>
  <c r="H63" i="4" s="1"/>
  <c r="I63" i="4" s="1"/>
  <c r="J63" i="4" s="1"/>
  <c r="D78" i="4"/>
  <c r="R47" i="3"/>
  <c r="R60" i="2"/>
  <c r="R100" i="2"/>
  <c r="R44" i="1"/>
  <c r="R33" i="28"/>
  <c r="R127" i="30"/>
  <c r="D106" i="2"/>
  <c r="E91" i="2"/>
  <c r="H90" i="2" s="1"/>
  <c r="I90" i="2" s="1"/>
  <c r="J90" i="2" s="1"/>
  <c r="R95" i="15"/>
  <c r="R69" i="15"/>
  <c r="R28" i="30"/>
  <c r="R53" i="30"/>
  <c r="R91" i="33"/>
  <c r="R129" i="27"/>
  <c r="E62" i="27"/>
  <c r="H61" i="27" s="1"/>
  <c r="I61" i="27" s="1"/>
  <c r="J61" i="27" s="1"/>
  <c r="D76" i="27"/>
  <c r="R96" i="25"/>
  <c r="R96" i="23"/>
  <c r="R37" i="22"/>
  <c r="R95" i="31"/>
  <c r="R64" i="7"/>
  <c r="R66" i="27"/>
  <c r="R130" i="27"/>
  <c r="R105" i="27"/>
  <c r="O105" i="27"/>
  <c r="R80" i="27"/>
  <c r="O136" i="26"/>
  <c r="R136" i="26"/>
  <c r="R32" i="27"/>
  <c r="R44" i="26"/>
  <c r="R49" i="26"/>
  <c r="R94" i="26"/>
  <c r="AX106" i="25"/>
  <c r="R53" i="25"/>
  <c r="R28" i="25"/>
  <c r="O28" i="25"/>
  <c r="P28" i="25" s="1"/>
  <c r="Q28" i="25" s="1"/>
  <c r="R89" i="25"/>
  <c r="O89" i="25"/>
  <c r="R143" i="24"/>
  <c r="R78" i="24"/>
  <c r="U136" i="25"/>
  <c r="AT136" i="25" s="1"/>
  <c r="AX136" i="25" s="1"/>
  <c r="R113" i="24"/>
  <c r="R126" i="24"/>
  <c r="R127" i="23"/>
  <c r="R145" i="23"/>
  <c r="R129" i="23"/>
  <c r="D90" i="24"/>
  <c r="E75" i="24"/>
  <c r="H74" i="24" s="1"/>
  <c r="I74" i="24" s="1"/>
  <c r="J74" i="24" s="1"/>
  <c r="R132" i="23"/>
  <c r="R84" i="23"/>
  <c r="R46" i="24"/>
  <c r="R52" i="24"/>
  <c r="R26" i="23"/>
  <c r="O26" i="23"/>
  <c r="R80" i="23"/>
  <c r="R108" i="22"/>
  <c r="O105" i="22"/>
  <c r="P105" i="22" s="1"/>
  <c r="Q105" i="22" s="1"/>
  <c r="R105" i="22"/>
  <c r="R144" i="22"/>
  <c r="R94" i="23"/>
  <c r="R126" i="22"/>
  <c r="R147" i="22"/>
  <c r="R67" i="22"/>
  <c r="R33" i="22"/>
  <c r="R114" i="23"/>
  <c r="R36" i="22"/>
  <c r="R93" i="21"/>
  <c r="R46" i="22"/>
  <c r="D81" i="21"/>
  <c r="E67" i="21"/>
  <c r="H66" i="21" s="1"/>
  <c r="I66" i="21" s="1"/>
  <c r="J66" i="21" s="1"/>
  <c r="R48" i="21"/>
  <c r="R145" i="31"/>
  <c r="R76" i="20"/>
  <c r="R52" i="20"/>
  <c r="R107" i="20"/>
  <c r="R63" i="21"/>
  <c r="R67" i="20"/>
  <c r="R78" i="31"/>
  <c r="E83" i="20"/>
  <c r="H82" i="20" s="1"/>
  <c r="I82" i="20" s="1"/>
  <c r="J82" i="20" s="1"/>
  <c r="D98" i="20"/>
  <c r="D113" i="20"/>
  <c r="E98" i="20"/>
  <c r="H97" i="20" s="1"/>
  <c r="I97" i="20" s="1"/>
  <c r="J97" i="20" s="1"/>
  <c r="AU42" i="20"/>
  <c r="U26" i="20"/>
  <c r="AQ26" i="20" s="1"/>
  <c r="AU26" i="20" s="1"/>
  <c r="R136" i="17"/>
  <c r="O136" i="17"/>
  <c r="R129" i="16"/>
  <c r="R106" i="16"/>
  <c r="R130" i="13"/>
  <c r="R27" i="12"/>
  <c r="R123" i="8"/>
  <c r="R127" i="8"/>
  <c r="R127" i="7"/>
  <c r="R147" i="6"/>
  <c r="R75" i="7"/>
  <c r="R77" i="6"/>
  <c r="R29" i="6"/>
  <c r="D91" i="9"/>
  <c r="E76" i="9"/>
  <c r="H75" i="9" s="1"/>
  <c r="I75" i="9" s="1"/>
  <c r="J75" i="9" s="1"/>
  <c r="R61" i="9"/>
  <c r="R78" i="8"/>
  <c r="R74" i="7"/>
  <c r="R66" i="5"/>
  <c r="R69" i="2"/>
  <c r="R68" i="1"/>
  <c r="R93" i="28"/>
  <c r="AU26" i="30"/>
  <c r="R66" i="29"/>
  <c r="R51" i="30"/>
  <c r="R62" i="15"/>
  <c r="R84" i="33"/>
  <c r="R141" i="27"/>
  <c r="R112" i="26"/>
  <c r="R67" i="5"/>
  <c r="R97" i="27"/>
  <c r="R145" i="27"/>
  <c r="R122" i="26"/>
  <c r="R139" i="27"/>
  <c r="R37" i="27"/>
  <c r="R69" i="26"/>
  <c r="R89" i="26"/>
  <c r="O89" i="26"/>
  <c r="R47" i="27"/>
  <c r="E80" i="26"/>
  <c r="H79" i="26" s="1"/>
  <c r="I79" i="26" s="1"/>
  <c r="J79" i="26" s="1"/>
  <c r="D95" i="26"/>
  <c r="R114" i="25"/>
  <c r="U137" i="25"/>
  <c r="AT137" i="25" s="1"/>
  <c r="AX137" i="25" s="1"/>
  <c r="R67" i="25"/>
  <c r="R81" i="25"/>
  <c r="R75" i="24"/>
  <c r="R84" i="24"/>
  <c r="R124" i="23"/>
  <c r="R125" i="23"/>
  <c r="R78" i="23"/>
  <c r="R81" i="23"/>
  <c r="R77" i="23"/>
  <c r="R82" i="23"/>
  <c r="R97" i="22"/>
  <c r="AN89" i="22"/>
  <c r="R129" i="22"/>
  <c r="E79" i="23"/>
  <c r="H78" i="23" s="1"/>
  <c r="I78" i="23" s="1"/>
  <c r="J78" i="23" s="1"/>
  <c r="D94" i="23"/>
  <c r="R29" i="22"/>
  <c r="R106" i="23"/>
  <c r="E81" i="23"/>
  <c r="H80" i="23" s="1"/>
  <c r="I80" i="23" s="1"/>
  <c r="J80" i="23" s="1"/>
  <c r="D96" i="23"/>
  <c r="D90" i="22"/>
  <c r="E75" i="22"/>
  <c r="H74" i="22" s="1"/>
  <c r="I74" i="22" s="1"/>
  <c r="J74" i="22" s="1"/>
  <c r="R79" i="21"/>
  <c r="D75" i="22"/>
  <c r="E61" i="22"/>
  <c r="H60" i="22" s="1"/>
  <c r="I60" i="22" s="1"/>
  <c r="J60" i="22" s="1"/>
  <c r="R49" i="21"/>
  <c r="O136" i="31"/>
  <c r="R136" i="31"/>
  <c r="R82" i="20"/>
  <c r="R31" i="20"/>
  <c r="R30" i="20"/>
  <c r="R61" i="20"/>
  <c r="R113" i="31"/>
  <c r="E61" i="31"/>
  <c r="H60" i="31" s="1"/>
  <c r="I60" i="31" s="1"/>
  <c r="J60" i="31" s="1"/>
  <c r="D75" i="31"/>
  <c r="R68" i="31"/>
  <c r="R126" i="31"/>
  <c r="R136" i="19"/>
  <c r="O136" i="19"/>
  <c r="R99" i="19"/>
  <c r="R51" i="19"/>
  <c r="R146" i="13"/>
  <c r="R97" i="13"/>
  <c r="R28" i="12"/>
  <c r="R84" i="11"/>
  <c r="P42" i="9"/>
  <c r="Q42" i="9" s="1"/>
  <c r="S42" i="9" s="1"/>
  <c r="U42" i="9" s="1"/>
  <c r="AQ42" i="9" s="1"/>
  <c r="AU42" i="9" s="1"/>
  <c r="O43" i="9"/>
  <c r="R144" i="6"/>
  <c r="R106" i="8"/>
  <c r="R49" i="7"/>
  <c r="R64" i="9"/>
  <c r="R81" i="8"/>
  <c r="R128" i="7"/>
  <c r="R125" i="6"/>
  <c r="R139" i="4"/>
  <c r="R130" i="4"/>
  <c r="R147" i="28"/>
  <c r="R45" i="2"/>
  <c r="R138" i="1"/>
  <c r="R77" i="15"/>
  <c r="R74" i="33"/>
  <c r="D95" i="33"/>
  <c r="E80" i="33"/>
  <c r="H79" i="33" s="1"/>
  <c r="I79" i="33" s="1"/>
  <c r="J79" i="33" s="1"/>
  <c r="R110" i="27"/>
  <c r="R132" i="26"/>
  <c r="R43" i="27"/>
  <c r="O43" i="27"/>
  <c r="P43" i="27" s="1"/>
  <c r="Q43" i="27" s="1"/>
  <c r="S43" i="27" s="1"/>
  <c r="U43" i="27" s="1"/>
  <c r="AQ43" i="27" s="1"/>
  <c r="AU43" i="27" s="1"/>
  <c r="R130" i="24"/>
  <c r="R33" i="23"/>
  <c r="R97" i="21"/>
  <c r="R50" i="21"/>
  <c r="R28" i="28"/>
  <c r="R63" i="27"/>
  <c r="R126" i="27"/>
  <c r="R92" i="27"/>
  <c r="R129" i="26"/>
  <c r="R124" i="26"/>
  <c r="R142" i="27"/>
  <c r="R63" i="26"/>
  <c r="E68" i="26"/>
  <c r="H67" i="26" s="1"/>
  <c r="I67" i="26" s="1"/>
  <c r="J67" i="26" s="1"/>
  <c r="D82" i="26"/>
  <c r="R83" i="26"/>
  <c r="R50" i="27"/>
  <c r="R37" i="26"/>
  <c r="R147" i="25"/>
  <c r="R97" i="25"/>
  <c r="O138" i="25"/>
  <c r="P138" i="25" s="1"/>
  <c r="Q138" i="25" s="1"/>
  <c r="S138" i="25" s="1"/>
  <c r="U138" i="25" s="1"/>
  <c r="AT138" i="25" s="1"/>
  <c r="AX138" i="25" s="1"/>
  <c r="R138" i="25"/>
  <c r="R74" i="25"/>
  <c r="E76" i="26"/>
  <c r="H75" i="26" s="1"/>
  <c r="I75" i="26" s="1"/>
  <c r="J75" i="26" s="1"/>
  <c r="D91" i="26"/>
  <c r="D84" i="25"/>
  <c r="E70" i="25"/>
  <c r="H69" i="25" s="1"/>
  <c r="I69" i="25" s="1"/>
  <c r="J69" i="25" s="1"/>
  <c r="O59" i="26"/>
  <c r="R58" i="25"/>
  <c r="O58" i="25"/>
  <c r="R84" i="25"/>
  <c r="R98" i="24"/>
  <c r="R81" i="24"/>
  <c r="E62" i="24"/>
  <c r="H61" i="24" s="1"/>
  <c r="I61" i="24" s="1"/>
  <c r="J61" i="24" s="1"/>
  <c r="D76" i="24"/>
  <c r="R75" i="23"/>
  <c r="R44" i="24"/>
  <c r="O44" i="24"/>
  <c r="P44" i="24" s="1"/>
  <c r="Q44" i="24" s="1"/>
  <c r="R50" i="24"/>
  <c r="R74" i="23"/>
  <c r="R47" i="23"/>
  <c r="R92" i="22"/>
  <c r="E75" i="23"/>
  <c r="H74" i="23" s="1"/>
  <c r="I74" i="23" s="1"/>
  <c r="J74" i="23" s="1"/>
  <c r="D90" i="23"/>
  <c r="R90" i="23"/>
  <c r="D89" i="23"/>
  <c r="E74" i="23"/>
  <c r="H73" i="23" s="1"/>
  <c r="I73" i="23" s="1"/>
  <c r="J73" i="23" s="1"/>
  <c r="P73" i="23" s="1"/>
  <c r="Q73" i="23" s="1"/>
  <c r="S73" i="23" s="1"/>
  <c r="U73" i="23" s="1"/>
  <c r="AQ73" i="23" s="1"/>
  <c r="AU73" i="23" s="1"/>
  <c r="R80" i="22"/>
  <c r="R109" i="23"/>
  <c r="D110" i="22"/>
  <c r="E95" i="22"/>
  <c r="H94" i="22" s="1"/>
  <c r="I94" i="22" s="1"/>
  <c r="J94" i="22" s="1"/>
  <c r="R32" i="22"/>
  <c r="R80" i="21"/>
  <c r="R76" i="21"/>
  <c r="R51" i="21"/>
  <c r="R73" i="20"/>
  <c r="O73" i="20"/>
  <c r="U26" i="22"/>
  <c r="AQ26" i="22" s="1"/>
  <c r="AU26" i="22" s="1"/>
  <c r="R36" i="21"/>
  <c r="AU27" i="20"/>
  <c r="R142" i="20"/>
  <c r="E69" i="20"/>
  <c r="H68" i="20" s="1"/>
  <c r="I68" i="20" s="1"/>
  <c r="J68" i="20" s="1"/>
  <c r="D83" i="20"/>
  <c r="E70" i="31"/>
  <c r="H69" i="31" s="1"/>
  <c r="I69" i="31" s="1"/>
  <c r="J69" i="31" s="1"/>
  <c r="D84" i="31"/>
  <c r="AU26" i="18"/>
  <c r="R130" i="14"/>
  <c r="R123" i="17"/>
  <c r="R124" i="17"/>
  <c r="R44" i="14"/>
  <c r="R92" i="13"/>
  <c r="R45" i="14"/>
  <c r="R77" i="12"/>
  <c r="R82" i="12"/>
  <c r="D94" i="12"/>
  <c r="E79" i="12"/>
  <c r="H78" i="12" s="1"/>
  <c r="I78" i="12" s="1"/>
  <c r="J78" i="12" s="1"/>
  <c r="O121" i="10"/>
  <c r="R121" i="10"/>
  <c r="R31" i="10"/>
  <c r="R146" i="9"/>
  <c r="R116" i="5"/>
  <c r="R143" i="4"/>
  <c r="E75" i="6"/>
  <c r="H74" i="6" s="1"/>
  <c r="I74" i="6" s="1"/>
  <c r="J74" i="6" s="1"/>
  <c r="D90" i="6"/>
  <c r="R95" i="3"/>
  <c r="R63" i="28"/>
  <c r="R144" i="28"/>
  <c r="R146" i="30"/>
  <c r="R130" i="1"/>
  <c r="R122" i="30"/>
  <c r="R27" i="3"/>
  <c r="O27" i="3"/>
  <c r="E75" i="27"/>
  <c r="H74" i="27" s="1"/>
  <c r="I74" i="27" s="1"/>
  <c r="J74" i="27" s="1"/>
  <c r="D90" i="27"/>
  <c r="R48" i="26"/>
  <c r="R66" i="25"/>
  <c r="R50" i="5"/>
  <c r="R113" i="3"/>
  <c r="R147" i="27"/>
  <c r="R115" i="27"/>
  <c r="R35" i="27"/>
  <c r="R60" i="26"/>
  <c r="R66" i="26"/>
  <c r="R130" i="26"/>
  <c r="R29" i="26"/>
  <c r="O29" i="26"/>
  <c r="R124" i="25"/>
  <c r="R94" i="25"/>
  <c r="R110" i="25"/>
  <c r="R121" i="25"/>
  <c r="O121" i="25"/>
  <c r="R131" i="25"/>
  <c r="R92" i="25"/>
  <c r="R130" i="25"/>
  <c r="R65" i="25"/>
  <c r="R34" i="26"/>
  <c r="R52" i="25"/>
  <c r="R44" i="25"/>
  <c r="O44" i="25"/>
  <c r="P44" i="25" s="1"/>
  <c r="Q44" i="25" s="1"/>
  <c r="S44" i="25" s="1"/>
  <c r="U44" i="25" s="1"/>
  <c r="AQ44" i="25" s="1"/>
  <c r="AU44" i="25" s="1"/>
  <c r="R68" i="24"/>
  <c r="R93" i="24"/>
  <c r="R64" i="24"/>
  <c r="R132" i="24"/>
  <c r="E74" i="24"/>
  <c r="H73" i="24" s="1"/>
  <c r="I73" i="24" s="1"/>
  <c r="J73" i="24" s="1"/>
  <c r="D89" i="24"/>
  <c r="R96" i="22"/>
  <c r="R92" i="23"/>
  <c r="R90" i="22"/>
  <c r="O90" i="22"/>
  <c r="R68" i="22"/>
  <c r="R128" i="21"/>
  <c r="R122" i="22"/>
  <c r="R112" i="23"/>
  <c r="R77" i="21"/>
  <c r="U73" i="22"/>
  <c r="AQ73" i="22" s="1"/>
  <c r="AU73" i="22" s="1"/>
  <c r="E93" i="22"/>
  <c r="H92" i="22" s="1"/>
  <c r="I92" i="22" s="1"/>
  <c r="J92" i="22" s="1"/>
  <c r="D108" i="22"/>
  <c r="R50" i="22"/>
  <c r="R28" i="22"/>
  <c r="O28" i="22"/>
  <c r="P28" i="22" s="1"/>
  <c r="Q28" i="22" s="1"/>
  <c r="S28" i="22" s="1"/>
  <c r="U28" i="22" s="1"/>
  <c r="AQ28" i="22" s="1"/>
  <c r="AU28" i="22" s="1"/>
  <c r="E82" i="22"/>
  <c r="H81" i="22" s="1"/>
  <c r="I81" i="22" s="1"/>
  <c r="J81" i="22" s="1"/>
  <c r="D97" i="22"/>
  <c r="R84" i="21"/>
  <c r="R49" i="22"/>
  <c r="R52" i="21"/>
  <c r="R50" i="20"/>
  <c r="R147" i="31"/>
  <c r="E74" i="21"/>
  <c r="H73" i="21" s="1"/>
  <c r="I73" i="21" s="1"/>
  <c r="J73" i="21" s="1"/>
  <c r="P73" i="21" s="1"/>
  <c r="D89" i="21"/>
  <c r="R58" i="21"/>
  <c r="O58" i="21"/>
  <c r="P58" i="21" s="1"/>
  <c r="Q58" i="21" s="1"/>
  <c r="S58" i="21" s="1"/>
  <c r="U58" i="21" s="1"/>
  <c r="AQ58" i="21" s="1"/>
  <c r="R143" i="31"/>
  <c r="E81" i="22"/>
  <c r="H80" i="22" s="1"/>
  <c r="I80" i="22" s="1"/>
  <c r="J80" i="22" s="1"/>
  <c r="D96" i="22"/>
  <c r="E83" i="21"/>
  <c r="H82" i="21" s="1"/>
  <c r="I82" i="21" s="1"/>
  <c r="J82" i="21" s="1"/>
  <c r="D98" i="21"/>
  <c r="P26" i="19"/>
  <c r="Q26" i="19" s="1"/>
  <c r="S26" i="19" s="1"/>
  <c r="U26" i="19" s="1"/>
  <c r="AQ26" i="19" s="1"/>
  <c r="AU26" i="19" s="1"/>
  <c r="R110" i="16"/>
  <c r="R69" i="17"/>
  <c r="R79" i="17"/>
  <c r="AU73" i="12"/>
  <c r="R74" i="12"/>
  <c r="O74" i="12"/>
  <c r="R53" i="12"/>
  <c r="E82" i="12"/>
  <c r="H81" i="12" s="1"/>
  <c r="I81" i="12" s="1"/>
  <c r="J81" i="12" s="1"/>
  <c r="D97" i="12"/>
  <c r="D91" i="12"/>
  <c r="E76" i="12"/>
  <c r="H75" i="12" s="1"/>
  <c r="I75" i="12" s="1"/>
  <c r="J75" i="12" s="1"/>
  <c r="R100" i="10"/>
  <c r="R131" i="7"/>
  <c r="R34" i="7"/>
  <c r="R69" i="7"/>
  <c r="R32" i="6"/>
  <c r="R123" i="7"/>
  <c r="D110" i="6"/>
  <c r="E95" i="6"/>
  <c r="H94" i="6" s="1"/>
  <c r="I94" i="6" s="1"/>
  <c r="J94" i="6" s="1"/>
  <c r="D115" i="7"/>
  <c r="E100" i="7"/>
  <c r="H99" i="7" s="1"/>
  <c r="I99" i="7" s="1"/>
  <c r="J99" i="7" s="1"/>
  <c r="D91" i="2"/>
  <c r="E76" i="2"/>
  <c r="H75" i="2" s="1"/>
  <c r="I75" i="2" s="1"/>
  <c r="J75" i="2" s="1"/>
  <c r="R97" i="28"/>
  <c r="R59" i="30"/>
  <c r="O59" i="30"/>
  <c r="P59" i="30" s="1"/>
  <c r="Q59" i="30" s="1"/>
  <c r="S59" i="30" s="1"/>
  <c r="U59" i="30" s="1"/>
  <c r="AQ59" i="30" s="1"/>
  <c r="AU59" i="30" s="1"/>
  <c r="R81" i="28"/>
  <c r="R80" i="28"/>
  <c r="R76" i="15"/>
  <c r="R113" i="21"/>
  <c r="R64" i="20"/>
  <c r="R75" i="31"/>
  <c r="R136" i="20"/>
  <c r="O136" i="20"/>
  <c r="D95" i="20"/>
  <c r="E80" i="20"/>
  <c r="H79" i="20" s="1"/>
  <c r="I79" i="20" s="1"/>
  <c r="J79" i="20" s="1"/>
  <c r="R114" i="19"/>
  <c r="D114" i="19"/>
  <c r="E99" i="19"/>
  <c r="H98" i="19" s="1"/>
  <c r="I98" i="19" s="1"/>
  <c r="J98" i="19" s="1"/>
  <c r="R47" i="19"/>
  <c r="R64" i="18"/>
  <c r="E82" i="18"/>
  <c r="H81" i="18" s="1"/>
  <c r="I81" i="18" s="1"/>
  <c r="J81" i="18" s="1"/>
  <c r="D97" i="18"/>
  <c r="R144" i="16"/>
  <c r="R99" i="16"/>
  <c r="R79" i="14"/>
  <c r="R130" i="17"/>
  <c r="R106" i="13"/>
  <c r="R115" i="13"/>
  <c r="R51" i="14"/>
  <c r="D109" i="18"/>
  <c r="E94" i="18"/>
  <c r="H93" i="18" s="1"/>
  <c r="I93" i="18" s="1"/>
  <c r="J93" i="18" s="1"/>
  <c r="R140" i="14"/>
  <c r="R107" i="14"/>
  <c r="E69" i="14"/>
  <c r="H68" i="14" s="1"/>
  <c r="I68" i="14" s="1"/>
  <c r="J68" i="14" s="1"/>
  <c r="D83" i="14"/>
  <c r="R78" i="12"/>
  <c r="R49" i="12"/>
  <c r="R124" i="12"/>
  <c r="R77" i="13"/>
  <c r="D111" i="13"/>
  <c r="E96" i="13"/>
  <c r="H95" i="13" s="1"/>
  <c r="I95" i="13" s="1"/>
  <c r="J95" i="13" s="1"/>
  <c r="D78" i="13"/>
  <c r="E64" i="13"/>
  <c r="H63" i="13" s="1"/>
  <c r="I63" i="13" s="1"/>
  <c r="J63" i="13" s="1"/>
  <c r="R109" i="12"/>
  <c r="U26" i="14"/>
  <c r="AQ26" i="14" s="1"/>
  <c r="AU26" i="14" s="1"/>
  <c r="D116" i="13"/>
  <c r="E101" i="13"/>
  <c r="H100" i="13" s="1"/>
  <c r="I100" i="13" s="1"/>
  <c r="J100" i="13" s="1"/>
  <c r="R73" i="12"/>
  <c r="O73" i="12"/>
  <c r="P73" i="12" s="1"/>
  <c r="Q73" i="12" s="1"/>
  <c r="S73" i="12" s="1"/>
  <c r="U73" i="12" s="1"/>
  <c r="AQ73" i="12" s="1"/>
  <c r="R64" i="12"/>
  <c r="R137" i="10"/>
  <c r="O42" i="13"/>
  <c r="R42" i="13"/>
  <c r="E74" i="12"/>
  <c r="H73" i="12" s="1"/>
  <c r="I73" i="12" s="1"/>
  <c r="J73" i="12" s="1"/>
  <c r="D89" i="12"/>
  <c r="R144" i="10"/>
  <c r="R126" i="10"/>
  <c r="O42" i="11"/>
  <c r="P42" i="11" s="1"/>
  <c r="Q42" i="11" s="1"/>
  <c r="R42" i="11"/>
  <c r="D84" i="10"/>
  <c r="E70" i="10"/>
  <c r="H69" i="10" s="1"/>
  <c r="I69" i="10" s="1"/>
  <c r="J69" i="10" s="1"/>
  <c r="R44" i="11"/>
  <c r="O44" i="11"/>
  <c r="R81" i="11"/>
  <c r="R89" i="10"/>
  <c r="O89" i="10"/>
  <c r="R91" i="10"/>
  <c r="R53" i="11"/>
  <c r="E85" i="11"/>
  <c r="H84" i="11" s="1"/>
  <c r="I84" i="11" s="1"/>
  <c r="J84" i="11" s="1"/>
  <c r="D100" i="11"/>
  <c r="R114" i="9"/>
  <c r="R143" i="8"/>
  <c r="R108" i="7"/>
  <c r="R132" i="9"/>
  <c r="R107" i="8"/>
  <c r="R98" i="8"/>
  <c r="R139" i="9"/>
  <c r="R97" i="8"/>
  <c r="R126" i="7"/>
  <c r="R111" i="6"/>
  <c r="R112" i="8"/>
  <c r="R145" i="6"/>
  <c r="R50" i="10"/>
  <c r="D95" i="6"/>
  <c r="E80" i="6"/>
  <c r="H79" i="6" s="1"/>
  <c r="I79" i="6" s="1"/>
  <c r="J79" i="6" s="1"/>
  <c r="R81" i="6"/>
  <c r="R136" i="5"/>
  <c r="O136" i="5"/>
  <c r="D107" i="8"/>
  <c r="E92" i="8"/>
  <c r="H91" i="8" s="1"/>
  <c r="I91" i="8" s="1"/>
  <c r="J91" i="8" s="1"/>
  <c r="E60" i="7"/>
  <c r="H59" i="7" s="1"/>
  <c r="I59" i="7" s="1"/>
  <c r="J59" i="7" s="1"/>
  <c r="D74" i="7"/>
  <c r="R113" i="4"/>
  <c r="R52" i="5"/>
  <c r="O121" i="3"/>
  <c r="R121" i="3"/>
  <c r="R94" i="4"/>
  <c r="E59" i="5"/>
  <c r="H58" i="5" s="1"/>
  <c r="I58" i="5" s="1"/>
  <c r="J58" i="5" s="1"/>
  <c r="P58" i="5" s="1"/>
  <c r="Q58" i="5" s="1"/>
  <c r="S58" i="5" s="1"/>
  <c r="U58" i="5" s="1"/>
  <c r="AQ58" i="5" s="1"/>
  <c r="D73" i="5"/>
  <c r="R100" i="6"/>
  <c r="R112" i="5"/>
  <c r="R42" i="4"/>
  <c r="O42" i="4"/>
  <c r="P42" i="4" s="1"/>
  <c r="Q42" i="4" s="1"/>
  <c r="S42" i="4" s="1"/>
  <c r="U42" i="4" s="1"/>
  <c r="AQ42" i="4" s="1"/>
  <c r="AU42" i="4" s="1"/>
  <c r="R73" i="4"/>
  <c r="O73" i="4"/>
  <c r="R66" i="2"/>
  <c r="E67" i="4"/>
  <c r="H66" i="4" s="1"/>
  <c r="I66" i="4" s="1"/>
  <c r="J66" i="4" s="1"/>
  <c r="D81" i="4"/>
  <c r="R89" i="2"/>
  <c r="O89" i="2"/>
  <c r="R141" i="28"/>
  <c r="R132" i="30"/>
  <c r="R90" i="1"/>
  <c r="R128" i="28"/>
  <c r="R128" i="1"/>
  <c r="R30" i="1"/>
  <c r="R89" i="1"/>
  <c r="O89" i="1"/>
  <c r="P89" i="1" s="1"/>
  <c r="Q89" i="1" s="1"/>
  <c r="S89" i="1" s="1"/>
  <c r="U89" i="1" s="1"/>
  <c r="AJ89" i="1" s="1"/>
  <c r="AN89" i="1" s="1"/>
  <c r="R121" i="28"/>
  <c r="O121" i="28"/>
  <c r="R116" i="30"/>
  <c r="R37" i="3"/>
  <c r="R124" i="30"/>
  <c r="R129" i="28"/>
  <c r="E65" i="28"/>
  <c r="H64" i="28" s="1"/>
  <c r="I64" i="28" s="1"/>
  <c r="J64" i="28" s="1"/>
  <c r="D79" i="28"/>
  <c r="R139" i="29"/>
  <c r="O43" i="2"/>
  <c r="R140" i="15"/>
  <c r="R67" i="29"/>
  <c r="R132" i="15"/>
  <c r="D110" i="30"/>
  <c r="E95" i="30"/>
  <c r="H94" i="30" s="1"/>
  <c r="I94" i="30" s="1"/>
  <c r="J94" i="30" s="1"/>
  <c r="R96" i="29"/>
  <c r="R52" i="15"/>
  <c r="R63" i="29"/>
  <c r="E81" i="28"/>
  <c r="H80" i="28" s="1"/>
  <c r="I80" i="28" s="1"/>
  <c r="J80" i="28" s="1"/>
  <c r="D96" i="28"/>
  <c r="R43" i="15"/>
  <c r="D111" i="2"/>
  <c r="E96" i="2"/>
  <c r="H95" i="2" s="1"/>
  <c r="I95" i="2" s="1"/>
  <c r="J95" i="2" s="1"/>
  <c r="R94" i="29"/>
  <c r="R35" i="30"/>
  <c r="O42" i="33"/>
  <c r="P42" i="33" s="1"/>
  <c r="Q42" i="33" s="1"/>
  <c r="S42" i="33" s="1"/>
  <c r="U42" i="33" s="1"/>
  <c r="AQ42" i="33" s="1"/>
  <c r="R42" i="33"/>
  <c r="O121" i="33"/>
  <c r="R121" i="33"/>
  <c r="R108" i="33"/>
  <c r="R78" i="33"/>
  <c r="R81" i="33"/>
  <c r="R107" i="33"/>
  <c r="U105" i="1"/>
  <c r="AT105" i="1" s="1"/>
  <c r="AX105" i="1" s="1"/>
  <c r="R124" i="33"/>
  <c r="R126" i="33"/>
  <c r="E83" i="33"/>
  <c r="H82" i="33" s="1"/>
  <c r="I82" i="33" s="1"/>
  <c r="J82" i="33" s="1"/>
  <c r="D98" i="33"/>
  <c r="AU73" i="31"/>
  <c r="R145" i="20"/>
  <c r="R84" i="31"/>
  <c r="R143" i="19"/>
  <c r="R125" i="19"/>
  <c r="R53" i="31"/>
  <c r="R111" i="19"/>
  <c r="P59" i="31"/>
  <c r="R52" i="31"/>
  <c r="R84" i="19"/>
  <c r="R94" i="19"/>
  <c r="R37" i="19"/>
  <c r="R58" i="19"/>
  <c r="O58" i="19"/>
  <c r="D116" i="19"/>
  <c r="E101" i="19"/>
  <c r="H100" i="19" s="1"/>
  <c r="I100" i="19" s="1"/>
  <c r="J100" i="19" s="1"/>
  <c r="R32" i="31"/>
  <c r="R31" i="31"/>
  <c r="D79" i="19"/>
  <c r="E65" i="19"/>
  <c r="H64" i="19" s="1"/>
  <c r="I64" i="19" s="1"/>
  <c r="J64" i="19" s="1"/>
  <c r="R30" i="18"/>
  <c r="E78" i="19"/>
  <c r="H77" i="19" s="1"/>
  <c r="I77" i="19" s="1"/>
  <c r="J77" i="19" s="1"/>
  <c r="D93" i="19"/>
  <c r="R142" i="17"/>
  <c r="R44" i="17"/>
  <c r="R98" i="16"/>
  <c r="R92" i="16"/>
  <c r="R76" i="14"/>
  <c r="R75" i="17"/>
  <c r="R33" i="16"/>
  <c r="R143" i="14"/>
  <c r="R131" i="13"/>
  <c r="R110" i="14"/>
  <c r="R92" i="14"/>
  <c r="R60" i="14"/>
  <c r="R75" i="12"/>
  <c r="R116" i="12"/>
  <c r="R100" i="12"/>
  <c r="R75" i="13"/>
  <c r="O75" i="13"/>
  <c r="P75" i="13" s="1"/>
  <c r="Q75" i="13" s="1"/>
  <c r="R80" i="13"/>
  <c r="R106" i="12"/>
  <c r="R142" i="12"/>
  <c r="R61" i="12"/>
  <c r="R130" i="10"/>
  <c r="R48" i="13"/>
  <c r="R32" i="12"/>
  <c r="R147" i="10"/>
  <c r="R33" i="13"/>
  <c r="R32" i="13"/>
  <c r="R127" i="11"/>
  <c r="R65" i="10"/>
  <c r="R147" i="11"/>
  <c r="R69" i="11"/>
  <c r="R81" i="10"/>
  <c r="R48" i="11"/>
  <c r="R96" i="10"/>
  <c r="R34" i="10"/>
  <c r="R27" i="11"/>
  <c r="O27" i="11"/>
  <c r="P27" i="11" s="1"/>
  <c r="Q27" i="11" s="1"/>
  <c r="D84" i="9"/>
  <c r="E70" i="9"/>
  <c r="H69" i="9" s="1"/>
  <c r="I69" i="9" s="1"/>
  <c r="J69" i="9" s="1"/>
  <c r="R131" i="11"/>
  <c r="R36" i="9"/>
  <c r="R97" i="9"/>
  <c r="R124" i="8"/>
  <c r="R140" i="8"/>
  <c r="R144" i="9"/>
  <c r="R69" i="9"/>
  <c r="R93" i="8"/>
  <c r="R83" i="6"/>
  <c r="R142" i="9"/>
  <c r="R63" i="7"/>
  <c r="R115" i="6"/>
  <c r="R92" i="8"/>
  <c r="R79" i="6"/>
  <c r="R108" i="6"/>
  <c r="R136" i="6"/>
  <c r="O136" i="6"/>
  <c r="D92" i="6"/>
  <c r="E77" i="6"/>
  <c r="H76" i="6" s="1"/>
  <c r="I76" i="6" s="1"/>
  <c r="J76" i="6" s="1"/>
  <c r="R37" i="8"/>
  <c r="R145" i="5"/>
  <c r="O42" i="5"/>
  <c r="R42" i="5"/>
  <c r="R132" i="5"/>
  <c r="R29" i="4"/>
  <c r="D89" i="7"/>
  <c r="E74" i="7"/>
  <c r="H73" i="7" s="1"/>
  <c r="I73" i="7" s="1"/>
  <c r="J73" i="7" s="1"/>
  <c r="P73" i="7" s="1"/>
  <c r="R90" i="5"/>
  <c r="R109" i="5"/>
  <c r="R145" i="4"/>
  <c r="R126" i="3"/>
  <c r="R141" i="2"/>
  <c r="R138" i="28"/>
  <c r="D90" i="3"/>
  <c r="E75" i="3"/>
  <c r="H74" i="3" s="1"/>
  <c r="I74" i="3" s="1"/>
  <c r="J74" i="3" s="1"/>
  <c r="R124" i="28"/>
  <c r="R126" i="28"/>
  <c r="R111" i="30"/>
  <c r="R114" i="30"/>
  <c r="R143" i="28"/>
  <c r="R53" i="2"/>
  <c r="R29" i="1"/>
  <c r="R113" i="30"/>
  <c r="R122" i="2"/>
  <c r="R127" i="1"/>
  <c r="D97" i="28"/>
  <c r="E82" i="28"/>
  <c r="H81" i="28" s="1"/>
  <c r="I81" i="28" s="1"/>
  <c r="J81" i="28" s="1"/>
  <c r="R126" i="15"/>
  <c r="R98" i="29"/>
  <c r="R84" i="28"/>
  <c r="R47" i="29"/>
  <c r="R137" i="15"/>
  <c r="R58" i="29"/>
  <c r="O58" i="29"/>
  <c r="R58" i="15"/>
  <c r="O58" i="15"/>
  <c r="P58" i="15" s="1"/>
  <c r="Q58" i="15" s="1"/>
  <c r="R91" i="29"/>
  <c r="R60" i="29"/>
  <c r="R46" i="30"/>
  <c r="R90" i="29"/>
  <c r="R52" i="30"/>
  <c r="P29" i="33"/>
  <c r="Q29" i="33" s="1"/>
  <c r="S29" i="33" s="1"/>
  <c r="U29" i="33" s="1"/>
  <c r="AQ29" i="33" s="1"/>
  <c r="AU29" i="33" s="1"/>
  <c r="E77" i="15"/>
  <c r="H76" i="15" s="1"/>
  <c r="I76" i="15" s="1"/>
  <c r="J76" i="15" s="1"/>
  <c r="D92" i="15"/>
  <c r="R107" i="15"/>
  <c r="R31" i="29"/>
  <c r="E81" i="29"/>
  <c r="H80" i="29" s="1"/>
  <c r="I80" i="29" s="1"/>
  <c r="J80" i="29" s="1"/>
  <c r="D96" i="29"/>
  <c r="R116" i="33"/>
  <c r="R47" i="33"/>
  <c r="U26" i="33"/>
  <c r="AQ26" i="33" s="1"/>
  <c r="AU26" i="33" s="1"/>
  <c r="E94" i="33"/>
  <c r="H93" i="33" s="1"/>
  <c r="I93" i="33" s="1"/>
  <c r="J93" i="33" s="1"/>
  <c r="D109" i="33"/>
  <c r="R107" i="21"/>
  <c r="D116" i="20"/>
  <c r="E101" i="20"/>
  <c r="H100" i="20" s="1"/>
  <c r="I100" i="20" s="1"/>
  <c r="J100" i="20" s="1"/>
  <c r="R129" i="31"/>
  <c r="R139" i="20"/>
  <c r="R81" i="31"/>
  <c r="R130" i="19"/>
  <c r="R69" i="31"/>
  <c r="R80" i="19"/>
  <c r="E60" i="31"/>
  <c r="H59" i="31" s="1"/>
  <c r="I59" i="31" s="1"/>
  <c r="J59" i="31" s="1"/>
  <c r="D74" i="31"/>
  <c r="R49" i="31"/>
  <c r="E79" i="31"/>
  <c r="H78" i="31" s="1"/>
  <c r="I78" i="31" s="1"/>
  <c r="J78" i="31" s="1"/>
  <c r="D94" i="31"/>
  <c r="R81" i="19"/>
  <c r="R50" i="19"/>
  <c r="R82" i="19"/>
  <c r="R49" i="19"/>
  <c r="R35" i="18"/>
  <c r="R90" i="17"/>
  <c r="R34" i="18"/>
  <c r="R130" i="18"/>
  <c r="R139" i="17"/>
  <c r="R32" i="18"/>
  <c r="R131" i="16"/>
  <c r="R124" i="16"/>
  <c r="R30" i="17"/>
  <c r="D91" i="19"/>
  <c r="E76" i="19"/>
  <c r="H75" i="19" s="1"/>
  <c r="I75" i="19" s="1"/>
  <c r="J75" i="19" s="1"/>
  <c r="R77" i="14"/>
  <c r="R95" i="16"/>
  <c r="R84" i="14"/>
  <c r="R78" i="17"/>
  <c r="E100" i="17"/>
  <c r="H99" i="17" s="1"/>
  <c r="I99" i="17" s="1"/>
  <c r="J99" i="17" s="1"/>
  <c r="D115" i="17"/>
  <c r="R66" i="14"/>
  <c r="S42" i="16"/>
  <c r="U42" i="16" s="1"/>
  <c r="AQ42" i="16" s="1"/>
  <c r="AU42" i="16" s="1"/>
  <c r="R129" i="13"/>
  <c r="R91" i="14"/>
  <c r="R100" i="13"/>
  <c r="O59" i="16"/>
  <c r="P59" i="16" s="1"/>
  <c r="Q59" i="16" s="1"/>
  <c r="S59" i="16" s="1"/>
  <c r="U59" i="16" s="1"/>
  <c r="AQ59" i="16" s="1"/>
  <c r="R113" i="12"/>
  <c r="R78" i="13"/>
  <c r="E83" i="13"/>
  <c r="H82" i="13" s="1"/>
  <c r="I82" i="13" s="1"/>
  <c r="J82" i="13" s="1"/>
  <c r="D98" i="13"/>
  <c r="R99" i="12"/>
  <c r="R139" i="12"/>
  <c r="E60" i="12"/>
  <c r="H59" i="12" s="1"/>
  <c r="I59" i="12" s="1"/>
  <c r="J59" i="12" s="1"/>
  <c r="D74" i="12"/>
  <c r="R49" i="13"/>
  <c r="R138" i="10"/>
  <c r="E85" i="12"/>
  <c r="H84" i="12" s="1"/>
  <c r="I84" i="12" s="1"/>
  <c r="J84" i="12" s="1"/>
  <c r="D100" i="12"/>
  <c r="R62" i="10"/>
  <c r="R144" i="11"/>
  <c r="E68" i="11"/>
  <c r="H67" i="11" s="1"/>
  <c r="I67" i="11" s="1"/>
  <c r="J67" i="11" s="1"/>
  <c r="D82" i="11"/>
  <c r="R43" i="11"/>
  <c r="O43" i="11"/>
  <c r="P43" i="11" s="1"/>
  <c r="Q43" i="11" s="1"/>
  <c r="R125" i="8"/>
  <c r="R50" i="9"/>
  <c r="D92" i="10"/>
  <c r="E77" i="10"/>
  <c r="H76" i="10" s="1"/>
  <c r="I76" i="10" s="1"/>
  <c r="J76" i="10" s="1"/>
  <c r="R92" i="9"/>
  <c r="D99" i="10"/>
  <c r="E84" i="10"/>
  <c r="H83" i="10" s="1"/>
  <c r="I83" i="10" s="1"/>
  <c r="J83" i="10" s="1"/>
  <c r="R116" i="9"/>
  <c r="R137" i="8"/>
  <c r="R130" i="9"/>
  <c r="R110" i="8"/>
  <c r="R114" i="7"/>
  <c r="R124" i="6"/>
  <c r="O89" i="8"/>
  <c r="R89" i="8"/>
  <c r="R82" i="8"/>
  <c r="R60" i="7"/>
  <c r="O60" i="7"/>
  <c r="E69" i="9"/>
  <c r="H68" i="9" s="1"/>
  <c r="I68" i="9" s="1"/>
  <c r="J68" i="9" s="1"/>
  <c r="D83" i="9"/>
  <c r="R64" i="8"/>
  <c r="R45" i="6"/>
  <c r="R90" i="7"/>
  <c r="R76" i="6"/>
  <c r="R44" i="8"/>
  <c r="R48" i="7"/>
  <c r="E74" i="6"/>
  <c r="H73" i="6" s="1"/>
  <c r="I73" i="6" s="1"/>
  <c r="J73" i="6" s="1"/>
  <c r="D89" i="6"/>
  <c r="D90" i="9"/>
  <c r="E75" i="9"/>
  <c r="H74" i="9" s="1"/>
  <c r="I74" i="9" s="1"/>
  <c r="J74" i="9" s="1"/>
  <c r="R50" i="7"/>
  <c r="R139" i="5"/>
  <c r="R130" i="5"/>
  <c r="R49" i="5"/>
  <c r="R53" i="4"/>
  <c r="E70" i="4"/>
  <c r="H69" i="4" s="1"/>
  <c r="I69" i="4" s="1"/>
  <c r="J69" i="4" s="1"/>
  <c r="D84" i="4"/>
  <c r="R110" i="6"/>
  <c r="R106" i="5"/>
  <c r="R35" i="4"/>
  <c r="R115" i="5"/>
  <c r="R128" i="4"/>
  <c r="E81" i="4"/>
  <c r="H80" i="4" s="1"/>
  <c r="I80" i="4" s="1"/>
  <c r="J80" i="4" s="1"/>
  <c r="D96" i="4"/>
  <c r="R138" i="2"/>
  <c r="R90" i="2"/>
  <c r="R49" i="3"/>
  <c r="O75" i="1"/>
  <c r="R75" i="1"/>
  <c r="R48" i="28"/>
  <c r="R108" i="30"/>
  <c r="R112" i="28"/>
  <c r="R97" i="30"/>
  <c r="R140" i="28"/>
  <c r="E68" i="3"/>
  <c r="H67" i="3" s="1"/>
  <c r="I67" i="3" s="1"/>
  <c r="J67" i="3" s="1"/>
  <c r="D82" i="3"/>
  <c r="R112" i="1"/>
  <c r="R30" i="3"/>
  <c r="R77" i="1"/>
  <c r="R100" i="30"/>
  <c r="O43" i="3"/>
  <c r="P43" i="3" s="1"/>
  <c r="Q43" i="3" s="1"/>
  <c r="S43" i="3" s="1"/>
  <c r="U43" i="3" s="1"/>
  <c r="AQ43" i="3" s="1"/>
  <c r="AU43" i="3" s="1"/>
  <c r="E96" i="30"/>
  <c r="H95" i="30" s="1"/>
  <c r="I95" i="30" s="1"/>
  <c r="J95" i="30" s="1"/>
  <c r="D111" i="30"/>
  <c r="R45" i="29"/>
  <c r="R93" i="29"/>
  <c r="R94" i="15"/>
  <c r="R127" i="29"/>
  <c r="R73" i="28"/>
  <c r="O73" i="28"/>
  <c r="R130" i="15"/>
  <c r="R145" i="29"/>
  <c r="R52" i="29"/>
  <c r="R50" i="15"/>
  <c r="R84" i="29"/>
  <c r="S73" i="1"/>
  <c r="U73" i="1" s="1"/>
  <c r="AQ73" i="1" s="1"/>
  <c r="R32" i="15"/>
  <c r="R29" i="15"/>
  <c r="E83" i="15"/>
  <c r="H82" i="15" s="1"/>
  <c r="I82" i="15" s="1"/>
  <c r="J82" i="15" s="1"/>
  <c r="D98" i="15"/>
  <c r="R146" i="33"/>
  <c r="R46" i="33"/>
  <c r="R110" i="15"/>
  <c r="R113" i="33"/>
  <c r="R49" i="33"/>
  <c r="R123" i="31"/>
  <c r="R45" i="19"/>
  <c r="R90" i="19"/>
  <c r="R36" i="31"/>
  <c r="R35" i="31"/>
  <c r="R94" i="17"/>
  <c r="R143" i="17"/>
  <c r="R112" i="18"/>
  <c r="E81" i="19"/>
  <c r="H80" i="19" s="1"/>
  <c r="I80" i="19" s="1"/>
  <c r="J80" i="19" s="1"/>
  <c r="D96" i="19"/>
  <c r="E68" i="18"/>
  <c r="H67" i="18" s="1"/>
  <c r="I67" i="18" s="1"/>
  <c r="J67" i="18" s="1"/>
  <c r="D82" i="18"/>
  <c r="R74" i="14"/>
  <c r="O74" i="14"/>
  <c r="R128" i="17"/>
  <c r="R81" i="14"/>
  <c r="R91" i="16"/>
  <c r="U58" i="18"/>
  <c r="AQ58" i="18" s="1"/>
  <c r="AU58" i="18" s="1"/>
  <c r="R26" i="16"/>
  <c r="O26" i="16"/>
  <c r="P26" i="16" s="1"/>
  <c r="Q26" i="16" s="1"/>
  <c r="S26" i="16" s="1"/>
  <c r="U26" i="16" s="1"/>
  <c r="AQ26" i="16" s="1"/>
  <c r="AU26" i="16" s="1"/>
  <c r="D96" i="14"/>
  <c r="E81" i="14"/>
  <c r="H80" i="14" s="1"/>
  <c r="I80" i="14" s="1"/>
  <c r="J80" i="14" s="1"/>
  <c r="R96" i="14"/>
  <c r="R44" i="12"/>
  <c r="E90" i="13"/>
  <c r="H89" i="13" s="1"/>
  <c r="I89" i="13" s="1"/>
  <c r="J89" i="13" s="1"/>
  <c r="D105" i="13"/>
  <c r="R111" i="12"/>
  <c r="R132" i="10"/>
  <c r="R47" i="13"/>
  <c r="E75" i="14"/>
  <c r="H74" i="14" s="1"/>
  <c r="I74" i="14" s="1"/>
  <c r="J74" i="14" s="1"/>
  <c r="D90" i="14"/>
  <c r="R36" i="12"/>
  <c r="R141" i="10"/>
  <c r="R124" i="10"/>
  <c r="R26" i="13"/>
  <c r="O26" i="13"/>
  <c r="P26" i="13" s="1"/>
  <c r="Q26" i="13" s="1"/>
  <c r="R36" i="13"/>
  <c r="R66" i="10"/>
  <c r="R59" i="10"/>
  <c r="O59" i="10"/>
  <c r="R66" i="11"/>
  <c r="R84" i="10"/>
  <c r="R37" i="11"/>
  <c r="D95" i="10"/>
  <c r="E80" i="10"/>
  <c r="H79" i="10" s="1"/>
  <c r="I79" i="10" s="1"/>
  <c r="J79" i="10" s="1"/>
  <c r="R32" i="9"/>
  <c r="R96" i="9"/>
  <c r="R113" i="9"/>
  <c r="R130" i="8"/>
  <c r="R99" i="8"/>
  <c r="R97" i="7"/>
  <c r="R51" i="6"/>
  <c r="R79" i="8"/>
  <c r="R110" i="7"/>
  <c r="R141" i="7"/>
  <c r="R61" i="8"/>
  <c r="E84" i="6"/>
  <c r="H83" i="6" s="1"/>
  <c r="I83" i="6" s="1"/>
  <c r="J83" i="6" s="1"/>
  <c r="D99" i="6"/>
  <c r="R45" i="10"/>
  <c r="R142" i="5"/>
  <c r="R96" i="4"/>
  <c r="R63" i="4"/>
  <c r="R35" i="5"/>
  <c r="R83" i="4"/>
  <c r="D95" i="8"/>
  <c r="E80" i="8"/>
  <c r="H79" i="8" s="1"/>
  <c r="I79" i="8" s="1"/>
  <c r="J79" i="8" s="1"/>
  <c r="R65" i="4"/>
  <c r="E59" i="8"/>
  <c r="H58" i="8" s="1"/>
  <c r="I58" i="8" s="1"/>
  <c r="J58" i="8" s="1"/>
  <c r="D73" i="8"/>
  <c r="R93" i="6"/>
  <c r="R98" i="4"/>
  <c r="R114" i="4"/>
  <c r="R90" i="3"/>
  <c r="R142" i="2"/>
  <c r="R126" i="4"/>
  <c r="D95" i="3"/>
  <c r="E80" i="3"/>
  <c r="H79" i="3" s="1"/>
  <c r="I79" i="3" s="1"/>
  <c r="J79" i="3" s="1"/>
  <c r="R68" i="3"/>
  <c r="R98" i="2"/>
  <c r="R113" i="28"/>
  <c r="R114" i="1"/>
  <c r="R69" i="1"/>
  <c r="R82" i="30"/>
  <c r="R65" i="1"/>
  <c r="O43" i="28"/>
  <c r="R43" i="28"/>
  <c r="R109" i="28"/>
  <c r="R92" i="30"/>
  <c r="R113" i="1"/>
  <c r="R137" i="28"/>
  <c r="R95" i="1"/>
  <c r="R51" i="2"/>
  <c r="R131" i="2"/>
  <c r="AU74" i="1"/>
  <c r="R122" i="1"/>
  <c r="R145" i="28"/>
  <c r="R126" i="30"/>
  <c r="R43" i="30"/>
  <c r="O43" i="30"/>
  <c r="R90" i="15"/>
  <c r="R114" i="29"/>
  <c r="R136" i="29"/>
  <c r="O136" i="29"/>
  <c r="R83" i="28"/>
  <c r="R123" i="15"/>
  <c r="R81" i="29"/>
  <c r="R27" i="15"/>
  <c r="R83" i="29"/>
  <c r="R137" i="33"/>
  <c r="R35" i="29"/>
  <c r="R97" i="33"/>
  <c r="D83" i="33"/>
  <c r="E69" i="33"/>
  <c r="H68" i="33" s="1"/>
  <c r="I68" i="33" s="1"/>
  <c r="J68" i="33" s="1"/>
  <c r="R100" i="33"/>
  <c r="R115" i="19"/>
  <c r="E93" i="31"/>
  <c r="H92" i="31" s="1"/>
  <c r="I92" i="31" s="1"/>
  <c r="J92" i="31" s="1"/>
  <c r="D108" i="31"/>
  <c r="R74" i="19"/>
  <c r="R91" i="19"/>
  <c r="R141" i="17"/>
  <c r="R29" i="31"/>
  <c r="R31" i="18"/>
  <c r="R140" i="17"/>
  <c r="R69" i="18"/>
  <c r="E84" i="19"/>
  <c r="H83" i="19" s="1"/>
  <c r="I83" i="19" s="1"/>
  <c r="J83" i="19" s="1"/>
  <c r="D99" i="19"/>
  <c r="R80" i="18"/>
  <c r="R114" i="17"/>
  <c r="R27" i="17"/>
  <c r="R143" i="16"/>
  <c r="R74" i="16"/>
  <c r="E78" i="17"/>
  <c r="H77" i="17" s="1"/>
  <c r="I77" i="17" s="1"/>
  <c r="J77" i="17" s="1"/>
  <c r="D93" i="17"/>
  <c r="R100" i="16"/>
  <c r="O59" i="18"/>
  <c r="P59" i="18" s="1"/>
  <c r="Q59" i="18" s="1"/>
  <c r="S59" i="18" s="1"/>
  <c r="U59" i="18" s="1"/>
  <c r="AQ59" i="18" s="1"/>
  <c r="AU59" i="18" s="1"/>
  <c r="R125" i="17"/>
  <c r="R126" i="17"/>
  <c r="R73" i="17"/>
  <c r="O73" i="17"/>
  <c r="R122" i="14"/>
  <c r="R46" i="14"/>
  <c r="D93" i="16"/>
  <c r="E78" i="16"/>
  <c r="H77" i="16" s="1"/>
  <c r="I77" i="16" s="1"/>
  <c r="J77" i="16" s="1"/>
  <c r="R37" i="16"/>
  <c r="D94" i="14"/>
  <c r="E79" i="14"/>
  <c r="H78" i="14" s="1"/>
  <c r="I78" i="14" s="1"/>
  <c r="J78" i="14" s="1"/>
  <c r="R95" i="12"/>
  <c r="R108" i="12"/>
  <c r="R127" i="12"/>
  <c r="E77" i="13"/>
  <c r="H76" i="13" s="1"/>
  <c r="I76" i="13" s="1"/>
  <c r="J76" i="13" s="1"/>
  <c r="D92" i="13"/>
  <c r="R46" i="13"/>
  <c r="R37" i="13"/>
  <c r="R47" i="11"/>
  <c r="R114" i="11"/>
  <c r="R63" i="11"/>
  <c r="R82" i="10"/>
  <c r="D96" i="11"/>
  <c r="E81" i="11"/>
  <c r="H80" i="11" s="1"/>
  <c r="I80" i="11" s="1"/>
  <c r="J80" i="11" s="1"/>
  <c r="R129" i="8"/>
  <c r="D90" i="11"/>
  <c r="E75" i="11"/>
  <c r="H74" i="11" s="1"/>
  <c r="I74" i="11" s="1"/>
  <c r="J74" i="11" s="1"/>
  <c r="E80" i="11"/>
  <c r="H79" i="11" s="1"/>
  <c r="I79" i="11" s="1"/>
  <c r="J79" i="11" s="1"/>
  <c r="D95" i="11"/>
  <c r="R91" i="9"/>
  <c r="R128" i="8"/>
  <c r="R122" i="9"/>
  <c r="R92" i="7"/>
  <c r="R68" i="8"/>
  <c r="D97" i="6"/>
  <c r="E82" i="6"/>
  <c r="H81" i="6" s="1"/>
  <c r="I81" i="6" s="1"/>
  <c r="J81" i="6" s="1"/>
  <c r="D93" i="8"/>
  <c r="E78" i="8"/>
  <c r="H77" i="8" s="1"/>
  <c r="I77" i="8" s="1"/>
  <c r="J77" i="8" s="1"/>
  <c r="D81" i="9"/>
  <c r="E67" i="9"/>
  <c r="H66" i="9" s="1"/>
  <c r="I66" i="9" s="1"/>
  <c r="J66" i="9" s="1"/>
  <c r="R107" i="7"/>
  <c r="R138" i="7"/>
  <c r="R147" i="7"/>
  <c r="R36" i="6"/>
  <c r="R68" i="9"/>
  <c r="R82" i="6"/>
  <c r="R49" i="8"/>
  <c r="R30" i="8"/>
  <c r="E70" i="7"/>
  <c r="H69" i="7" s="1"/>
  <c r="I69" i="7" s="1"/>
  <c r="J69" i="7" s="1"/>
  <c r="D84" i="7"/>
  <c r="R91" i="4"/>
  <c r="R60" i="4"/>
  <c r="E82" i="8"/>
  <c r="H81" i="8" s="1"/>
  <c r="I81" i="8" s="1"/>
  <c r="J81" i="8" s="1"/>
  <c r="D97" i="8"/>
  <c r="R98" i="3"/>
  <c r="E78" i="6"/>
  <c r="H77" i="6" s="1"/>
  <c r="I77" i="6" s="1"/>
  <c r="J77" i="6" s="1"/>
  <c r="D93" i="6"/>
  <c r="R142" i="3"/>
  <c r="R30" i="5"/>
  <c r="R62" i="4"/>
  <c r="E101" i="6"/>
  <c r="H100" i="6" s="1"/>
  <c r="I100" i="6" s="1"/>
  <c r="J100" i="6" s="1"/>
  <c r="D116" i="6"/>
  <c r="O27" i="7"/>
  <c r="P27" i="7" s="1"/>
  <c r="Q27" i="7" s="1"/>
  <c r="S27" i="7" s="1"/>
  <c r="U27" i="7" s="1"/>
  <c r="AQ27" i="7" s="1"/>
  <c r="AU27" i="7" s="1"/>
  <c r="R98" i="6"/>
  <c r="R93" i="4"/>
  <c r="R47" i="4"/>
  <c r="R105" i="4"/>
  <c r="O105" i="4"/>
  <c r="R31" i="4"/>
  <c r="R139" i="2"/>
  <c r="R96" i="2"/>
  <c r="R62" i="3"/>
  <c r="R93" i="2"/>
  <c r="R51" i="28"/>
  <c r="D108" i="2"/>
  <c r="E93" i="2"/>
  <c r="H92" i="2" s="1"/>
  <c r="I92" i="2" s="1"/>
  <c r="J92" i="2" s="1"/>
  <c r="O58" i="1"/>
  <c r="R58" i="1"/>
  <c r="O73" i="30"/>
  <c r="R73" i="30"/>
  <c r="D107" i="3"/>
  <c r="E92" i="3"/>
  <c r="H91" i="3" s="1"/>
  <c r="I91" i="3" s="1"/>
  <c r="J91" i="3" s="1"/>
  <c r="R106" i="28"/>
  <c r="R130" i="28"/>
  <c r="R145" i="30"/>
  <c r="R68" i="28"/>
  <c r="R34" i="3"/>
  <c r="R121" i="2"/>
  <c r="O121" i="2"/>
  <c r="R127" i="2"/>
  <c r="R64" i="28"/>
  <c r="R136" i="28"/>
  <c r="O136" i="28"/>
  <c r="R144" i="15"/>
  <c r="R79" i="29"/>
  <c r="R125" i="29"/>
  <c r="R97" i="29"/>
  <c r="R74" i="28"/>
  <c r="R121" i="15"/>
  <c r="O121" i="15"/>
  <c r="R141" i="29"/>
  <c r="D107" i="28"/>
  <c r="E92" i="28"/>
  <c r="H91" i="28" s="1"/>
  <c r="I91" i="28" s="1"/>
  <c r="J91" i="28" s="1"/>
  <c r="R147" i="29"/>
  <c r="R69" i="29"/>
  <c r="AU42" i="1"/>
  <c r="D100" i="15"/>
  <c r="E85" i="15"/>
  <c r="H84" i="15" s="1"/>
  <c r="I84" i="15" s="1"/>
  <c r="J84" i="15" s="1"/>
  <c r="R140" i="33"/>
  <c r="R92" i="33"/>
  <c r="R50" i="33"/>
  <c r="R90" i="33"/>
  <c r="O105" i="31"/>
  <c r="R105" i="31"/>
  <c r="R115" i="21"/>
  <c r="R68" i="20"/>
  <c r="R130" i="31"/>
  <c r="R46" i="31"/>
  <c r="R142" i="19"/>
  <c r="R109" i="19"/>
  <c r="D98" i="31"/>
  <c r="E83" i="31"/>
  <c r="H82" i="31" s="1"/>
  <c r="I82" i="31" s="1"/>
  <c r="J82" i="31" s="1"/>
  <c r="R36" i="19"/>
  <c r="R141" i="18"/>
  <c r="R42" i="19"/>
  <c r="O42" i="19"/>
  <c r="R96" i="19"/>
  <c r="R95" i="19"/>
  <c r="R123" i="18"/>
  <c r="R138" i="17"/>
  <c r="R84" i="18"/>
  <c r="R137" i="17"/>
  <c r="R66" i="18"/>
  <c r="R77" i="18"/>
  <c r="R105" i="17"/>
  <c r="O105" i="17"/>
  <c r="R124" i="18"/>
  <c r="R145" i="17"/>
  <c r="D99" i="18"/>
  <c r="E84" i="18"/>
  <c r="H83" i="18" s="1"/>
  <c r="I83" i="18" s="1"/>
  <c r="J83" i="18" s="1"/>
  <c r="R68" i="17"/>
  <c r="D95" i="18"/>
  <c r="E80" i="18"/>
  <c r="H79" i="18" s="1"/>
  <c r="I79" i="18" s="1"/>
  <c r="J79" i="18" s="1"/>
  <c r="R140" i="16"/>
  <c r="R77" i="16"/>
  <c r="R96" i="16"/>
  <c r="R65" i="16"/>
  <c r="R84" i="16"/>
  <c r="R76" i="17"/>
  <c r="R73" i="16"/>
  <c r="O73" i="16"/>
  <c r="P73" i="16" s="1"/>
  <c r="Q73" i="16" s="1"/>
  <c r="R64" i="14"/>
  <c r="R123" i="13"/>
  <c r="E99" i="16"/>
  <c r="H98" i="16" s="1"/>
  <c r="I98" i="16" s="1"/>
  <c r="J98" i="16" s="1"/>
  <c r="D114" i="16"/>
  <c r="R53" i="14"/>
  <c r="R67" i="14"/>
  <c r="R144" i="14"/>
  <c r="R105" i="14"/>
  <c r="O105" i="14"/>
  <c r="R110" i="13"/>
  <c r="D100" i="14"/>
  <c r="E85" i="14"/>
  <c r="H84" i="14" s="1"/>
  <c r="I84" i="14" s="1"/>
  <c r="J84" i="14" s="1"/>
  <c r="R42" i="14"/>
  <c r="O42" i="14"/>
  <c r="R95" i="13"/>
  <c r="D106" i="13"/>
  <c r="E91" i="13"/>
  <c r="H90" i="13" s="1"/>
  <c r="I90" i="13" s="1"/>
  <c r="J90" i="13" s="1"/>
  <c r="E83" i="14"/>
  <c r="H82" i="14" s="1"/>
  <c r="I82" i="14" s="1"/>
  <c r="J82" i="14" s="1"/>
  <c r="D98" i="14"/>
  <c r="D112" i="16"/>
  <c r="E97" i="16"/>
  <c r="H96" i="16" s="1"/>
  <c r="I96" i="16" s="1"/>
  <c r="J96" i="16" s="1"/>
  <c r="D76" i="12"/>
  <c r="E62" i="12"/>
  <c r="H61" i="12" s="1"/>
  <c r="I61" i="12" s="1"/>
  <c r="J61" i="12" s="1"/>
  <c r="R33" i="12"/>
  <c r="R98" i="11"/>
  <c r="R80" i="10"/>
  <c r="O105" i="11"/>
  <c r="R105" i="11"/>
  <c r="R60" i="11"/>
  <c r="R124" i="11"/>
  <c r="E83" i="10"/>
  <c r="H82" i="10" s="1"/>
  <c r="I82" i="10" s="1"/>
  <c r="J82" i="10" s="1"/>
  <c r="D98" i="10"/>
  <c r="R34" i="11"/>
  <c r="R84" i="9"/>
  <c r="R94" i="8"/>
  <c r="R128" i="9"/>
  <c r="R65" i="8"/>
  <c r="R37" i="6"/>
  <c r="R78" i="7"/>
  <c r="R80" i="6"/>
  <c r="R76" i="8"/>
  <c r="R144" i="7"/>
  <c r="R59" i="9"/>
  <c r="R51" i="7"/>
  <c r="R50" i="6"/>
  <c r="R33" i="7"/>
  <c r="R113" i="8"/>
  <c r="R114" i="8"/>
  <c r="R65" i="7"/>
  <c r="R52" i="10"/>
  <c r="R100" i="8"/>
  <c r="R81" i="4"/>
  <c r="R125" i="5"/>
  <c r="R127" i="5"/>
  <c r="R31" i="5"/>
  <c r="R69" i="4"/>
  <c r="R93" i="3"/>
  <c r="R80" i="4"/>
  <c r="R139" i="3"/>
  <c r="R122" i="5"/>
  <c r="R59" i="4"/>
  <c r="R69" i="5"/>
  <c r="R97" i="4"/>
  <c r="R147" i="3"/>
  <c r="R92" i="2"/>
  <c r="R124" i="4"/>
  <c r="R91" i="2"/>
  <c r="D94" i="2"/>
  <c r="E79" i="2"/>
  <c r="H78" i="2" s="1"/>
  <c r="I78" i="2" s="1"/>
  <c r="J78" i="2" s="1"/>
  <c r="D73" i="3"/>
  <c r="E59" i="3"/>
  <c r="H58" i="3" s="1"/>
  <c r="I58" i="3" s="1"/>
  <c r="J58" i="3" s="1"/>
  <c r="R65" i="2"/>
  <c r="R65" i="3"/>
  <c r="R83" i="2"/>
  <c r="R95" i="28"/>
  <c r="R110" i="1"/>
  <c r="R37" i="28"/>
  <c r="R68" i="30"/>
  <c r="R99" i="28"/>
  <c r="R96" i="1"/>
  <c r="R136" i="30"/>
  <c r="O136" i="30"/>
  <c r="R78" i="30"/>
  <c r="R74" i="1"/>
  <c r="O74" i="1"/>
  <c r="P74" i="1" s="1"/>
  <c r="Q74" i="1" s="1"/>
  <c r="S74" i="1" s="1"/>
  <c r="U74" i="1" s="1"/>
  <c r="AQ74" i="1" s="1"/>
  <c r="R98" i="28"/>
  <c r="D94" i="3"/>
  <c r="E79" i="3"/>
  <c r="H78" i="3" s="1"/>
  <c r="I78" i="3" s="1"/>
  <c r="J78" i="3" s="1"/>
  <c r="R49" i="2"/>
  <c r="R94" i="1"/>
  <c r="R123" i="2"/>
  <c r="R53" i="1"/>
  <c r="R61" i="28"/>
  <c r="R95" i="30"/>
  <c r="R90" i="30"/>
  <c r="R76" i="29"/>
  <c r="R80" i="15"/>
  <c r="R83" i="15"/>
  <c r="R111" i="29"/>
  <c r="D99" i="5"/>
  <c r="E84" i="5"/>
  <c r="H83" i="5" s="1"/>
  <c r="I83" i="5" s="1"/>
  <c r="J83" i="5" s="1"/>
  <c r="R92" i="29"/>
  <c r="R77" i="28"/>
  <c r="R30" i="15"/>
  <c r="R138" i="29"/>
  <c r="R144" i="29"/>
  <c r="E68" i="29"/>
  <c r="H67" i="29" s="1"/>
  <c r="I67" i="29" s="1"/>
  <c r="J67" i="29" s="1"/>
  <c r="D82" i="29"/>
  <c r="R112" i="29"/>
  <c r="R98" i="33"/>
  <c r="R143" i="33"/>
  <c r="R28" i="29"/>
  <c r="R52" i="33"/>
  <c r="R63" i="33"/>
  <c r="E98" i="30"/>
  <c r="H97" i="30" s="1"/>
  <c r="I97" i="30" s="1"/>
  <c r="J97" i="30" s="1"/>
  <c r="D113" i="30"/>
  <c r="R95" i="33"/>
  <c r="R111" i="21"/>
  <c r="R62" i="20"/>
  <c r="R146" i="19"/>
  <c r="R128" i="31"/>
  <c r="E63" i="31"/>
  <c r="H62" i="31" s="1"/>
  <c r="I62" i="31" s="1"/>
  <c r="J62" i="31" s="1"/>
  <c r="D77" i="31"/>
  <c r="E82" i="31"/>
  <c r="H81" i="31" s="1"/>
  <c r="I81" i="31" s="1"/>
  <c r="J81" i="31" s="1"/>
  <c r="D97" i="31"/>
  <c r="R32" i="19"/>
  <c r="R44" i="19"/>
  <c r="D115" i="31"/>
  <c r="E100" i="31"/>
  <c r="H99" i="31" s="1"/>
  <c r="I99" i="31" s="1"/>
  <c r="J99" i="31" s="1"/>
  <c r="R100" i="19"/>
  <c r="R59" i="19"/>
  <c r="R131" i="18"/>
  <c r="R144" i="17"/>
  <c r="R112" i="17"/>
  <c r="R113" i="18"/>
  <c r="R115" i="17"/>
  <c r="R92" i="17"/>
  <c r="R107" i="16"/>
  <c r="R61" i="17"/>
  <c r="D92" i="18"/>
  <c r="E77" i="18"/>
  <c r="H76" i="18" s="1"/>
  <c r="I76" i="18" s="1"/>
  <c r="J76" i="18" s="1"/>
  <c r="R126" i="14"/>
  <c r="D112" i="18"/>
  <c r="E97" i="18"/>
  <c r="H96" i="18" s="1"/>
  <c r="I96" i="18" s="1"/>
  <c r="J96" i="18" s="1"/>
  <c r="D130" i="17"/>
  <c r="E115" i="17"/>
  <c r="H114" i="17" s="1"/>
  <c r="I114" i="17" s="1"/>
  <c r="J114" i="17" s="1"/>
  <c r="R90" i="16"/>
  <c r="O73" i="14"/>
  <c r="P73" i="14" s="1"/>
  <c r="Q73" i="14" s="1"/>
  <c r="S73" i="14" s="1"/>
  <c r="U73" i="14" s="1"/>
  <c r="AQ73" i="14" s="1"/>
  <c r="AU73" i="14" s="1"/>
  <c r="R73" i="14"/>
  <c r="R64" i="16"/>
  <c r="R132" i="13"/>
  <c r="R48" i="14"/>
  <c r="E77" i="16"/>
  <c r="H76" i="16" s="1"/>
  <c r="I76" i="16" s="1"/>
  <c r="J76" i="16" s="1"/>
  <c r="D92" i="16"/>
  <c r="AU73" i="13"/>
  <c r="R93" i="14"/>
  <c r="R35" i="14"/>
  <c r="D95" i="14"/>
  <c r="E80" i="14"/>
  <c r="H79" i="14" s="1"/>
  <c r="I79" i="14" s="1"/>
  <c r="J79" i="14" s="1"/>
  <c r="R82" i="13"/>
  <c r="R114" i="12"/>
  <c r="D107" i="13"/>
  <c r="E92" i="13"/>
  <c r="H91" i="13" s="1"/>
  <c r="I91" i="13" s="1"/>
  <c r="J91" i="13" s="1"/>
  <c r="R43" i="13"/>
  <c r="R50" i="13"/>
  <c r="R122" i="10"/>
  <c r="R26" i="12"/>
  <c r="O26" i="12"/>
  <c r="P26" i="12" s="1"/>
  <c r="Q26" i="12" s="1"/>
  <c r="R139" i="10"/>
  <c r="R34" i="13"/>
  <c r="R82" i="11"/>
  <c r="R125" i="11"/>
  <c r="R92" i="11"/>
  <c r="D83" i="11"/>
  <c r="E69" i="11"/>
  <c r="H68" i="11" s="1"/>
  <c r="I68" i="11" s="1"/>
  <c r="J68" i="11" s="1"/>
  <c r="R141" i="11"/>
  <c r="R61" i="10"/>
  <c r="R94" i="11"/>
  <c r="R93" i="10"/>
  <c r="R112" i="11"/>
  <c r="U26" i="10"/>
  <c r="AQ26" i="10" s="1"/>
  <c r="AU26" i="10" s="1"/>
  <c r="O121" i="8"/>
  <c r="R121" i="8"/>
  <c r="R77" i="9"/>
  <c r="D96" i="10"/>
  <c r="E81" i="10"/>
  <c r="H80" i="10" s="1"/>
  <c r="I80" i="10" s="1"/>
  <c r="J80" i="10" s="1"/>
  <c r="R112" i="9"/>
  <c r="R115" i="9"/>
  <c r="E77" i="11"/>
  <c r="H76" i="11" s="1"/>
  <c r="I76" i="11" s="1"/>
  <c r="J76" i="11" s="1"/>
  <c r="D92" i="11"/>
  <c r="R28" i="9"/>
  <c r="O28" i="9"/>
  <c r="R33" i="11"/>
  <c r="R52" i="9"/>
  <c r="R141" i="6"/>
  <c r="R61" i="7"/>
  <c r="R59" i="8"/>
  <c r="O58" i="7"/>
  <c r="P58" i="7" s="1"/>
  <c r="Q58" i="7" s="1"/>
  <c r="R58" i="7"/>
  <c r="R45" i="8"/>
  <c r="R96" i="7"/>
  <c r="R137" i="9"/>
  <c r="R109" i="6"/>
  <c r="E68" i="7"/>
  <c r="H67" i="7" s="1"/>
  <c r="I67" i="7" s="1"/>
  <c r="J67" i="7" s="1"/>
  <c r="D82" i="7"/>
  <c r="R60" i="9"/>
  <c r="R65" i="9"/>
  <c r="R37" i="7"/>
  <c r="R94" i="7"/>
  <c r="D94" i="9"/>
  <c r="E79" i="9"/>
  <c r="H78" i="9" s="1"/>
  <c r="I78" i="9" s="1"/>
  <c r="J78" i="9" s="1"/>
  <c r="R111" i="8"/>
  <c r="R143" i="7"/>
  <c r="R59" i="7"/>
  <c r="O59" i="7"/>
  <c r="P59" i="7" s="1"/>
  <c r="Q59" i="7" s="1"/>
  <c r="S59" i="7" s="1"/>
  <c r="U59" i="7" s="1"/>
  <c r="AQ59" i="7" s="1"/>
  <c r="AU59" i="7" s="1"/>
  <c r="R43" i="10"/>
  <c r="R95" i="8"/>
  <c r="R121" i="7"/>
  <c r="O121" i="7"/>
  <c r="R28" i="7"/>
  <c r="O28" i="7"/>
  <c r="P28" i="7" s="1"/>
  <c r="Q28" i="7" s="1"/>
  <c r="R49" i="6"/>
  <c r="R143" i="3"/>
  <c r="R66" i="4"/>
  <c r="R79" i="3"/>
  <c r="R74" i="4"/>
  <c r="R127" i="3"/>
  <c r="AU42" i="8"/>
  <c r="R113" i="5"/>
  <c r="R140" i="4"/>
  <c r="E83" i="9"/>
  <c r="H82" i="9" s="1"/>
  <c r="I82" i="9" s="1"/>
  <c r="J82" i="9" s="1"/>
  <c r="D98" i="9"/>
  <c r="R89" i="6"/>
  <c r="O89" i="6"/>
  <c r="R76" i="4"/>
  <c r="R83" i="5"/>
  <c r="E61" i="5"/>
  <c r="H60" i="5" s="1"/>
  <c r="I60" i="5" s="1"/>
  <c r="J60" i="5" s="1"/>
  <c r="D75" i="5"/>
  <c r="R64" i="2"/>
  <c r="R122" i="4"/>
  <c r="R81" i="2"/>
  <c r="D80" i="5"/>
  <c r="E66" i="5"/>
  <c r="H65" i="5" s="1"/>
  <c r="I65" i="5" s="1"/>
  <c r="J65" i="5" s="1"/>
  <c r="R113" i="2"/>
  <c r="R59" i="2"/>
  <c r="O59" i="2"/>
  <c r="P59" i="2" s="1"/>
  <c r="Q59" i="2" s="1"/>
  <c r="S59" i="2" s="1"/>
  <c r="U59" i="2" s="1"/>
  <c r="AQ59" i="2" s="1"/>
  <c r="AU59" i="2" s="1"/>
  <c r="R66" i="3"/>
  <c r="R79" i="2"/>
  <c r="R60" i="28"/>
  <c r="E98" i="3"/>
  <c r="H97" i="3" s="1"/>
  <c r="I97" i="3" s="1"/>
  <c r="J97" i="3" s="1"/>
  <c r="D113" i="3"/>
  <c r="R49" i="1"/>
  <c r="R29" i="28"/>
  <c r="R115" i="28"/>
  <c r="R132" i="2"/>
  <c r="R50" i="29"/>
  <c r="R74" i="15"/>
  <c r="R89" i="15"/>
  <c r="O89" i="15"/>
  <c r="R49" i="29"/>
  <c r="R125" i="15"/>
  <c r="R97" i="15"/>
  <c r="R128" i="29"/>
  <c r="R131" i="15"/>
  <c r="R106" i="29"/>
  <c r="E77" i="29"/>
  <c r="H76" i="29" s="1"/>
  <c r="I76" i="29" s="1"/>
  <c r="J76" i="29" s="1"/>
  <c r="D92" i="29"/>
  <c r="R114" i="15"/>
  <c r="R48" i="33"/>
  <c r="R29" i="29"/>
  <c r="R32" i="29"/>
  <c r="D112" i="15"/>
  <c r="E97" i="15"/>
  <c r="H96" i="15" s="1"/>
  <c r="I96" i="15" s="1"/>
  <c r="J96" i="15" s="1"/>
  <c r="D78" i="29"/>
  <c r="E64" i="29"/>
  <c r="H63" i="29" s="1"/>
  <c r="I63" i="29" s="1"/>
  <c r="J63" i="29" s="1"/>
  <c r="R129" i="33"/>
  <c r="AU58" i="33"/>
  <c r="E62" i="33"/>
  <c r="H61" i="33" s="1"/>
  <c r="I61" i="33" s="1"/>
  <c r="J61" i="33" s="1"/>
  <c r="D76" i="33"/>
  <c r="D121" i="31"/>
  <c r="E106" i="31"/>
  <c r="H105" i="31" s="1"/>
  <c r="I105" i="31" s="1"/>
  <c r="J105" i="31" s="1"/>
  <c r="R147" i="18"/>
  <c r="R52" i="19"/>
  <c r="E61" i="20"/>
  <c r="H60" i="20" s="1"/>
  <c r="I60" i="20" s="1"/>
  <c r="J60" i="20" s="1"/>
  <c r="D75" i="20"/>
  <c r="R68" i="19"/>
  <c r="R73" i="18"/>
  <c r="O73" i="18"/>
  <c r="R116" i="17"/>
  <c r="R26" i="31"/>
  <c r="O26" i="31"/>
  <c r="P26" i="31" s="1"/>
  <c r="Q26" i="31" s="1"/>
  <c r="S26" i="31" s="1"/>
  <c r="U26" i="31" s="1"/>
  <c r="AQ26" i="31" s="1"/>
  <c r="AU26" i="31" s="1"/>
  <c r="R109" i="17"/>
  <c r="R46" i="18"/>
  <c r="R29" i="17"/>
  <c r="D126" i="16"/>
  <c r="E111" i="16"/>
  <c r="H110" i="16" s="1"/>
  <c r="I110" i="16" s="1"/>
  <c r="J110" i="16" s="1"/>
  <c r="R76" i="16"/>
  <c r="O60" i="16"/>
  <c r="R60" i="16"/>
  <c r="R66" i="16"/>
  <c r="R129" i="17"/>
  <c r="R122" i="17"/>
  <c r="E74" i="17"/>
  <c r="H73" i="17" s="1"/>
  <c r="I73" i="17" s="1"/>
  <c r="J73" i="17" s="1"/>
  <c r="D89" i="17"/>
  <c r="R29" i="16"/>
  <c r="R34" i="16"/>
  <c r="E69" i="13"/>
  <c r="H68" i="13" s="1"/>
  <c r="I68" i="13" s="1"/>
  <c r="J68" i="13" s="1"/>
  <c r="D83" i="13"/>
  <c r="R138" i="14"/>
  <c r="R98" i="14"/>
  <c r="R131" i="12"/>
  <c r="R76" i="13"/>
  <c r="O76" i="13"/>
  <c r="D96" i="13"/>
  <c r="E81" i="13"/>
  <c r="H80" i="13" s="1"/>
  <c r="I80" i="13" s="1"/>
  <c r="J80" i="13" s="1"/>
  <c r="R68" i="12"/>
  <c r="O105" i="12"/>
  <c r="R105" i="12"/>
  <c r="P58" i="12"/>
  <c r="Q58" i="12" s="1"/>
  <c r="S58" i="12" s="1"/>
  <c r="U58" i="12" s="1"/>
  <c r="AQ58" i="12" s="1"/>
  <c r="AU58" i="12" s="1"/>
  <c r="R125" i="10"/>
  <c r="R116" i="10"/>
  <c r="R37" i="12"/>
  <c r="R142" i="10"/>
  <c r="E74" i="14"/>
  <c r="H73" i="14" s="1"/>
  <c r="I73" i="14" s="1"/>
  <c r="J73" i="14" s="1"/>
  <c r="D89" i="14"/>
  <c r="R79" i="11"/>
  <c r="O73" i="11"/>
  <c r="R73" i="11"/>
  <c r="R111" i="11"/>
  <c r="R67" i="11"/>
  <c r="R68" i="10"/>
  <c r="R138" i="11"/>
  <c r="E60" i="10"/>
  <c r="H59" i="10" s="1"/>
  <c r="I59" i="10" s="1"/>
  <c r="J59" i="10" s="1"/>
  <c r="D74" i="10"/>
  <c r="R109" i="10"/>
  <c r="R98" i="10"/>
  <c r="R109" i="11"/>
  <c r="R74" i="9"/>
  <c r="R48" i="9"/>
  <c r="R109" i="9"/>
  <c r="R145" i="8"/>
  <c r="R28" i="11"/>
  <c r="O28" i="11"/>
  <c r="E65" i="9"/>
  <c r="H64" i="9" s="1"/>
  <c r="I64" i="9" s="1"/>
  <c r="J64" i="9" s="1"/>
  <c r="D79" i="9"/>
  <c r="R138" i="6"/>
  <c r="R53" i="8"/>
  <c r="R52" i="7"/>
  <c r="D93" i="9"/>
  <c r="E78" i="9"/>
  <c r="H77" i="9" s="1"/>
  <c r="I77" i="9" s="1"/>
  <c r="J77" i="9" s="1"/>
  <c r="R91" i="7"/>
  <c r="R140" i="9"/>
  <c r="R106" i="6"/>
  <c r="R122" i="7"/>
  <c r="R30" i="7"/>
  <c r="E61" i="11"/>
  <c r="H60" i="11" s="1"/>
  <c r="I60" i="11" s="1"/>
  <c r="J60" i="11" s="1"/>
  <c r="D75" i="11"/>
  <c r="R66" i="7"/>
  <c r="R63" i="9"/>
  <c r="R140" i="7"/>
  <c r="R49" i="10"/>
  <c r="R48" i="10"/>
  <c r="R69" i="8"/>
  <c r="AU42" i="6"/>
  <c r="R146" i="5"/>
  <c r="D112" i="7"/>
  <c r="E97" i="7"/>
  <c r="H96" i="7" s="1"/>
  <c r="I96" i="7" s="1"/>
  <c r="J96" i="7" s="1"/>
  <c r="R140" i="3"/>
  <c r="R147" i="4"/>
  <c r="R76" i="3"/>
  <c r="R100" i="5"/>
  <c r="R137" i="4"/>
  <c r="E76" i="7"/>
  <c r="H75" i="7" s="1"/>
  <c r="I75" i="7" s="1"/>
  <c r="J75" i="7" s="1"/>
  <c r="D91" i="7"/>
  <c r="R68" i="4"/>
  <c r="R99" i="6"/>
  <c r="R37" i="5"/>
  <c r="R111" i="4"/>
  <c r="R141" i="3"/>
  <c r="R53" i="5"/>
  <c r="E70" i="5"/>
  <c r="H69" i="5" s="1"/>
  <c r="I69" i="5" s="1"/>
  <c r="J69" i="5" s="1"/>
  <c r="D84" i="5"/>
  <c r="R61" i="2"/>
  <c r="R125" i="4"/>
  <c r="R78" i="4"/>
  <c r="R69" i="3"/>
  <c r="D115" i="3"/>
  <c r="E100" i="3"/>
  <c r="H99" i="3" s="1"/>
  <c r="I99" i="3" s="1"/>
  <c r="J99" i="3" s="1"/>
  <c r="R68" i="2"/>
  <c r="R76" i="2"/>
  <c r="R83" i="1"/>
  <c r="R147" i="1"/>
  <c r="R94" i="28"/>
  <c r="R65" i="30"/>
  <c r="R52" i="2"/>
  <c r="R82" i="1"/>
  <c r="R46" i="1"/>
  <c r="R45" i="28"/>
  <c r="R64" i="1"/>
  <c r="R125" i="28"/>
  <c r="R31" i="3"/>
  <c r="R142" i="28"/>
  <c r="E59" i="28"/>
  <c r="H58" i="28" s="1"/>
  <c r="I58" i="28" s="1"/>
  <c r="J58" i="28" s="1"/>
  <c r="D73" i="28"/>
  <c r="R53" i="15"/>
  <c r="D77" i="15"/>
  <c r="E63" i="15"/>
  <c r="H62" i="15" s="1"/>
  <c r="I62" i="15" s="1"/>
  <c r="J62" i="15" s="1"/>
  <c r="R61" i="15"/>
  <c r="R115" i="1"/>
  <c r="R75" i="28"/>
  <c r="R78" i="29"/>
  <c r="AU42" i="29"/>
  <c r="R122" i="29"/>
  <c r="R92" i="15"/>
  <c r="R124" i="29"/>
  <c r="D105" i="2"/>
  <c r="E90" i="2"/>
  <c r="H89" i="2" s="1"/>
  <c r="I89" i="2" s="1"/>
  <c r="J89" i="2" s="1"/>
  <c r="R99" i="29"/>
  <c r="E80" i="29"/>
  <c r="H79" i="29" s="1"/>
  <c r="I79" i="29" s="1"/>
  <c r="J79" i="29" s="1"/>
  <c r="D95" i="29"/>
  <c r="E101" i="29"/>
  <c r="H100" i="29" s="1"/>
  <c r="I100" i="29" s="1"/>
  <c r="J100" i="29" s="1"/>
  <c r="D116" i="29"/>
  <c r="R79" i="33"/>
  <c r="R144" i="33"/>
  <c r="R108" i="15"/>
  <c r="R45" i="33"/>
  <c r="D94" i="33"/>
  <c r="E79" i="33"/>
  <c r="H78" i="33" s="1"/>
  <c r="I78" i="33" s="1"/>
  <c r="J78" i="33" s="1"/>
  <c r="O42" i="31"/>
  <c r="P42" i="31" s="1"/>
  <c r="Q42" i="31" s="1"/>
  <c r="R42" i="31"/>
  <c r="R63" i="20"/>
  <c r="R131" i="31"/>
  <c r="R137" i="20"/>
  <c r="R110" i="31"/>
  <c r="E77" i="21"/>
  <c r="H76" i="21" s="1"/>
  <c r="I76" i="21" s="1"/>
  <c r="J76" i="21" s="1"/>
  <c r="D92" i="21"/>
  <c r="R51" i="31"/>
  <c r="R48" i="31"/>
  <c r="R109" i="31"/>
  <c r="R45" i="31"/>
  <c r="R100" i="31"/>
  <c r="E66" i="20"/>
  <c r="H65" i="20" s="1"/>
  <c r="I65" i="20" s="1"/>
  <c r="J65" i="20" s="1"/>
  <c r="D80" i="20"/>
  <c r="R136" i="18"/>
  <c r="O136" i="18"/>
  <c r="R129" i="18"/>
  <c r="R122" i="18"/>
  <c r="R144" i="18"/>
  <c r="R113" i="17"/>
  <c r="R37" i="31"/>
  <c r="D97" i="19"/>
  <c r="E82" i="19"/>
  <c r="H81" i="19" s="1"/>
  <c r="I81" i="19" s="1"/>
  <c r="J81" i="19" s="1"/>
  <c r="R106" i="17"/>
  <c r="R98" i="17"/>
  <c r="R45" i="17"/>
  <c r="O27" i="18"/>
  <c r="R27" i="18"/>
  <c r="E81" i="31"/>
  <c r="H80" i="31" s="1"/>
  <c r="I80" i="31" s="1"/>
  <c r="J80" i="31" s="1"/>
  <c r="D96" i="31"/>
  <c r="R115" i="16"/>
  <c r="P42" i="18"/>
  <c r="Q42" i="18" s="1"/>
  <c r="S42" i="18" s="1"/>
  <c r="U42" i="18" s="1"/>
  <c r="AQ42" i="18" s="1"/>
  <c r="AU42" i="18" s="1"/>
  <c r="O43" i="18"/>
  <c r="D126" i="17"/>
  <c r="E111" i="17"/>
  <c r="H110" i="17" s="1"/>
  <c r="I110" i="17" s="1"/>
  <c r="J110" i="17" s="1"/>
  <c r="D89" i="18"/>
  <c r="E74" i="18"/>
  <c r="H73" i="18" s="1"/>
  <c r="I73" i="18" s="1"/>
  <c r="J73" i="18" s="1"/>
  <c r="R69" i="16"/>
  <c r="E95" i="18"/>
  <c r="H94" i="18" s="1"/>
  <c r="I94" i="18" s="1"/>
  <c r="J94" i="18" s="1"/>
  <c r="D110" i="18"/>
  <c r="R74" i="17"/>
  <c r="AU59" i="16"/>
  <c r="D113" i="14"/>
  <c r="E98" i="14"/>
  <c r="H97" i="14" s="1"/>
  <c r="I97" i="14" s="1"/>
  <c r="J97" i="14" s="1"/>
  <c r="D91" i="14"/>
  <c r="E76" i="14"/>
  <c r="H75" i="14" s="1"/>
  <c r="I75" i="14" s="1"/>
  <c r="J75" i="14" s="1"/>
  <c r="D91" i="16"/>
  <c r="E76" i="16"/>
  <c r="H75" i="16" s="1"/>
  <c r="I75" i="16" s="1"/>
  <c r="J75" i="16" s="1"/>
  <c r="R67" i="13"/>
  <c r="R141" i="14"/>
  <c r="D106" i="16"/>
  <c r="E91" i="16"/>
  <c r="H90" i="16" s="1"/>
  <c r="I90" i="16" s="1"/>
  <c r="J90" i="16" s="1"/>
  <c r="R139" i="14"/>
  <c r="R115" i="14"/>
  <c r="O89" i="14"/>
  <c r="R89" i="14"/>
  <c r="R31" i="14"/>
  <c r="R79" i="13"/>
  <c r="R90" i="12"/>
  <c r="R98" i="12"/>
  <c r="O43" i="16"/>
  <c r="P43" i="16" s="1"/>
  <c r="Q43" i="16" s="1"/>
  <c r="S43" i="16" s="1"/>
  <c r="U43" i="16" s="1"/>
  <c r="AQ43" i="16" s="1"/>
  <c r="AU43" i="16" s="1"/>
  <c r="R97" i="12"/>
  <c r="R145" i="12"/>
  <c r="R113" i="10"/>
  <c r="R27" i="13"/>
  <c r="O27" i="13"/>
  <c r="P27" i="13" s="1"/>
  <c r="Q27" i="13" s="1"/>
  <c r="R45" i="11"/>
  <c r="R76" i="11"/>
  <c r="R108" i="11"/>
  <c r="R97" i="10"/>
  <c r="R52" i="11"/>
  <c r="R95" i="11"/>
  <c r="R114" i="10"/>
  <c r="R106" i="11"/>
  <c r="R106" i="9"/>
  <c r="O136" i="8"/>
  <c r="R136" i="8"/>
  <c r="O27" i="10"/>
  <c r="E59" i="11"/>
  <c r="H58" i="11" s="1"/>
  <c r="I58" i="11" s="1"/>
  <c r="J58" i="11" s="1"/>
  <c r="D73" i="11"/>
  <c r="R35" i="9"/>
  <c r="U58" i="10"/>
  <c r="AQ58" i="10" s="1"/>
  <c r="AU58" i="10" s="1"/>
  <c r="R30" i="11"/>
  <c r="D91" i="10"/>
  <c r="E76" i="10"/>
  <c r="H75" i="10" s="1"/>
  <c r="I75" i="10" s="1"/>
  <c r="J75" i="10" s="1"/>
  <c r="R123" i="11"/>
  <c r="E62" i="9"/>
  <c r="H61" i="9" s="1"/>
  <c r="I61" i="9" s="1"/>
  <c r="J61" i="9" s="1"/>
  <c r="D76" i="9"/>
  <c r="R127" i="9"/>
  <c r="R42" i="7"/>
  <c r="O42" i="7"/>
  <c r="R69" i="6"/>
  <c r="R36" i="8"/>
  <c r="R50" i="8"/>
  <c r="R84" i="7"/>
  <c r="R128" i="6"/>
  <c r="R48" i="6"/>
  <c r="R138" i="9"/>
  <c r="R143" i="9"/>
  <c r="R116" i="7"/>
  <c r="R132" i="6"/>
  <c r="E69" i="8"/>
  <c r="H68" i="8" s="1"/>
  <c r="I68" i="8" s="1"/>
  <c r="J68" i="8" s="1"/>
  <c r="D83" i="8"/>
  <c r="R28" i="6"/>
  <c r="R83" i="7"/>
  <c r="R137" i="7"/>
  <c r="E81" i="9"/>
  <c r="H80" i="9" s="1"/>
  <c r="I80" i="9" s="1"/>
  <c r="J80" i="9" s="1"/>
  <c r="D96" i="9"/>
  <c r="R66" i="8"/>
  <c r="R90" i="8"/>
  <c r="R137" i="5"/>
  <c r="R137" i="3"/>
  <c r="R114" i="5"/>
  <c r="R144" i="4"/>
  <c r="R51" i="4"/>
  <c r="R125" i="3"/>
  <c r="R114" i="3"/>
  <c r="R105" i="6"/>
  <c r="O105" i="6"/>
  <c r="S26" i="6"/>
  <c r="U26" i="6" s="1"/>
  <c r="AQ26" i="6" s="1"/>
  <c r="AU26" i="6" s="1"/>
  <c r="R46" i="5"/>
  <c r="R129" i="3"/>
  <c r="R96" i="3"/>
  <c r="R108" i="4"/>
  <c r="R138" i="3"/>
  <c r="R124" i="3"/>
  <c r="R65" i="5"/>
  <c r="R67" i="4"/>
  <c r="D116" i="8"/>
  <c r="E101" i="8"/>
  <c r="H100" i="8" s="1"/>
  <c r="I100" i="8" s="1"/>
  <c r="J100" i="8" s="1"/>
  <c r="E101" i="3"/>
  <c r="H100" i="3" s="1"/>
  <c r="I100" i="3" s="1"/>
  <c r="J100" i="3" s="1"/>
  <c r="D116" i="3"/>
  <c r="R131" i="4"/>
  <c r="E68" i="5"/>
  <c r="H67" i="5" s="1"/>
  <c r="I67" i="5" s="1"/>
  <c r="J67" i="5" s="1"/>
  <c r="D82" i="5"/>
  <c r="R143" i="2"/>
  <c r="R63" i="3"/>
  <c r="R140" i="30"/>
  <c r="R69" i="28"/>
  <c r="E63" i="3"/>
  <c r="H62" i="3" s="1"/>
  <c r="I62" i="3" s="1"/>
  <c r="J62" i="3" s="1"/>
  <c r="D77" i="3"/>
  <c r="O27" i="1"/>
  <c r="R27" i="1"/>
  <c r="O136" i="1"/>
  <c r="R136" i="1"/>
  <c r="R61" i="1"/>
  <c r="R51" i="1"/>
  <c r="R96" i="30"/>
  <c r="R30" i="2"/>
  <c r="R81" i="1"/>
  <c r="R130" i="2"/>
  <c r="R139" i="28"/>
  <c r="R35" i="28"/>
  <c r="S26" i="2"/>
  <c r="U26" i="2" s="1"/>
  <c r="AQ26" i="2" s="1"/>
  <c r="AU26" i="2" s="1"/>
  <c r="R66" i="15"/>
  <c r="R64" i="29"/>
  <c r="R111" i="1"/>
  <c r="R78" i="28"/>
  <c r="E77" i="30"/>
  <c r="H76" i="30" s="1"/>
  <c r="I76" i="30" s="1"/>
  <c r="J76" i="30" s="1"/>
  <c r="D92" i="30"/>
  <c r="R75" i="29"/>
  <c r="R116" i="29"/>
  <c r="R100" i="29"/>
  <c r="R46" i="29"/>
  <c r="R93" i="1"/>
  <c r="R48" i="30"/>
  <c r="D78" i="15"/>
  <c r="E64" i="15"/>
  <c r="H63" i="15" s="1"/>
  <c r="I63" i="15" s="1"/>
  <c r="J63" i="15" s="1"/>
  <c r="R78" i="15"/>
  <c r="E61" i="30"/>
  <c r="H60" i="30" s="1"/>
  <c r="I60" i="30" s="1"/>
  <c r="J60" i="30" s="1"/>
  <c r="D75" i="30"/>
  <c r="R96" i="15"/>
  <c r="E74" i="15"/>
  <c r="H73" i="15" s="1"/>
  <c r="I73" i="15" s="1"/>
  <c r="J73" i="15" s="1"/>
  <c r="P73" i="15" s="1"/>
  <c r="D89" i="15"/>
  <c r="O136" i="33"/>
  <c r="R136" i="33"/>
  <c r="D91" i="15"/>
  <c r="E76" i="15"/>
  <c r="H75" i="15" s="1"/>
  <c r="I75" i="15" s="1"/>
  <c r="J75" i="15" s="1"/>
  <c r="R76" i="33"/>
  <c r="R147" i="33"/>
  <c r="R111" i="15"/>
  <c r="R33" i="29"/>
  <c r="R36" i="29"/>
  <c r="E76" i="33"/>
  <c r="H75" i="33" s="1"/>
  <c r="I75" i="33" s="1"/>
  <c r="J75" i="33" s="1"/>
  <c r="D91" i="33"/>
  <c r="R53" i="33"/>
  <c r="D90" i="33"/>
  <c r="E75" i="33"/>
  <c r="H74" i="33" s="1"/>
  <c r="I74" i="33" s="1"/>
  <c r="J74" i="33" s="1"/>
  <c r="R114" i="21"/>
  <c r="R140" i="20"/>
  <c r="R107" i="31"/>
  <c r="R43" i="31"/>
  <c r="O43" i="31"/>
  <c r="P43" i="31" s="1"/>
  <c r="Q43" i="31" s="1"/>
  <c r="S43" i="31" s="1"/>
  <c r="U43" i="31" s="1"/>
  <c r="AQ43" i="31" s="1"/>
  <c r="AU43" i="31" s="1"/>
  <c r="R106" i="31"/>
  <c r="R79" i="19"/>
  <c r="R97" i="19"/>
  <c r="D108" i="19"/>
  <c r="E93" i="19"/>
  <c r="H92" i="19" s="1"/>
  <c r="I92" i="19" s="1"/>
  <c r="J92" i="19" s="1"/>
  <c r="R110" i="17"/>
  <c r="R111" i="18"/>
  <c r="R95" i="17"/>
  <c r="R78" i="18"/>
  <c r="R99" i="17"/>
  <c r="R89" i="17"/>
  <c r="O89" i="17"/>
  <c r="R100" i="18"/>
  <c r="R65" i="19"/>
  <c r="R33" i="18"/>
  <c r="R42" i="17"/>
  <c r="O42" i="17"/>
  <c r="P42" i="17" s="1"/>
  <c r="Q42" i="17" s="1"/>
  <c r="R75" i="16"/>
  <c r="E98" i="16"/>
  <c r="H97" i="16" s="1"/>
  <c r="I97" i="16" s="1"/>
  <c r="J97" i="16" s="1"/>
  <c r="D113" i="16"/>
  <c r="E85" i="18"/>
  <c r="H84" i="18" s="1"/>
  <c r="I84" i="18" s="1"/>
  <c r="J84" i="18" s="1"/>
  <c r="D100" i="18"/>
  <c r="R131" i="17"/>
  <c r="R77" i="17"/>
  <c r="R95" i="14"/>
  <c r="R125" i="13"/>
  <c r="R28" i="16"/>
  <c r="R27" i="16"/>
  <c r="O27" i="16"/>
  <c r="P27" i="16" s="1"/>
  <c r="Q27" i="16" s="1"/>
  <c r="R127" i="13"/>
  <c r="R58" i="13"/>
  <c r="O58" i="13"/>
  <c r="R122" i="13"/>
  <c r="R106" i="14"/>
  <c r="R99" i="14"/>
  <c r="R96" i="12"/>
  <c r="R69" i="12"/>
  <c r="R93" i="12"/>
  <c r="R92" i="12"/>
  <c r="R67" i="12"/>
  <c r="D77" i="13"/>
  <c r="E63" i="13"/>
  <c r="H62" i="13" s="1"/>
  <c r="I62" i="13" s="1"/>
  <c r="J62" i="13" s="1"/>
  <c r="R45" i="13"/>
  <c r="R111" i="10"/>
  <c r="E84" i="12"/>
  <c r="H83" i="12" s="1"/>
  <c r="I83" i="12" s="1"/>
  <c r="J83" i="12" s="1"/>
  <c r="D99" i="12"/>
  <c r="R30" i="12"/>
  <c r="R146" i="10"/>
  <c r="R74" i="10"/>
  <c r="R92" i="10"/>
  <c r="R78" i="11"/>
  <c r="R83" i="11"/>
  <c r="R99" i="11"/>
  <c r="D94" i="10"/>
  <c r="E79" i="10"/>
  <c r="H78" i="10" s="1"/>
  <c r="I78" i="10" s="1"/>
  <c r="J78" i="10" s="1"/>
  <c r="R53" i="9"/>
  <c r="O89" i="9"/>
  <c r="R89" i="9"/>
  <c r="E59" i="9"/>
  <c r="H58" i="9" s="1"/>
  <c r="I58" i="9" s="1"/>
  <c r="J58" i="9" s="1"/>
  <c r="D73" i="9"/>
  <c r="O43" i="8"/>
  <c r="P43" i="8" s="1"/>
  <c r="Q43" i="8" s="1"/>
  <c r="S43" i="8" s="1"/>
  <c r="U43" i="8" s="1"/>
  <c r="AQ43" i="8" s="1"/>
  <c r="R43" i="8"/>
  <c r="R113" i="6"/>
  <c r="AU26" i="8"/>
  <c r="R35" i="7"/>
  <c r="R66" i="6"/>
  <c r="R81" i="7"/>
  <c r="O43" i="6"/>
  <c r="P43" i="6" s="1"/>
  <c r="Q43" i="6" s="1"/>
  <c r="S43" i="6" s="1"/>
  <c r="U43" i="6" s="1"/>
  <c r="AQ43" i="6" s="1"/>
  <c r="AU43" i="6" s="1"/>
  <c r="R43" i="6"/>
  <c r="R141" i="9"/>
  <c r="R113" i="7"/>
  <c r="R65" i="6"/>
  <c r="R67" i="8"/>
  <c r="AU59" i="6"/>
  <c r="R96" i="8"/>
  <c r="R47" i="6"/>
  <c r="R130" i="7"/>
  <c r="R44" i="10"/>
  <c r="R51" i="10"/>
  <c r="R146" i="7"/>
  <c r="R140" i="5"/>
  <c r="R47" i="5"/>
  <c r="R130" i="3"/>
  <c r="O105" i="5"/>
  <c r="R105" i="5"/>
  <c r="R46" i="4"/>
  <c r="R97" i="3"/>
  <c r="R95" i="5"/>
  <c r="R115" i="4"/>
  <c r="E82" i="7"/>
  <c r="H81" i="7" s="1"/>
  <c r="I81" i="7" s="1"/>
  <c r="J81" i="7" s="1"/>
  <c r="D97" i="7"/>
  <c r="R92" i="6"/>
  <c r="R94" i="6"/>
  <c r="R141" i="5"/>
  <c r="R50" i="4"/>
  <c r="R91" i="3"/>
  <c r="R62" i="5"/>
  <c r="R58" i="4"/>
  <c r="O58" i="4"/>
  <c r="D93" i="5"/>
  <c r="E78" i="5"/>
  <c r="H77" i="5" s="1"/>
  <c r="I77" i="5" s="1"/>
  <c r="J77" i="5" s="1"/>
  <c r="R121" i="4"/>
  <c r="O121" i="4"/>
  <c r="R50" i="3"/>
  <c r="R52" i="3"/>
  <c r="D97" i="2"/>
  <c r="E82" i="2"/>
  <c r="H81" i="2" s="1"/>
  <c r="I81" i="2" s="1"/>
  <c r="J81" i="2" s="1"/>
  <c r="E75" i="5"/>
  <c r="H74" i="5" s="1"/>
  <c r="I74" i="5" s="1"/>
  <c r="J74" i="5" s="1"/>
  <c r="D90" i="5"/>
  <c r="E60" i="4"/>
  <c r="H59" i="4" s="1"/>
  <c r="I59" i="4" s="1"/>
  <c r="J59" i="4" s="1"/>
  <c r="D74" i="4"/>
  <c r="R140" i="2"/>
  <c r="R137" i="30"/>
  <c r="D115" i="2"/>
  <c r="E100" i="2"/>
  <c r="H99" i="2" s="1"/>
  <c r="I99" i="2" s="1"/>
  <c r="J99" i="2" s="1"/>
  <c r="R66" i="28"/>
  <c r="R79" i="1"/>
  <c r="R98" i="30"/>
  <c r="R131" i="1"/>
  <c r="O60" i="30"/>
  <c r="R60" i="30"/>
  <c r="R53" i="28"/>
  <c r="R78" i="1"/>
  <c r="R36" i="28"/>
  <c r="R37" i="1"/>
  <c r="R50" i="28"/>
  <c r="R91" i="30"/>
  <c r="R111" i="28"/>
  <c r="R141" i="30"/>
  <c r="R35" i="3"/>
  <c r="R69" i="30"/>
  <c r="R59" i="15"/>
  <c r="O59" i="15"/>
  <c r="R45" i="30"/>
  <c r="R26" i="15"/>
  <c r="O26" i="15"/>
  <c r="P26" i="15" s="1"/>
  <c r="Q26" i="15" s="1"/>
  <c r="S26" i="15" s="1"/>
  <c r="U26" i="15" s="1"/>
  <c r="AQ26" i="15" s="1"/>
  <c r="AU26" i="15" s="1"/>
  <c r="R46" i="15"/>
  <c r="R61" i="29"/>
  <c r="R98" i="15"/>
  <c r="E81" i="30"/>
  <c r="H80" i="30" s="1"/>
  <c r="I80" i="30" s="1"/>
  <c r="J80" i="30" s="1"/>
  <c r="D96" i="30"/>
  <c r="R113" i="29"/>
  <c r="D78" i="28"/>
  <c r="E64" i="28"/>
  <c r="H63" i="28" s="1"/>
  <c r="I63" i="28" s="1"/>
  <c r="J63" i="28" s="1"/>
  <c r="R45" i="15"/>
  <c r="R75" i="15"/>
  <c r="U58" i="2"/>
  <c r="AQ58" i="2" s="1"/>
  <c r="AU58" i="2" s="1"/>
  <c r="E69" i="30"/>
  <c r="H68" i="30" s="1"/>
  <c r="I68" i="30" s="1"/>
  <c r="J68" i="30" s="1"/>
  <c r="D83" i="30"/>
  <c r="R84" i="15"/>
  <c r="R48" i="29"/>
  <c r="R67" i="15"/>
  <c r="E59" i="29"/>
  <c r="H58" i="29" s="1"/>
  <c r="I58" i="29" s="1"/>
  <c r="J58" i="29" s="1"/>
  <c r="D73" i="29"/>
  <c r="R43" i="33"/>
  <c r="O43" i="33"/>
  <c r="P43" i="33" s="1"/>
  <c r="Q43" i="33" s="1"/>
  <c r="S43" i="33" s="1"/>
  <c r="U43" i="33" s="1"/>
  <c r="AQ43" i="33" s="1"/>
  <c r="AU43" i="33" s="1"/>
  <c r="D100" i="33"/>
  <c r="E85" i="33"/>
  <c r="H84" i="33" s="1"/>
  <c r="I84" i="33" s="1"/>
  <c r="J84" i="33" s="1"/>
  <c r="R144" i="19"/>
  <c r="R106" i="21"/>
  <c r="R138" i="20"/>
  <c r="R143" i="20"/>
  <c r="R76" i="19"/>
  <c r="R92" i="19"/>
  <c r="R93" i="19"/>
  <c r="R62" i="19"/>
  <c r="R107" i="17"/>
  <c r="R108" i="18"/>
  <c r="R30" i="31"/>
  <c r="R75" i="18"/>
  <c r="D73" i="19"/>
  <c r="E59" i="19"/>
  <c r="H58" i="19" s="1"/>
  <c r="I58" i="19" s="1"/>
  <c r="J58" i="19" s="1"/>
  <c r="R63" i="18"/>
  <c r="R146" i="17"/>
  <c r="R36" i="17"/>
  <c r="R35" i="17"/>
  <c r="R58" i="17"/>
  <c r="O58" i="17"/>
  <c r="P58" i="17" s="1"/>
  <c r="Q58" i="17" s="1"/>
  <c r="R78" i="16"/>
  <c r="R128" i="14"/>
  <c r="R123" i="14"/>
  <c r="R37" i="17"/>
  <c r="R97" i="16"/>
  <c r="R50" i="16"/>
  <c r="R82" i="17"/>
  <c r="D111" i="17"/>
  <c r="E96" i="17"/>
  <c r="H95" i="17" s="1"/>
  <c r="I95" i="17" s="1"/>
  <c r="J95" i="17" s="1"/>
  <c r="R147" i="14"/>
  <c r="R59" i="14"/>
  <c r="R136" i="14"/>
  <c r="O136" i="14"/>
  <c r="R116" i="13"/>
  <c r="R109" i="14"/>
  <c r="R69" i="13"/>
  <c r="R91" i="12"/>
  <c r="R110" i="12"/>
  <c r="R66" i="12"/>
  <c r="R146" i="12"/>
  <c r="R108" i="10"/>
  <c r="E63" i="12"/>
  <c r="H62" i="12" s="1"/>
  <c r="I62" i="12" s="1"/>
  <c r="J62" i="12" s="1"/>
  <c r="D77" i="12"/>
  <c r="R31" i="12"/>
  <c r="R140" i="10"/>
  <c r="R31" i="13"/>
  <c r="O59" i="12"/>
  <c r="R50" i="11"/>
  <c r="R36" i="10"/>
  <c r="R75" i="11"/>
  <c r="R122" i="11"/>
  <c r="E80" i="12"/>
  <c r="H79" i="12" s="1"/>
  <c r="I79" i="12" s="1"/>
  <c r="J79" i="12" s="1"/>
  <c r="D95" i="12"/>
  <c r="R78" i="10"/>
  <c r="R80" i="11"/>
  <c r="R90" i="10"/>
  <c r="R35" i="11"/>
  <c r="P58" i="11"/>
  <c r="Q58" i="11" s="1"/>
  <c r="S58" i="11" s="1"/>
  <c r="U58" i="11" s="1"/>
  <c r="AQ58" i="11" s="1"/>
  <c r="AU58" i="11" s="1"/>
  <c r="R98" i="9"/>
  <c r="R31" i="9"/>
  <c r="R32" i="11"/>
  <c r="R110" i="9"/>
  <c r="R125" i="9"/>
  <c r="R142" i="7"/>
  <c r="R116" i="8"/>
  <c r="R32" i="8"/>
  <c r="R44" i="7"/>
  <c r="R33" i="6"/>
  <c r="S27" i="9"/>
  <c r="U27" i="9" s="1"/>
  <c r="AQ27" i="9" s="1"/>
  <c r="AU27" i="9" s="1"/>
  <c r="R66" i="9"/>
  <c r="R143" i="6"/>
  <c r="R62" i="6"/>
  <c r="R58" i="8"/>
  <c r="O58" i="8"/>
  <c r="P58" i="8" s="1"/>
  <c r="Q58" i="8" s="1"/>
  <c r="S58" i="8" s="1"/>
  <c r="U58" i="8" s="1"/>
  <c r="AQ58" i="8" s="1"/>
  <c r="AU58" i="8" s="1"/>
  <c r="R91" i="8"/>
  <c r="R46" i="10"/>
  <c r="R68" i="7"/>
  <c r="R98" i="7"/>
  <c r="R143" i="5"/>
  <c r="R94" i="3"/>
  <c r="R92" i="5"/>
  <c r="D89" i="10"/>
  <c r="E74" i="10"/>
  <c r="H73" i="10" s="1"/>
  <c r="I73" i="10" s="1"/>
  <c r="J73" i="10" s="1"/>
  <c r="P73" i="10" s="1"/>
  <c r="R37" i="4"/>
  <c r="S26" i="9"/>
  <c r="U26" i="9" s="1"/>
  <c r="AQ26" i="9" s="1"/>
  <c r="AU26" i="9" s="1"/>
  <c r="R111" i="3"/>
  <c r="D114" i="6"/>
  <c r="E99" i="6"/>
  <c r="H98" i="6" s="1"/>
  <c r="I98" i="6" s="1"/>
  <c r="J98" i="6" s="1"/>
  <c r="R92" i="3"/>
  <c r="R91" i="6"/>
  <c r="R26" i="5"/>
  <c r="O26" i="5"/>
  <c r="R84" i="3"/>
  <c r="S42" i="6"/>
  <c r="U42" i="6" s="1"/>
  <c r="AQ42" i="6" s="1"/>
  <c r="O27" i="6"/>
  <c r="P27" i="6" s="1"/>
  <c r="Q27" i="6" s="1"/>
  <c r="S27" i="6" s="1"/>
  <c r="U27" i="6" s="1"/>
  <c r="AQ27" i="6" s="1"/>
  <c r="AU27" i="6" s="1"/>
  <c r="R64" i="4"/>
  <c r="D78" i="8"/>
  <c r="E64" i="8"/>
  <c r="H63" i="8" s="1"/>
  <c r="I63" i="8" s="1"/>
  <c r="J63" i="8" s="1"/>
  <c r="R59" i="5"/>
  <c r="R52" i="4"/>
  <c r="R123" i="4"/>
  <c r="E59" i="4"/>
  <c r="H58" i="4" s="1"/>
  <c r="I58" i="4" s="1"/>
  <c r="J58" i="4" s="1"/>
  <c r="D73" i="4"/>
  <c r="E77" i="3"/>
  <c r="H76" i="3" s="1"/>
  <c r="I76" i="3" s="1"/>
  <c r="J76" i="3" s="1"/>
  <c r="D92" i="3"/>
  <c r="R44" i="3"/>
  <c r="O44" i="3"/>
  <c r="R80" i="2"/>
  <c r="R137" i="2"/>
  <c r="R58" i="3"/>
  <c r="O58" i="3"/>
  <c r="R46" i="3"/>
  <c r="D95" i="5"/>
  <c r="E80" i="5"/>
  <c r="H79" i="5" s="1"/>
  <c r="I79" i="5" s="1"/>
  <c r="J79" i="5" s="1"/>
  <c r="R51" i="3"/>
  <c r="AU73" i="1"/>
  <c r="R93" i="30"/>
  <c r="D109" i="2"/>
  <c r="E94" i="2"/>
  <c r="H93" i="2" s="1"/>
  <c r="I93" i="2" s="1"/>
  <c r="J93" i="2" s="1"/>
  <c r="R146" i="28"/>
  <c r="R84" i="30"/>
  <c r="R108" i="28"/>
  <c r="R138" i="30"/>
  <c r="R127" i="28"/>
  <c r="R31" i="28"/>
  <c r="R67" i="1"/>
  <c r="R67" i="28"/>
  <c r="R44" i="15"/>
  <c r="R82" i="29"/>
  <c r="R28" i="15"/>
  <c r="R63" i="15"/>
  <c r="R93" i="15"/>
  <c r="O27" i="2"/>
  <c r="E90" i="30"/>
  <c r="H89" i="30" s="1"/>
  <c r="I89" i="30" s="1"/>
  <c r="J89" i="30" s="1"/>
  <c r="D105" i="30"/>
  <c r="R81" i="15"/>
  <c r="R49" i="15"/>
  <c r="D100" i="28"/>
  <c r="E85" i="28"/>
  <c r="H84" i="28" s="1"/>
  <c r="I84" i="28" s="1"/>
  <c r="J84" i="28" s="1"/>
  <c r="R138" i="33"/>
  <c r="R82" i="33"/>
  <c r="R115" i="15"/>
  <c r="R26" i="29"/>
  <c r="O26" i="29"/>
  <c r="P26" i="29" s="1"/>
  <c r="Q26" i="29" s="1"/>
  <c r="S26" i="29" s="1"/>
  <c r="U26" i="29" s="1"/>
  <c r="AQ26" i="29" s="1"/>
  <c r="AU26" i="29" s="1"/>
  <c r="U27" i="33"/>
  <c r="AQ27" i="33" s="1"/>
  <c r="AU27" i="33" s="1"/>
  <c r="R131" i="33"/>
  <c r="E82" i="33"/>
  <c r="H81" i="33" s="1"/>
  <c r="I81" i="33" s="1"/>
  <c r="J81" i="33" s="1"/>
  <c r="D97" i="33"/>
  <c r="R124" i="19"/>
  <c r="R109" i="21"/>
  <c r="R141" i="20"/>
  <c r="D91" i="21"/>
  <c r="E76" i="21"/>
  <c r="H75" i="21" s="1"/>
  <c r="I75" i="21" s="1"/>
  <c r="J75" i="21" s="1"/>
  <c r="R80" i="31"/>
  <c r="R129" i="19"/>
  <c r="R83" i="19"/>
  <c r="R145" i="19"/>
  <c r="U89" i="31"/>
  <c r="AJ89" i="31" s="1"/>
  <c r="AN89" i="31" s="1"/>
  <c r="O28" i="21"/>
  <c r="R137" i="19"/>
  <c r="R98" i="19"/>
  <c r="R28" i="31"/>
  <c r="R114" i="18"/>
  <c r="R67" i="18"/>
  <c r="R60" i="18"/>
  <c r="O60" i="18"/>
  <c r="R95" i="18"/>
  <c r="E91" i="19"/>
  <c r="H90" i="19" s="1"/>
  <c r="I90" i="19" s="1"/>
  <c r="J90" i="19" s="1"/>
  <c r="D106" i="19"/>
  <c r="R53" i="18"/>
  <c r="R65" i="18"/>
  <c r="R125" i="16"/>
  <c r="E114" i="17"/>
  <c r="H113" i="17" s="1"/>
  <c r="I113" i="17" s="1"/>
  <c r="J113" i="17" s="1"/>
  <c r="D129" i="17"/>
  <c r="E61" i="18"/>
  <c r="H60" i="18" s="1"/>
  <c r="I60" i="18" s="1"/>
  <c r="J60" i="18" s="1"/>
  <c r="D75" i="18"/>
  <c r="R116" i="16"/>
  <c r="R63" i="17"/>
  <c r="E61" i="17"/>
  <c r="H60" i="17" s="1"/>
  <c r="I60" i="17" s="1"/>
  <c r="J60" i="17" s="1"/>
  <c r="D75" i="17"/>
  <c r="R44" i="16"/>
  <c r="O44" i="16"/>
  <c r="R67" i="17"/>
  <c r="R94" i="16"/>
  <c r="R121" i="14"/>
  <c r="O121" i="14"/>
  <c r="R127" i="17"/>
  <c r="R58" i="14"/>
  <c r="O58" i="14"/>
  <c r="P58" i="14" s="1"/>
  <c r="Q58" i="14" s="1"/>
  <c r="S58" i="14" s="1"/>
  <c r="U58" i="14" s="1"/>
  <c r="AQ58" i="14" s="1"/>
  <c r="AU58" i="14" s="1"/>
  <c r="R145" i="14"/>
  <c r="R63" i="14"/>
  <c r="R62" i="14"/>
  <c r="R111" i="13"/>
  <c r="R32" i="16"/>
  <c r="R142" i="14"/>
  <c r="R114" i="13"/>
  <c r="D99" i="16"/>
  <c r="E84" i="16"/>
  <c r="H83" i="16" s="1"/>
  <c r="I83" i="16" s="1"/>
  <c r="J83" i="16" s="1"/>
  <c r="R113" i="13"/>
  <c r="R112" i="14"/>
  <c r="R94" i="14"/>
  <c r="R147" i="13"/>
  <c r="R66" i="13"/>
  <c r="R84" i="12"/>
  <c r="R107" i="12"/>
  <c r="P89" i="13"/>
  <c r="Q89" i="13" s="1"/>
  <c r="S89" i="13" s="1"/>
  <c r="U89" i="13" s="1"/>
  <c r="AJ89" i="13" s="1"/>
  <c r="R147" i="12"/>
  <c r="R132" i="12"/>
  <c r="R45" i="12"/>
  <c r="R79" i="12"/>
  <c r="E82" i="13"/>
  <c r="H81" i="13" s="1"/>
  <c r="I81" i="13" s="1"/>
  <c r="J81" i="13" s="1"/>
  <c r="D97" i="13"/>
  <c r="E81" i="12"/>
  <c r="H80" i="12" s="1"/>
  <c r="I80" i="12" s="1"/>
  <c r="J80" i="12" s="1"/>
  <c r="D96" i="12"/>
  <c r="R53" i="13"/>
  <c r="R65" i="12"/>
  <c r="R34" i="12"/>
  <c r="R143" i="10"/>
  <c r="R64" i="11"/>
  <c r="R145" i="11"/>
  <c r="R116" i="11"/>
  <c r="R35" i="10"/>
  <c r="R75" i="10"/>
  <c r="R77" i="11"/>
  <c r="R33" i="9"/>
  <c r="R142" i="8"/>
  <c r="R93" i="9"/>
  <c r="E98" i="10"/>
  <c r="H97" i="10" s="1"/>
  <c r="I97" i="10" s="1"/>
  <c r="J97" i="10" s="1"/>
  <c r="D113" i="10"/>
  <c r="R49" i="9"/>
  <c r="R107" i="9"/>
  <c r="R63" i="6"/>
  <c r="R139" i="7"/>
  <c r="R31" i="7"/>
  <c r="R140" i="6"/>
  <c r="R59" i="6"/>
  <c r="O59" i="6"/>
  <c r="P59" i="6" s="1"/>
  <c r="Q59" i="6" s="1"/>
  <c r="S59" i="6" s="1"/>
  <c r="U59" i="6" s="1"/>
  <c r="AQ59" i="6" s="1"/>
  <c r="R58" i="9"/>
  <c r="O58" i="9"/>
  <c r="R52" i="8"/>
  <c r="R123" i="6"/>
  <c r="R84" i="8"/>
  <c r="R42" i="10"/>
  <c r="O42" i="10"/>
  <c r="P42" i="10" s="1"/>
  <c r="Q42" i="10" s="1"/>
  <c r="S42" i="10" s="1"/>
  <c r="U42" i="10" s="1"/>
  <c r="AQ42" i="10" s="1"/>
  <c r="AU42" i="10" s="1"/>
  <c r="R129" i="6"/>
  <c r="R93" i="7"/>
  <c r="R123" i="5"/>
  <c r="E81" i="6"/>
  <c r="H80" i="6" s="1"/>
  <c r="I80" i="6" s="1"/>
  <c r="J80" i="6" s="1"/>
  <c r="D96" i="6"/>
  <c r="R100" i="4"/>
  <c r="O26" i="4"/>
  <c r="R26" i="4"/>
  <c r="R128" i="5"/>
  <c r="R33" i="4"/>
  <c r="R48" i="4"/>
  <c r="R108" i="3"/>
  <c r="E79" i="7"/>
  <c r="H78" i="7" s="1"/>
  <c r="I78" i="7" s="1"/>
  <c r="J78" i="7" s="1"/>
  <c r="D94" i="7"/>
  <c r="R145" i="3"/>
  <c r="R146" i="4"/>
  <c r="R78" i="3"/>
  <c r="R96" i="6"/>
  <c r="R90" i="6"/>
  <c r="R81" i="3"/>
  <c r="R61" i="4"/>
  <c r="R100" i="3"/>
  <c r="R147" i="2"/>
  <c r="R77" i="2"/>
  <c r="R112" i="2"/>
  <c r="R67" i="3"/>
  <c r="R46" i="28"/>
  <c r="O121" i="1"/>
  <c r="P121" i="1" s="1"/>
  <c r="Q121" i="1" s="1"/>
  <c r="R121" i="1"/>
  <c r="O106" i="1"/>
  <c r="R106" i="1"/>
  <c r="P73" i="6"/>
  <c r="R34" i="1"/>
  <c r="R142" i="30"/>
  <c r="R82" i="2"/>
  <c r="R132" i="28"/>
  <c r="R32" i="28"/>
  <c r="E82" i="5"/>
  <c r="H81" i="5" s="1"/>
  <c r="I81" i="5" s="1"/>
  <c r="J81" i="5" s="1"/>
  <c r="D97" i="5"/>
  <c r="R81" i="30"/>
  <c r="R50" i="2"/>
  <c r="R48" i="1"/>
  <c r="R28" i="3"/>
  <c r="R128" i="2"/>
  <c r="R114" i="28"/>
  <c r="R147" i="30"/>
  <c r="R37" i="2"/>
  <c r="R58" i="28"/>
  <c r="O58" i="28"/>
  <c r="P58" i="28" s="1"/>
  <c r="Q58" i="28" s="1"/>
  <c r="S58" i="28" s="1"/>
  <c r="U58" i="28" s="1"/>
  <c r="AQ58" i="28" s="1"/>
  <c r="AU58" i="28" s="1"/>
  <c r="E78" i="4"/>
  <c r="H77" i="4" s="1"/>
  <c r="I77" i="4" s="1"/>
  <c r="J77" i="4" s="1"/>
  <c r="D93" i="4"/>
  <c r="R31" i="15"/>
  <c r="R123" i="29"/>
  <c r="O42" i="15"/>
  <c r="P42" i="15" s="1"/>
  <c r="Q42" i="15" s="1"/>
  <c r="S42" i="15" s="1"/>
  <c r="U42" i="15" s="1"/>
  <c r="AQ42" i="15" s="1"/>
  <c r="AU42" i="15" s="1"/>
  <c r="R42" i="15"/>
  <c r="R128" i="15"/>
  <c r="D90" i="30"/>
  <c r="E75" i="30"/>
  <c r="H74" i="30" s="1"/>
  <c r="I74" i="30" s="1"/>
  <c r="J74" i="30" s="1"/>
  <c r="D79" i="15"/>
  <c r="E65" i="15"/>
  <c r="H64" i="15" s="1"/>
  <c r="I64" i="15" s="1"/>
  <c r="J64" i="15" s="1"/>
  <c r="D100" i="30"/>
  <c r="E85" i="30"/>
  <c r="H84" i="30" s="1"/>
  <c r="I84" i="30" s="1"/>
  <c r="J84" i="30" s="1"/>
  <c r="R95" i="29"/>
  <c r="R37" i="15"/>
  <c r="R80" i="29"/>
  <c r="R50" i="30"/>
  <c r="E69" i="15"/>
  <c r="H68" i="15" s="1"/>
  <c r="I68" i="15" s="1"/>
  <c r="J68" i="15" s="1"/>
  <c r="D83" i="15"/>
  <c r="P89" i="30"/>
  <c r="Q89" i="30" s="1"/>
  <c r="S89" i="30" s="1"/>
  <c r="U89" i="30" s="1"/>
  <c r="AJ89" i="30" s="1"/>
  <c r="AN89" i="30" s="1"/>
  <c r="R139" i="33"/>
  <c r="R141" i="33"/>
  <c r="O73" i="33"/>
  <c r="P73" i="33" s="1"/>
  <c r="Q73" i="33" s="1"/>
  <c r="S73" i="33" s="1"/>
  <c r="U73" i="33" s="1"/>
  <c r="AQ73" i="33" s="1"/>
  <c r="AU73" i="33" s="1"/>
  <c r="R73" i="33"/>
  <c r="R106" i="15"/>
  <c r="R37" i="29"/>
  <c r="D74" i="15"/>
  <c r="E60" i="15"/>
  <c r="H59" i="15" s="1"/>
  <c r="I59" i="15" s="1"/>
  <c r="J59" i="15" s="1"/>
  <c r="E82" i="15"/>
  <c r="H81" i="15" s="1"/>
  <c r="I81" i="15" s="1"/>
  <c r="J81" i="15" s="1"/>
  <c r="D97" i="15"/>
  <c r="D77" i="29"/>
  <c r="E63" i="29"/>
  <c r="H62" i="29" s="1"/>
  <c r="I62" i="29" s="1"/>
  <c r="J62" i="29" s="1"/>
  <c r="R80" i="33"/>
  <c r="R116" i="21"/>
  <c r="R58" i="20"/>
  <c r="O58" i="20"/>
  <c r="P58" i="20" s="1"/>
  <c r="Q58" i="20" s="1"/>
  <c r="R116" i="31"/>
  <c r="R124" i="31"/>
  <c r="R77" i="31"/>
  <c r="R66" i="20"/>
  <c r="D110" i="20"/>
  <c r="E95" i="20"/>
  <c r="H94" i="20" s="1"/>
  <c r="I94" i="20" s="1"/>
  <c r="J94" i="20" s="1"/>
  <c r="R140" i="19"/>
  <c r="R125" i="31"/>
  <c r="S73" i="31"/>
  <c r="U73" i="31" s="1"/>
  <c r="AQ73" i="31" s="1"/>
  <c r="R60" i="19"/>
  <c r="R66" i="19"/>
  <c r="R34" i="31"/>
  <c r="R97" i="18"/>
  <c r="R52" i="18"/>
  <c r="R62" i="18"/>
  <c r="R111" i="16"/>
  <c r="R65" i="17"/>
  <c r="R32" i="17"/>
  <c r="R113" i="16"/>
  <c r="R31" i="17"/>
  <c r="R112" i="16"/>
  <c r="R60" i="17"/>
  <c r="R82" i="16"/>
  <c r="R28" i="17"/>
  <c r="R132" i="14"/>
  <c r="R26" i="17"/>
  <c r="O26" i="17"/>
  <c r="P26" i="17" s="1"/>
  <c r="Q26" i="17" s="1"/>
  <c r="R129" i="14"/>
  <c r="E97" i="17"/>
  <c r="H96" i="17" s="1"/>
  <c r="I96" i="17" s="1"/>
  <c r="J96" i="17" s="1"/>
  <c r="D112" i="17"/>
  <c r="E85" i="16"/>
  <c r="H84" i="16" s="1"/>
  <c r="I84" i="16" s="1"/>
  <c r="J84" i="16" s="1"/>
  <c r="D100" i="16"/>
  <c r="R30" i="14"/>
  <c r="R65" i="14"/>
  <c r="R98" i="13"/>
  <c r="R114" i="14"/>
  <c r="R108" i="13"/>
  <c r="R105" i="13"/>
  <c r="O105" i="13"/>
  <c r="R145" i="13"/>
  <c r="R113" i="14"/>
  <c r="R144" i="13"/>
  <c r="R81" i="12"/>
  <c r="R144" i="12"/>
  <c r="R51" i="12"/>
  <c r="R80" i="12"/>
  <c r="E62" i="14"/>
  <c r="H61" i="14" s="1"/>
  <c r="I61" i="14" s="1"/>
  <c r="J61" i="14" s="1"/>
  <c r="D76" i="14"/>
  <c r="R76" i="12"/>
  <c r="R47" i="12"/>
  <c r="R123" i="10"/>
  <c r="R129" i="10"/>
  <c r="R35" i="12"/>
  <c r="R35" i="13"/>
  <c r="R33" i="10"/>
  <c r="R61" i="11"/>
  <c r="R32" i="10"/>
  <c r="R113" i="11"/>
  <c r="R74" i="11"/>
  <c r="R95" i="10"/>
  <c r="R147" i="8"/>
  <c r="R36" i="11"/>
  <c r="R126" i="8"/>
  <c r="D93" i="10"/>
  <c r="E78" i="10"/>
  <c r="H77" i="10" s="1"/>
  <c r="I77" i="10" s="1"/>
  <c r="J77" i="10" s="1"/>
  <c r="O60" i="6"/>
  <c r="R60" i="6"/>
  <c r="R121" i="9"/>
  <c r="O121" i="9"/>
  <c r="R46" i="6"/>
  <c r="R145" i="7"/>
  <c r="R126" i="6"/>
  <c r="R129" i="7"/>
  <c r="R28" i="8"/>
  <c r="R53" i="6"/>
  <c r="R137" i="6"/>
  <c r="R67" i="9"/>
  <c r="R121" i="6"/>
  <c r="O121" i="6"/>
  <c r="R80" i="7"/>
  <c r="E83" i="8"/>
  <c r="H82" i="8" s="1"/>
  <c r="I82" i="8" s="1"/>
  <c r="J82" i="8" s="1"/>
  <c r="D98" i="8"/>
  <c r="R63" i="8"/>
  <c r="R115" i="7"/>
  <c r="R67" i="6"/>
  <c r="O121" i="5"/>
  <c r="R121" i="5"/>
  <c r="D92" i="7"/>
  <c r="E77" i="7"/>
  <c r="H76" i="7" s="1"/>
  <c r="I76" i="7" s="1"/>
  <c r="J76" i="7" s="1"/>
  <c r="R141" i="4"/>
  <c r="R115" i="3"/>
  <c r="R146" i="3"/>
  <c r="O43" i="4"/>
  <c r="R43" i="4"/>
  <c r="AU43" i="8"/>
  <c r="R63" i="5"/>
  <c r="R89" i="4"/>
  <c r="O89" i="4"/>
  <c r="R136" i="3"/>
  <c r="O136" i="3"/>
  <c r="E65" i="7"/>
  <c r="H64" i="7" s="1"/>
  <c r="I64" i="7" s="1"/>
  <c r="J64" i="7" s="1"/>
  <c r="D79" i="7"/>
  <c r="R124" i="5"/>
  <c r="R126" i="5"/>
  <c r="R122" i="3"/>
  <c r="R142" i="4"/>
  <c r="R138" i="5"/>
  <c r="R132" i="4"/>
  <c r="R63" i="2"/>
  <c r="R144" i="2"/>
  <c r="D92" i="5"/>
  <c r="E77" i="5"/>
  <c r="H76" i="5" s="1"/>
  <c r="I76" i="5" s="1"/>
  <c r="J76" i="5" s="1"/>
  <c r="R74" i="2"/>
  <c r="O74" i="2"/>
  <c r="R99" i="2"/>
  <c r="R75" i="4"/>
  <c r="R115" i="2"/>
  <c r="E65" i="4"/>
  <c r="H64" i="4" s="1"/>
  <c r="I64" i="4" s="1"/>
  <c r="J64" i="4" s="1"/>
  <c r="D79" i="4"/>
  <c r="R61" i="3"/>
  <c r="R36" i="3"/>
  <c r="R66" i="1"/>
  <c r="R35" i="1"/>
  <c r="R52" i="1"/>
  <c r="R79" i="30"/>
  <c r="E117" i="2"/>
  <c r="H116" i="2" s="1"/>
  <c r="I116" i="2" s="1"/>
  <c r="J116" i="2" s="1"/>
  <c r="D132" i="2"/>
  <c r="R139" i="30"/>
  <c r="AU42" i="3"/>
  <c r="R139" i="1"/>
  <c r="R65" i="28"/>
  <c r="R73" i="2"/>
  <c r="O73" i="2"/>
  <c r="P73" i="2" s="1"/>
  <c r="Q73" i="2" s="1"/>
  <c r="R109" i="1"/>
  <c r="R129" i="30"/>
  <c r="R43" i="1"/>
  <c r="O43" i="1"/>
  <c r="P43" i="1" s="1"/>
  <c r="Q43" i="1" s="1"/>
  <c r="S43" i="1" s="1"/>
  <c r="U43" i="1" s="1"/>
  <c r="AQ43" i="1" s="1"/>
  <c r="AU43" i="1" s="1"/>
  <c r="R126" i="2"/>
  <c r="R105" i="28"/>
  <c r="O105" i="28"/>
  <c r="R144" i="30"/>
  <c r="R64" i="30"/>
  <c r="R63" i="1"/>
  <c r="R52" i="28"/>
  <c r="R121" i="29"/>
  <c r="O121" i="29"/>
  <c r="R47" i="30"/>
  <c r="R36" i="15"/>
  <c r="R76" i="28"/>
  <c r="R79" i="15"/>
  <c r="E84" i="28"/>
  <c r="H83" i="28" s="1"/>
  <c r="I83" i="28" s="1"/>
  <c r="J83" i="28" s="1"/>
  <c r="D99" i="28"/>
  <c r="R65" i="15"/>
  <c r="R77" i="29"/>
  <c r="D75" i="29"/>
  <c r="E61" i="29"/>
  <c r="H60" i="29" s="1"/>
  <c r="I60" i="29" s="1"/>
  <c r="J60" i="29" s="1"/>
  <c r="R132" i="33"/>
  <c r="AU42" i="33"/>
  <c r="R142" i="33"/>
  <c r="R109" i="15"/>
  <c r="R125" i="33"/>
  <c r="D77" i="30"/>
  <c r="E63" i="30"/>
  <c r="H62" i="30" s="1"/>
  <c r="I62" i="30" s="1"/>
  <c r="J62" i="30" s="1"/>
  <c r="D90" i="29"/>
  <c r="E75" i="29"/>
  <c r="H74" i="29" s="1"/>
  <c r="I74" i="29" s="1"/>
  <c r="J74" i="29" s="1"/>
  <c r="D92" i="28"/>
  <c r="E77" i="28"/>
  <c r="H76" i="28" s="1"/>
  <c r="I76" i="28" s="1"/>
  <c r="J76" i="28" s="1"/>
  <c r="R96" i="33"/>
  <c r="R77" i="33"/>
  <c r="O59" i="34" l="1"/>
  <c r="O91" i="34"/>
  <c r="E123" i="34"/>
  <c r="H122" i="34" s="1"/>
  <c r="I122" i="34" s="1"/>
  <c r="J122" i="34" s="1"/>
  <c r="D137" i="34"/>
  <c r="E138" i="34" s="1"/>
  <c r="H137" i="34" s="1"/>
  <c r="I137" i="34" s="1"/>
  <c r="J137" i="34" s="1"/>
  <c r="P137" i="34" s="1"/>
  <c r="E110" i="34"/>
  <c r="H109" i="34" s="1"/>
  <c r="I109" i="34" s="1"/>
  <c r="J109" i="34" s="1"/>
  <c r="D125" i="34"/>
  <c r="S75" i="34"/>
  <c r="U75" i="34" s="1"/>
  <c r="AQ75" i="34" s="1"/>
  <c r="AU75" i="34" s="1"/>
  <c r="E98" i="34"/>
  <c r="H97" i="34" s="1"/>
  <c r="I97" i="34" s="1"/>
  <c r="J97" i="34" s="1"/>
  <c r="D113" i="34"/>
  <c r="E113" i="34"/>
  <c r="H112" i="34" s="1"/>
  <c r="I112" i="34" s="1"/>
  <c r="J112" i="34" s="1"/>
  <c r="D128" i="34"/>
  <c r="P105" i="34"/>
  <c r="Q105" i="34" s="1"/>
  <c r="S105" i="34" s="1"/>
  <c r="U105" i="34" s="1"/>
  <c r="AT105" i="34" s="1"/>
  <c r="AX105" i="34" s="1"/>
  <c r="D142" i="34"/>
  <c r="E143" i="34" s="1"/>
  <c r="H142" i="34" s="1"/>
  <c r="I142" i="34" s="1"/>
  <c r="J142" i="34" s="1"/>
  <c r="E128" i="34"/>
  <c r="H127" i="34" s="1"/>
  <c r="I127" i="34" s="1"/>
  <c r="J127" i="34" s="1"/>
  <c r="S74" i="34"/>
  <c r="U74" i="34" s="1"/>
  <c r="AQ74" i="34" s="1"/>
  <c r="AU74" i="34" s="1"/>
  <c r="S26" i="34"/>
  <c r="U26" i="34" s="1"/>
  <c r="AQ26" i="34" s="1"/>
  <c r="AU26" i="34" s="1"/>
  <c r="E92" i="34"/>
  <c r="H91" i="34" s="1"/>
  <c r="I91" i="34" s="1"/>
  <c r="J91" i="34" s="1"/>
  <c r="D107" i="34"/>
  <c r="E116" i="34"/>
  <c r="H115" i="34" s="1"/>
  <c r="I115" i="34" s="1"/>
  <c r="J115" i="34" s="1"/>
  <c r="D131" i="34"/>
  <c r="P76" i="34"/>
  <c r="Q76" i="34" s="1"/>
  <c r="S76" i="34" s="1"/>
  <c r="U76" i="34" s="1"/>
  <c r="AQ76" i="34" s="1"/>
  <c r="AU76" i="34" s="1"/>
  <c r="P122" i="34"/>
  <c r="Q122" i="34" s="1"/>
  <c r="S122" i="34" s="1"/>
  <c r="U122" i="34" s="1"/>
  <c r="AT122" i="34" s="1"/>
  <c r="P44" i="34"/>
  <c r="Q44" i="34" s="1"/>
  <c r="S44" i="34" s="1"/>
  <c r="U44" i="34" s="1"/>
  <c r="AQ44" i="34" s="1"/>
  <c r="AU44" i="34" s="1"/>
  <c r="D110" i="34"/>
  <c r="E95" i="34"/>
  <c r="H94" i="34" s="1"/>
  <c r="I94" i="34" s="1"/>
  <c r="J94" i="34" s="1"/>
  <c r="E101" i="34"/>
  <c r="H100" i="34" s="1"/>
  <c r="I100" i="34" s="1"/>
  <c r="J100" i="34" s="1"/>
  <c r="D116" i="34"/>
  <c r="P27" i="34"/>
  <c r="Q27" i="34" s="1"/>
  <c r="S27" i="34" s="1"/>
  <c r="U27" i="34" s="1"/>
  <c r="AQ27" i="34" s="1"/>
  <c r="AU27" i="34" s="1"/>
  <c r="O28" i="34"/>
  <c r="E115" i="34"/>
  <c r="H114" i="34" s="1"/>
  <c r="I114" i="34" s="1"/>
  <c r="J114" i="34" s="1"/>
  <c r="D130" i="34"/>
  <c r="S73" i="34"/>
  <c r="U73" i="34" s="1"/>
  <c r="AQ73" i="34" s="1"/>
  <c r="AU73" i="34" s="1"/>
  <c r="P44" i="27"/>
  <c r="Q44" i="27" s="1"/>
  <c r="S44" i="27" s="1"/>
  <c r="U44" i="27" s="1"/>
  <c r="AQ44" i="27" s="1"/>
  <c r="AU44" i="27" s="1"/>
  <c r="P58" i="9"/>
  <c r="Q58" i="9" s="1"/>
  <c r="S58" i="9" s="1"/>
  <c r="U58" i="9" s="1"/>
  <c r="AQ58" i="9" s="1"/>
  <c r="AU58" i="9" s="1"/>
  <c r="O59" i="9"/>
  <c r="D94" i="11"/>
  <c r="E79" i="11"/>
  <c r="H78" i="11" s="1"/>
  <c r="I78" i="11" s="1"/>
  <c r="J78" i="11" s="1"/>
  <c r="E101" i="12"/>
  <c r="H100" i="12" s="1"/>
  <c r="I100" i="12" s="1"/>
  <c r="J100" i="12" s="1"/>
  <c r="D116" i="12"/>
  <c r="Q73" i="21"/>
  <c r="S73" i="21" s="1"/>
  <c r="U73" i="21" s="1"/>
  <c r="AQ73" i="21" s="1"/>
  <c r="AU73" i="21" s="1"/>
  <c r="O74" i="21"/>
  <c r="N30" i="26"/>
  <c r="P29" i="26"/>
  <c r="Q29" i="26" s="1"/>
  <c r="S29" i="26" s="1"/>
  <c r="U29" i="26" s="1"/>
  <c r="AQ29" i="26" s="1"/>
  <c r="AU29" i="26" s="1"/>
  <c r="O30" i="26"/>
  <c r="D124" i="31"/>
  <c r="E109" i="31"/>
  <c r="H108" i="31" s="1"/>
  <c r="I108" i="31" s="1"/>
  <c r="J108" i="31" s="1"/>
  <c r="Q59" i="31"/>
  <c r="S59" i="31" s="1"/>
  <c r="U59" i="31" s="1"/>
  <c r="AQ59" i="31" s="1"/>
  <c r="AU59" i="31" s="1"/>
  <c r="O60" i="31"/>
  <c r="E113" i="17"/>
  <c r="H112" i="17" s="1"/>
  <c r="I112" i="17" s="1"/>
  <c r="J112" i="17" s="1"/>
  <c r="D128" i="17"/>
  <c r="E112" i="13"/>
  <c r="H111" i="13" s="1"/>
  <c r="I111" i="13" s="1"/>
  <c r="J111" i="13" s="1"/>
  <c r="D127" i="13"/>
  <c r="P44" i="33"/>
  <c r="Q44" i="33" s="1"/>
  <c r="S44" i="33" s="1"/>
  <c r="U44" i="33" s="1"/>
  <c r="AQ44" i="33" s="1"/>
  <c r="AU44" i="33" s="1"/>
  <c r="D98" i="23"/>
  <c r="E83" i="23"/>
  <c r="H82" i="23" s="1"/>
  <c r="I82" i="23" s="1"/>
  <c r="J82" i="23" s="1"/>
  <c r="E76" i="18"/>
  <c r="H75" i="18" s="1"/>
  <c r="I75" i="18" s="1"/>
  <c r="J75" i="18" s="1"/>
  <c r="D91" i="18"/>
  <c r="D123" i="28"/>
  <c r="E108" i="28"/>
  <c r="H107" i="28" s="1"/>
  <c r="I107" i="28" s="1"/>
  <c r="J107" i="28" s="1"/>
  <c r="D115" i="26"/>
  <c r="E100" i="26"/>
  <c r="H99" i="26" s="1"/>
  <c r="I99" i="26" s="1"/>
  <c r="J99" i="26" s="1"/>
  <c r="E92" i="16"/>
  <c r="H91" i="16" s="1"/>
  <c r="I91" i="16" s="1"/>
  <c r="J91" i="16" s="1"/>
  <c r="D107" i="16"/>
  <c r="P28" i="27"/>
  <c r="Q28" i="27" s="1"/>
  <c r="S28" i="27" s="1"/>
  <c r="U28" i="27" s="1"/>
  <c r="AQ28" i="27" s="1"/>
  <c r="AU28" i="27" s="1"/>
  <c r="O29" i="27"/>
  <c r="D109" i="23"/>
  <c r="E94" i="23"/>
  <c r="H93" i="23" s="1"/>
  <c r="I93" i="23" s="1"/>
  <c r="J93" i="23" s="1"/>
  <c r="P60" i="7"/>
  <c r="Q60" i="7" s="1"/>
  <c r="S60" i="7" s="1"/>
  <c r="U60" i="7" s="1"/>
  <c r="AQ60" i="7" s="1"/>
  <c r="AU60" i="7" s="1"/>
  <c r="O61" i="7"/>
  <c r="P42" i="13"/>
  <c r="Q42" i="13" s="1"/>
  <c r="S42" i="13" s="1"/>
  <c r="U42" i="13" s="1"/>
  <c r="AQ42" i="13" s="1"/>
  <c r="AU42" i="13" s="1"/>
  <c r="D89" i="5"/>
  <c r="E74" i="5"/>
  <c r="H73" i="5" s="1"/>
  <c r="I73" i="5" s="1"/>
  <c r="J73" i="5" s="1"/>
  <c r="P73" i="5" s="1"/>
  <c r="P59" i="26"/>
  <c r="Q59" i="26" s="1"/>
  <c r="S59" i="26" s="1"/>
  <c r="U59" i="26" s="1"/>
  <c r="AQ59" i="26" s="1"/>
  <c r="AU59" i="26" s="1"/>
  <c r="O60" i="26"/>
  <c r="D109" i="8"/>
  <c r="E94" i="8"/>
  <c r="H93" i="8" s="1"/>
  <c r="I93" i="8" s="1"/>
  <c r="J93" i="8" s="1"/>
  <c r="P106" i="1"/>
  <c r="Q106" i="1" s="1"/>
  <c r="S106" i="1" s="1"/>
  <c r="U106" i="1" s="1"/>
  <c r="AT106" i="1" s="1"/>
  <c r="AX106" i="1" s="1"/>
  <c r="D112" i="23"/>
  <c r="E97" i="23"/>
  <c r="H96" i="23" s="1"/>
  <c r="I96" i="23" s="1"/>
  <c r="J96" i="23" s="1"/>
  <c r="Q73" i="26"/>
  <c r="S73" i="26" s="1"/>
  <c r="U73" i="26" s="1"/>
  <c r="AQ73" i="26" s="1"/>
  <c r="AU73" i="26" s="1"/>
  <c r="O74" i="26"/>
  <c r="P26" i="5"/>
  <c r="Q26" i="5" s="1"/>
  <c r="S26" i="5" s="1"/>
  <c r="U26" i="5" s="1"/>
  <c r="AQ26" i="5" s="1"/>
  <c r="AU26" i="5" s="1"/>
  <c r="Q73" i="7"/>
  <c r="S73" i="7" s="1"/>
  <c r="U73" i="7" s="1"/>
  <c r="AQ73" i="7" s="1"/>
  <c r="AU73" i="7" s="1"/>
  <c r="O74" i="7"/>
  <c r="P44" i="11"/>
  <c r="Q44" i="11" s="1"/>
  <c r="S44" i="11" s="1"/>
  <c r="U44" i="11" s="1"/>
  <c r="AQ44" i="11" s="1"/>
  <c r="AU44" i="11" s="1"/>
  <c r="D113" i="26"/>
  <c r="E98" i="26"/>
  <c r="H97" i="26" s="1"/>
  <c r="I97" i="26" s="1"/>
  <c r="J97" i="26" s="1"/>
  <c r="Q73" i="10"/>
  <c r="S73" i="10" s="1"/>
  <c r="U73" i="10" s="1"/>
  <c r="AQ73" i="10" s="1"/>
  <c r="AU73" i="10" s="1"/>
  <c r="O74" i="10"/>
  <c r="E93" i="5"/>
  <c r="H92" i="5" s="1"/>
  <c r="I92" i="5" s="1"/>
  <c r="J92" i="5" s="1"/>
  <c r="D108" i="5"/>
  <c r="D132" i="29"/>
  <c r="E117" i="29"/>
  <c r="H116" i="29" s="1"/>
  <c r="I116" i="29" s="1"/>
  <c r="J116" i="29" s="1"/>
  <c r="E81" i="5"/>
  <c r="H80" i="5" s="1"/>
  <c r="I80" i="5" s="1"/>
  <c r="J80" i="5" s="1"/>
  <c r="D96" i="5"/>
  <c r="D106" i="30"/>
  <c r="E91" i="30"/>
  <c r="H90" i="30" s="1"/>
  <c r="I90" i="30" s="1"/>
  <c r="J90" i="30" s="1"/>
  <c r="Q73" i="15"/>
  <c r="S73" i="15" s="1"/>
  <c r="U73" i="15" s="1"/>
  <c r="AQ73" i="15" s="1"/>
  <c r="AU73" i="15" s="1"/>
  <c r="O74" i="15"/>
  <c r="P27" i="3"/>
  <c r="Q27" i="3" s="1"/>
  <c r="S27" i="3" s="1"/>
  <c r="U27" i="3" s="1"/>
  <c r="AQ27" i="3" s="1"/>
  <c r="AU27" i="3" s="1"/>
  <c r="E90" i="10"/>
  <c r="H89" i="10" s="1"/>
  <c r="I89" i="10" s="1"/>
  <c r="J89" i="10" s="1"/>
  <c r="D105" i="10"/>
  <c r="P29" i="24"/>
  <c r="Q29" i="24" s="1"/>
  <c r="S29" i="24" s="1"/>
  <c r="U29" i="24" s="1"/>
  <c r="AQ29" i="24" s="1"/>
  <c r="AU29" i="24" s="1"/>
  <c r="D114" i="8"/>
  <c r="E99" i="8"/>
  <c r="H98" i="8" s="1"/>
  <c r="I98" i="8" s="1"/>
  <c r="J98" i="8" s="1"/>
  <c r="D144" i="17"/>
  <c r="E145" i="17" s="1"/>
  <c r="H144" i="17" s="1"/>
  <c r="I144" i="17" s="1"/>
  <c r="J144" i="17" s="1"/>
  <c r="E130" i="17"/>
  <c r="H129" i="17" s="1"/>
  <c r="I129" i="17" s="1"/>
  <c r="J129" i="17" s="1"/>
  <c r="P59" i="15"/>
  <c r="Q59" i="15" s="1"/>
  <c r="S59" i="15" s="1"/>
  <c r="U59" i="15" s="1"/>
  <c r="AQ59" i="15" s="1"/>
  <c r="AU59" i="15" s="1"/>
  <c r="D110" i="10"/>
  <c r="E95" i="10"/>
  <c r="H94" i="10" s="1"/>
  <c r="I94" i="10" s="1"/>
  <c r="J94" i="10" s="1"/>
  <c r="E101" i="18"/>
  <c r="H100" i="18" s="1"/>
  <c r="I100" i="18" s="1"/>
  <c r="J100" i="18" s="1"/>
  <c r="D116" i="18"/>
  <c r="D132" i="8"/>
  <c r="E117" i="8"/>
  <c r="H116" i="8" s="1"/>
  <c r="I116" i="8" s="1"/>
  <c r="J116" i="8" s="1"/>
  <c r="P42" i="7"/>
  <c r="Q42" i="7" s="1"/>
  <c r="S42" i="7" s="1"/>
  <c r="U42" i="7" s="1"/>
  <c r="AQ42" i="7" s="1"/>
  <c r="AU42" i="7" s="1"/>
  <c r="O43" i="7"/>
  <c r="D107" i="14"/>
  <c r="E92" i="14"/>
  <c r="H91" i="14" s="1"/>
  <c r="I91" i="14" s="1"/>
  <c r="J91" i="14" s="1"/>
  <c r="P43" i="18"/>
  <c r="Q43" i="18" s="1"/>
  <c r="S43" i="18" s="1"/>
  <c r="U43" i="18" s="1"/>
  <c r="AQ43" i="18" s="1"/>
  <c r="AU43" i="18" s="1"/>
  <c r="S42" i="31"/>
  <c r="U42" i="31" s="1"/>
  <c r="AQ42" i="31" s="1"/>
  <c r="AU42" i="31" s="1"/>
  <c r="E78" i="15"/>
  <c r="H77" i="15" s="1"/>
  <c r="I77" i="15" s="1"/>
  <c r="J77" i="15" s="1"/>
  <c r="D93" i="15"/>
  <c r="E98" i="31"/>
  <c r="H97" i="31" s="1"/>
  <c r="I97" i="31" s="1"/>
  <c r="J97" i="31" s="1"/>
  <c r="D113" i="31"/>
  <c r="P42" i="14"/>
  <c r="Q42" i="14" s="1"/>
  <c r="S42" i="14" s="1"/>
  <c r="U42" i="14" s="1"/>
  <c r="AQ42" i="14" s="1"/>
  <c r="AU42" i="14" s="1"/>
  <c r="D113" i="8"/>
  <c r="E98" i="8"/>
  <c r="H97" i="8" s="1"/>
  <c r="I97" i="8" s="1"/>
  <c r="J97" i="8" s="1"/>
  <c r="D113" i="6"/>
  <c r="E98" i="6"/>
  <c r="H97" i="6" s="1"/>
  <c r="I97" i="6" s="1"/>
  <c r="J97" i="6" s="1"/>
  <c r="P73" i="17"/>
  <c r="O74" i="16"/>
  <c r="D111" i="8"/>
  <c r="E96" i="8"/>
  <c r="H95" i="8" s="1"/>
  <c r="I95" i="8" s="1"/>
  <c r="J95" i="8" s="1"/>
  <c r="E100" i="6"/>
  <c r="H99" i="6" s="1"/>
  <c r="I99" i="6" s="1"/>
  <c r="J99" i="6" s="1"/>
  <c r="D115" i="6"/>
  <c r="E112" i="30"/>
  <c r="H111" i="30" s="1"/>
  <c r="I111" i="30" s="1"/>
  <c r="J111" i="30" s="1"/>
  <c r="D127" i="30"/>
  <c r="E93" i="6"/>
  <c r="H92" i="6" s="1"/>
  <c r="I92" i="6" s="1"/>
  <c r="J92" i="6" s="1"/>
  <c r="D108" i="6"/>
  <c r="E99" i="33"/>
  <c r="H98" i="33" s="1"/>
  <c r="I98" i="33" s="1"/>
  <c r="J98" i="33" s="1"/>
  <c r="D114" i="33"/>
  <c r="O90" i="1"/>
  <c r="D123" i="8"/>
  <c r="E108" i="8"/>
  <c r="H107" i="8" s="1"/>
  <c r="I107" i="8" s="1"/>
  <c r="J107" i="8" s="1"/>
  <c r="E77" i="24"/>
  <c r="H76" i="24" s="1"/>
  <c r="I76" i="24" s="1"/>
  <c r="J76" i="24" s="1"/>
  <c r="D92" i="24"/>
  <c r="D100" i="25"/>
  <c r="E101" i="25" s="1"/>
  <c r="H100" i="25" s="1"/>
  <c r="I100" i="25" s="1"/>
  <c r="J100" i="25" s="1"/>
  <c r="E85" i="25"/>
  <c r="H84" i="25" s="1"/>
  <c r="I84" i="25" s="1"/>
  <c r="J84" i="25" s="1"/>
  <c r="D136" i="22"/>
  <c r="E137" i="22" s="1"/>
  <c r="H136" i="22" s="1"/>
  <c r="I136" i="22" s="1"/>
  <c r="J136" i="22" s="1"/>
  <c r="P136" i="22" s="1"/>
  <c r="E122" i="22"/>
  <c r="H121" i="22" s="1"/>
  <c r="I121" i="22" s="1"/>
  <c r="J121" i="22" s="1"/>
  <c r="P121" i="22" s="1"/>
  <c r="D116" i="26"/>
  <c r="E101" i="26"/>
  <c r="H100" i="26" s="1"/>
  <c r="I100" i="26" s="1"/>
  <c r="J100" i="26" s="1"/>
  <c r="O59" i="20"/>
  <c r="D94" i="19"/>
  <c r="E79" i="19"/>
  <c r="H78" i="19" s="1"/>
  <c r="I78" i="19" s="1"/>
  <c r="J78" i="19" s="1"/>
  <c r="D100" i="27"/>
  <c r="E85" i="27"/>
  <c r="H84" i="27" s="1"/>
  <c r="I84" i="27" s="1"/>
  <c r="J84" i="27" s="1"/>
  <c r="E93" i="26"/>
  <c r="H92" i="26" s="1"/>
  <c r="I92" i="26" s="1"/>
  <c r="J92" i="26" s="1"/>
  <c r="D108" i="26"/>
  <c r="E101" i="17"/>
  <c r="H100" i="17" s="1"/>
  <c r="I100" i="17" s="1"/>
  <c r="J100" i="17" s="1"/>
  <c r="D116" i="17"/>
  <c r="D106" i="18"/>
  <c r="E91" i="18"/>
  <c r="H90" i="18" s="1"/>
  <c r="I90" i="18" s="1"/>
  <c r="J90" i="18" s="1"/>
  <c r="P29" i="14"/>
  <c r="E75" i="15"/>
  <c r="H74" i="15" s="1"/>
  <c r="I74" i="15" s="1"/>
  <c r="J74" i="15" s="1"/>
  <c r="D90" i="15"/>
  <c r="D99" i="11"/>
  <c r="E84" i="11"/>
  <c r="H83" i="11" s="1"/>
  <c r="I83" i="11" s="1"/>
  <c r="J83" i="11" s="1"/>
  <c r="E91" i="27"/>
  <c r="H90" i="27" s="1"/>
  <c r="I90" i="27" s="1"/>
  <c r="J90" i="27" s="1"/>
  <c r="D106" i="27"/>
  <c r="E77" i="20"/>
  <c r="H76" i="20" s="1"/>
  <c r="I76" i="20" s="1"/>
  <c r="J76" i="20" s="1"/>
  <c r="D92" i="20"/>
  <c r="D93" i="30"/>
  <c r="E78" i="30"/>
  <c r="H77" i="30" s="1"/>
  <c r="I77" i="30" s="1"/>
  <c r="J77" i="30" s="1"/>
  <c r="E133" i="2"/>
  <c r="H132" i="2" s="1"/>
  <c r="I132" i="2" s="1"/>
  <c r="J132" i="2" s="1"/>
  <c r="D147" i="2"/>
  <c r="E148" i="2" s="1"/>
  <c r="H147" i="2" s="1"/>
  <c r="I147" i="2" s="1"/>
  <c r="J147" i="2" s="1"/>
  <c r="D95" i="4"/>
  <c r="E80" i="4"/>
  <c r="H79" i="4" s="1"/>
  <c r="I79" i="4" s="1"/>
  <c r="J79" i="4" s="1"/>
  <c r="E74" i="19"/>
  <c r="H73" i="19" s="1"/>
  <c r="I73" i="19" s="1"/>
  <c r="J73" i="19" s="1"/>
  <c r="P73" i="19" s="1"/>
  <c r="D89" i="19"/>
  <c r="D112" i="30"/>
  <c r="E97" i="30"/>
  <c r="H96" i="30" s="1"/>
  <c r="I96" i="30" s="1"/>
  <c r="J96" i="30" s="1"/>
  <c r="E100" i="12"/>
  <c r="H99" i="12" s="1"/>
  <c r="I99" i="12" s="1"/>
  <c r="J99" i="12" s="1"/>
  <c r="D115" i="12"/>
  <c r="S27" i="16"/>
  <c r="U27" i="16" s="1"/>
  <c r="AQ27" i="16" s="1"/>
  <c r="AU27" i="16" s="1"/>
  <c r="D124" i="19"/>
  <c r="E109" i="19"/>
  <c r="H108" i="19" s="1"/>
  <c r="I108" i="19" s="1"/>
  <c r="J108" i="19" s="1"/>
  <c r="P89" i="14"/>
  <c r="Q89" i="14" s="1"/>
  <c r="S89" i="14" s="1"/>
  <c r="U89" i="14" s="1"/>
  <c r="AJ89" i="14" s="1"/>
  <c r="AN89" i="14" s="1"/>
  <c r="E96" i="29"/>
  <c r="H95" i="29" s="1"/>
  <c r="I95" i="29" s="1"/>
  <c r="J95" i="29" s="1"/>
  <c r="D111" i="29"/>
  <c r="P28" i="9"/>
  <c r="Q28" i="9" s="1"/>
  <c r="S28" i="9" s="1"/>
  <c r="U28" i="9" s="1"/>
  <c r="AQ28" i="9" s="1"/>
  <c r="AU28" i="9" s="1"/>
  <c r="O29" i="9"/>
  <c r="E93" i="18"/>
  <c r="H92" i="18" s="1"/>
  <c r="I92" i="18" s="1"/>
  <c r="J92" i="18" s="1"/>
  <c r="D108" i="18"/>
  <c r="E115" i="16"/>
  <c r="H114" i="16" s="1"/>
  <c r="I114" i="16" s="1"/>
  <c r="J114" i="16" s="1"/>
  <c r="D130" i="16"/>
  <c r="D123" i="3"/>
  <c r="E108" i="3"/>
  <c r="H107" i="3" s="1"/>
  <c r="I107" i="3" s="1"/>
  <c r="J107" i="3" s="1"/>
  <c r="D132" i="6"/>
  <c r="E117" i="6"/>
  <c r="H116" i="6" s="1"/>
  <c r="I116" i="6" s="1"/>
  <c r="J116" i="6" s="1"/>
  <c r="S26" i="13"/>
  <c r="U26" i="13" s="1"/>
  <c r="AQ26" i="13" s="1"/>
  <c r="AU26" i="13" s="1"/>
  <c r="E99" i="13"/>
  <c r="H98" i="13" s="1"/>
  <c r="I98" i="13" s="1"/>
  <c r="J98" i="13" s="1"/>
  <c r="D114" i="13"/>
  <c r="D132" i="19"/>
  <c r="E117" i="19"/>
  <c r="H116" i="19" s="1"/>
  <c r="I116" i="19" s="1"/>
  <c r="J116" i="19" s="1"/>
  <c r="D127" i="2"/>
  <c r="E112" i="2"/>
  <c r="H111" i="2" s="1"/>
  <c r="I111" i="2" s="1"/>
  <c r="J111" i="2" s="1"/>
  <c r="D100" i="10"/>
  <c r="E85" i="10"/>
  <c r="H84" i="10" s="1"/>
  <c r="I84" i="10" s="1"/>
  <c r="J84" i="10" s="1"/>
  <c r="E115" i="19"/>
  <c r="H114" i="19" s="1"/>
  <c r="I114" i="19" s="1"/>
  <c r="J114" i="19" s="1"/>
  <c r="D130" i="19"/>
  <c r="E92" i="12"/>
  <c r="H91" i="12" s="1"/>
  <c r="I91" i="12" s="1"/>
  <c r="J91" i="12" s="1"/>
  <c r="D107" i="12"/>
  <c r="O27" i="19"/>
  <c r="E92" i="26"/>
  <c r="H91" i="26" s="1"/>
  <c r="I91" i="26" s="1"/>
  <c r="J91" i="26" s="1"/>
  <c r="D107" i="26"/>
  <c r="D107" i="9"/>
  <c r="E92" i="9"/>
  <c r="H91" i="9" s="1"/>
  <c r="I91" i="9" s="1"/>
  <c r="J91" i="9" s="1"/>
  <c r="E99" i="20"/>
  <c r="H98" i="20" s="1"/>
  <c r="I98" i="20" s="1"/>
  <c r="J98" i="20" s="1"/>
  <c r="D114" i="20"/>
  <c r="P26" i="28"/>
  <c r="Q26" i="28" s="1"/>
  <c r="S26" i="28" s="1"/>
  <c r="U26" i="28" s="1"/>
  <c r="AQ26" i="28" s="1"/>
  <c r="AU26" i="28" s="1"/>
  <c r="D95" i="21"/>
  <c r="E80" i="21"/>
  <c r="H79" i="21" s="1"/>
  <c r="I79" i="21" s="1"/>
  <c r="J79" i="21" s="1"/>
  <c r="D105" i="27"/>
  <c r="E90" i="27"/>
  <c r="H89" i="27" s="1"/>
  <c r="I89" i="27" s="1"/>
  <c r="J89" i="27" s="1"/>
  <c r="P89" i="27" s="1"/>
  <c r="O59" i="27"/>
  <c r="S42" i="21"/>
  <c r="U42" i="21" s="1"/>
  <c r="AQ42" i="21" s="1"/>
  <c r="AU42" i="21" s="1"/>
  <c r="O27" i="30"/>
  <c r="E75" i="26"/>
  <c r="H74" i="26" s="1"/>
  <c r="I74" i="26" s="1"/>
  <c r="J74" i="26" s="1"/>
  <c r="D90" i="26"/>
  <c r="D95" i="7"/>
  <c r="E80" i="7"/>
  <c r="H79" i="7" s="1"/>
  <c r="I79" i="7" s="1"/>
  <c r="J79" i="7" s="1"/>
  <c r="D116" i="33"/>
  <c r="E101" i="33"/>
  <c r="H100" i="33" s="1"/>
  <c r="I100" i="33" s="1"/>
  <c r="J100" i="33" s="1"/>
  <c r="D113" i="2"/>
  <c r="E98" i="2"/>
  <c r="H97" i="2" s="1"/>
  <c r="I97" i="2" s="1"/>
  <c r="J97" i="2" s="1"/>
  <c r="E74" i="11"/>
  <c r="H73" i="11" s="1"/>
  <c r="I73" i="11" s="1"/>
  <c r="J73" i="11" s="1"/>
  <c r="D89" i="11"/>
  <c r="D129" i="14"/>
  <c r="E114" i="14"/>
  <c r="H113" i="14" s="1"/>
  <c r="I113" i="14" s="1"/>
  <c r="J113" i="14" s="1"/>
  <c r="E76" i="20"/>
  <c r="H75" i="20" s="1"/>
  <c r="I75" i="20" s="1"/>
  <c r="J75" i="20" s="1"/>
  <c r="D91" i="20"/>
  <c r="E99" i="9"/>
  <c r="H98" i="9" s="1"/>
  <c r="I98" i="9" s="1"/>
  <c r="J98" i="9" s="1"/>
  <c r="D114" i="9"/>
  <c r="D111" i="14"/>
  <c r="E96" i="14"/>
  <c r="H95" i="14" s="1"/>
  <c r="I95" i="14" s="1"/>
  <c r="J95" i="14" s="1"/>
  <c r="D115" i="18"/>
  <c r="E100" i="18"/>
  <c r="H99" i="18" s="1"/>
  <c r="I99" i="18" s="1"/>
  <c r="J99" i="18" s="1"/>
  <c r="D98" i="18"/>
  <c r="E83" i="18"/>
  <c r="H82" i="18" s="1"/>
  <c r="I82" i="18" s="1"/>
  <c r="J82" i="18" s="1"/>
  <c r="E83" i="3"/>
  <c r="H82" i="3" s="1"/>
  <c r="I82" i="3" s="1"/>
  <c r="J82" i="3" s="1"/>
  <c r="D98" i="3"/>
  <c r="O44" i="8"/>
  <c r="D105" i="7"/>
  <c r="E90" i="7"/>
  <c r="H89" i="7" s="1"/>
  <c r="I89" i="7" s="1"/>
  <c r="J89" i="7" s="1"/>
  <c r="P89" i="7" s="1"/>
  <c r="P58" i="19"/>
  <c r="O43" i="15"/>
  <c r="D98" i="26"/>
  <c r="E83" i="26"/>
  <c r="H82" i="26" s="1"/>
  <c r="I82" i="26" s="1"/>
  <c r="J82" i="26" s="1"/>
  <c r="P43" i="9"/>
  <c r="Q43" i="9" s="1"/>
  <c r="S43" i="9" s="1"/>
  <c r="U43" i="9" s="1"/>
  <c r="AQ43" i="9" s="1"/>
  <c r="AU43" i="9" s="1"/>
  <c r="O29" i="22"/>
  <c r="D105" i="16"/>
  <c r="E90" i="16"/>
  <c r="H89" i="16" s="1"/>
  <c r="I89" i="16" s="1"/>
  <c r="J89" i="16" s="1"/>
  <c r="O27" i="31"/>
  <c r="E90" i="33"/>
  <c r="H89" i="33" s="1"/>
  <c r="I89" i="33" s="1"/>
  <c r="J89" i="33" s="1"/>
  <c r="P89" i="33" s="1"/>
  <c r="D105" i="33"/>
  <c r="D109" i="27"/>
  <c r="E94" i="27"/>
  <c r="H93" i="27" s="1"/>
  <c r="I93" i="27" s="1"/>
  <c r="J93" i="27" s="1"/>
  <c r="P89" i="16"/>
  <c r="E91" i="17"/>
  <c r="H90" i="17" s="1"/>
  <c r="I90" i="17" s="1"/>
  <c r="J90" i="17" s="1"/>
  <c r="D106" i="17"/>
  <c r="D114" i="2"/>
  <c r="E99" i="2"/>
  <c r="H98" i="2" s="1"/>
  <c r="I98" i="2" s="1"/>
  <c r="J98" i="2" s="1"/>
  <c r="D108" i="23"/>
  <c r="E93" i="23"/>
  <c r="H92" i="23" s="1"/>
  <c r="I92" i="23" s="1"/>
  <c r="J92" i="23" s="1"/>
  <c r="D99" i="29"/>
  <c r="E84" i="29"/>
  <c r="H83" i="29" s="1"/>
  <c r="I83" i="29" s="1"/>
  <c r="J83" i="29" s="1"/>
  <c r="D111" i="22"/>
  <c r="E96" i="22"/>
  <c r="H95" i="22" s="1"/>
  <c r="I95" i="22" s="1"/>
  <c r="J95" i="22" s="1"/>
  <c r="E98" i="29"/>
  <c r="H97" i="29" s="1"/>
  <c r="I97" i="29" s="1"/>
  <c r="J97" i="29" s="1"/>
  <c r="D113" i="29"/>
  <c r="E81" i="3"/>
  <c r="H80" i="3" s="1"/>
  <c r="I80" i="3" s="1"/>
  <c r="J80" i="3" s="1"/>
  <c r="D96" i="3"/>
  <c r="P60" i="6"/>
  <c r="Q60" i="6" s="1"/>
  <c r="S60" i="6" s="1"/>
  <c r="U60" i="6" s="1"/>
  <c r="AQ60" i="6" s="1"/>
  <c r="AU60" i="6" s="1"/>
  <c r="O61" i="6"/>
  <c r="D126" i="20"/>
  <c r="E111" i="20"/>
  <c r="H110" i="20" s="1"/>
  <c r="I110" i="20" s="1"/>
  <c r="J110" i="20" s="1"/>
  <c r="S121" i="1"/>
  <c r="U121" i="1" s="1"/>
  <c r="AT121" i="1" s="1"/>
  <c r="E101" i="28"/>
  <c r="H100" i="28" s="1"/>
  <c r="I100" i="28" s="1"/>
  <c r="J100" i="28" s="1"/>
  <c r="D116" i="28"/>
  <c r="O59" i="5"/>
  <c r="D127" i="17"/>
  <c r="E112" i="17"/>
  <c r="H111" i="17" s="1"/>
  <c r="I111" i="17" s="1"/>
  <c r="J111" i="17" s="1"/>
  <c r="S58" i="17"/>
  <c r="U58" i="17" s="1"/>
  <c r="AQ58" i="17" s="1"/>
  <c r="AU58" i="17" s="1"/>
  <c r="O28" i="16"/>
  <c r="D113" i="19"/>
  <c r="E98" i="19"/>
  <c r="H97" i="19" s="1"/>
  <c r="I97" i="19" s="1"/>
  <c r="J97" i="19" s="1"/>
  <c r="E95" i="33"/>
  <c r="H94" i="33" s="1"/>
  <c r="I94" i="33" s="1"/>
  <c r="J94" i="33" s="1"/>
  <c r="D110" i="33"/>
  <c r="E93" i="29"/>
  <c r="H92" i="29" s="1"/>
  <c r="I92" i="29" s="1"/>
  <c r="J92" i="29" s="1"/>
  <c r="D108" i="29"/>
  <c r="O43" i="10"/>
  <c r="S58" i="7"/>
  <c r="U58" i="7" s="1"/>
  <c r="AQ58" i="7" s="1"/>
  <c r="AU58" i="7" s="1"/>
  <c r="E93" i="11"/>
  <c r="H92" i="11" s="1"/>
  <c r="I92" i="11" s="1"/>
  <c r="J92" i="11" s="1"/>
  <c r="D108" i="11"/>
  <c r="E74" i="3"/>
  <c r="H73" i="3" s="1"/>
  <c r="I73" i="3" s="1"/>
  <c r="J73" i="3" s="1"/>
  <c r="P73" i="3" s="1"/>
  <c r="D89" i="3"/>
  <c r="D92" i="12"/>
  <c r="E77" i="12"/>
  <c r="H76" i="12" s="1"/>
  <c r="I76" i="12" s="1"/>
  <c r="J76" i="12" s="1"/>
  <c r="D116" i="14"/>
  <c r="E101" i="14"/>
  <c r="H100" i="14" s="1"/>
  <c r="I100" i="14" s="1"/>
  <c r="J100" i="14" s="1"/>
  <c r="P73" i="30"/>
  <c r="Q73" i="30" s="1"/>
  <c r="S73" i="30" s="1"/>
  <c r="U73" i="30" s="1"/>
  <c r="AQ73" i="30" s="1"/>
  <c r="AU73" i="30" s="1"/>
  <c r="O122" i="1"/>
  <c r="E106" i="13"/>
  <c r="H105" i="13" s="1"/>
  <c r="I105" i="13" s="1"/>
  <c r="J105" i="13" s="1"/>
  <c r="D121" i="13"/>
  <c r="E93" i="15"/>
  <c r="H92" i="15" s="1"/>
  <c r="I92" i="15" s="1"/>
  <c r="J92" i="15" s="1"/>
  <c r="D108" i="15"/>
  <c r="D109" i="19"/>
  <c r="E94" i="19"/>
  <c r="H93" i="19" s="1"/>
  <c r="I93" i="19" s="1"/>
  <c r="J93" i="19" s="1"/>
  <c r="S42" i="11"/>
  <c r="U42" i="11" s="1"/>
  <c r="AQ42" i="11" s="1"/>
  <c r="AU42" i="11" s="1"/>
  <c r="E85" i="31"/>
  <c r="H84" i="31" s="1"/>
  <c r="I84" i="31" s="1"/>
  <c r="J84" i="31" s="1"/>
  <c r="D100" i="31"/>
  <c r="S105" i="22"/>
  <c r="U105" i="22" s="1"/>
  <c r="AT105" i="22" s="1"/>
  <c r="AX105" i="22" s="1"/>
  <c r="O44" i="1"/>
  <c r="S74" i="13"/>
  <c r="U74" i="13" s="1"/>
  <c r="AQ74" i="13" s="1"/>
  <c r="AU74" i="13" s="1"/>
  <c r="O43" i="17"/>
  <c r="D131" i="21"/>
  <c r="E116" i="21"/>
  <c r="H115" i="21" s="1"/>
  <c r="I115" i="21" s="1"/>
  <c r="J115" i="21" s="1"/>
  <c r="D126" i="24"/>
  <c r="E111" i="24"/>
  <c r="H110" i="24" s="1"/>
  <c r="I110" i="24" s="1"/>
  <c r="J110" i="24" s="1"/>
  <c r="D91" i="27"/>
  <c r="E76" i="27"/>
  <c r="H75" i="27" s="1"/>
  <c r="I75" i="27" s="1"/>
  <c r="J75" i="27" s="1"/>
  <c r="E96" i="24"/>
  <c r="H95" i="24" s="1"/>
  <c r="I95" i="24" s="1"/>
  <c r="J95" i="24" s="1"/>
  <c r="D111" i="24"/>
  <c r="S58" i="6"/>
  <c r="U58" i="6" s="1"/>
  <c r="AQ58" i="6" s="1"/>
  <c r="AU58" i="6" s="1"/>
  <c r="D111" i="27"/>
  <c r="E96" i="27"/>
  <c r="H95" i="27" s="1"/>
  <c r="I95" i="27" s="1"/>
  <c r="J95" i="27" s="1"/>
  <c r="E77" i="33"/>
  <c r="H76" i="33" s="1"/>
  <c r="I76" i="33" s="1"/>
  <c r="J76" i="33" s="1"/>
  <c r="D92" i="33"/>
  <c r="E96" i="10"/>
  <c r="H95" i="10" s="1"/>
  <c r="I95" i="10" s="1"/>
  <c r="J95" i="10" s="1"/>
  <c r="D111" i="10"/>
  <c r="E114" i="20"/>
  <c r="H113" i="20" s="1"/>
  <c r="I113" i="20" s="1"/>
  <c r="J113" i="20" s="1"/>
  <c r="D129" i="20"/>
  <c r="E92" i="23"/>
  <c r="H91" i="23" s="1"/>
  <c r="I91" i="23" s="1"/>
  <c r="J91" i="23" s="1"/>
  <c r="D107" i="23"/>
  <c r="E93" i="7"/>
  <c r="H92" i="7" s="1"/>
  <c r="I92" i="7" s="1"/>
  <c r="J92" i="7" s="1"/>
  <c r="D108" i="7"/>
  <c r="O28" i="8"/>
  <c r="P26" i="4"/>
  <c r="Q26" i="4" s="1"/>
  <c r="S26" i="4" s="1"/>
  <c r="U26" i="4" s="1"/>
  <c r="AQ26" i="4" s="1"/>
  <c r="AU26" i="4" s="1"/>
  <c r="P44" i="16"/>
  <c r="Q44" i="16" s="1"/>
  <c r="S44" i="16" s="1"/>
  <c r="U44" i="16" s="1"/>
  <c r="AQ44" i="16" s="1"/>
  <c r="AU44" i="16" s="1"/>
  <c r="D93" i="12"/>
  <c r="E78" i="12"/>
  <c r="H77" i="12" s="1"/>
  <c r="I77" i="12" s="1"/>
  <c r="J77" i="12" s="1"/>
  <c r="D99" i="30"/>
  <c r="E84" i="30"/>
  <c r="H83" i="30" s="1"/>
  <c r="I83" i="30" s="1"/>
  <c r="J83" i="30" s="1"/>
  <c r="E114" i="16"/>
  <c r="H113" i="16" s="1"/>
  <c r="I113" i="16" s="1"/>
  <c r="J113" i="16" s="1"/>
  <c r="D129" i="16"/>
  <c r="E76" i="30"/>
  <c r="H75" i="30" s="1"/>
  <c r="I75" i="30" s="1"/>
  <c r="J75" i="30" s="1"/>
  <c r="D91" i="30"/>
  <c r="O28" i="6"/>
  <c r="E77" i="9"/>
  <c r="H76" i="9" s="1"/>
  <c r="I76" i="9" s="1"/>
  <c r="J76" i="9" s="1"/>
  <c r="D92" i="9"/>
  <c r="P27" i="10"/>
  <c r="Q27" i="10" s="1"/>
  <c r="S27" i="10" s="1"/>
  <c r="U27" i="10" s="1"/>
  <c r="AQ27" i="10" s="1"/>
  <c r="AU27" i="10" s="1"/>
  <c r="O28" i="10"/>
  <c r="E74" i="28"/>
  <c r="H73" i="28" s="1"/>
  <c r="I73" i="28" s="1"/>
  <c r="J73" i="28" s="1"/>
  <c r="P73" i="28" s="1"/>
  <c r="D89" i="28"/>
  <c r="D93" i="31"/>
  <c r="E78" i="31"/>
  <c r="H77" i="31" s="1"/>
  <c r="I77" i="31" s="1"/>
  <c r="J77" i="31" s="1"/>
  <c r="D110" i="3"/>
  <c r="E95" i="3"/>
  <c r="H94" i="3" s="1"/>
  <c r="I94" i="3" s="1"/>
  <c r="J94" i="3" s="1"/>
  <c r="D114" i="31"/>
  <c r="E99" i="31"/>
  <c r="H98" i="31" s="1"/>
  <c r="I98" i="31" s="1"/>
  <c r="J98" i="31" s="1"/>
  <c r="P105" i="31"/>
  <c r="E101" i="15"/>
  <c r="H100" i="15" s="1"/>
  <c r="I100" i="15" s="1"/>
  <c r="J100" i="15" s="1"/>
  <c r="D116" i="15"/>
  <c r="D110" i="14"/>
  <c r="E95" i="14"/>
  <c r="H94" i="14" s="1"/>
  <c r="I94" i="14" s="1"/>
  <c r="J94" i="14" s="1"/>
  <c r="O27" i="17"/>
  <c r="D112" i="19"/>
  <c r="E97" i="19"/>
  <c r="H96" i="19" s="1"/>
  <c r="I96" i="19" s="1"/>
  <c r="J96" i="19" s="1"/>
  <c r="E100" i="10"/>
  <c r="H99" i="10" s="1"/>
  <c r="I99" i="10" s="1"/>
  <c r="J99" i="10" s="1"/>
  <c r="D115" i="10"/>
  <c r="S43" i="11"/>
  <c r="U43" i="11" s="1"/>
  <c r="AQ43" i="11" s="1"/>
  <c r="AU43" i="11" s="1"/>
  <c r="S58" i="15"/>
  <c r="U58" i="15" s="1"/>
  <c r="AQ58" i="15" s="1"/>
  <c r="AU58" i="15" s="1"/>
  <c r="D112" i="28"/>
  <c r="E97" i="28"/>
  <c r="H96" i="28" s="1"/>
  <c r="I96" i="28" s="1"/>
  <c r="J96" i="28" s="1"/>
  <c r="D125" i="18"/>
  <c r="E110" i="18"/>
  <c r="H109" i="18" s="1"/>
  <c r="I109" i="18" s="1"/>
  <c r="J109" i="18" s="1"/>
  <c r="E98" i="22"/>
  <c r="H97" i="22" s="1"/>
  <c r="I97" i="22" s="1"/>
  <c r="J97" i="22" s="1"/>
  <c r="D113" i="22"/>
  <c r="E111" i="22"/>
  <c r="H110" i="22" s="1"/>
  <c r="I110" i="22" s="1"/>
  <c r="J110" i="22" s="1"/>
  <c r="D126" i="22"/>
  <c r="D110" i="23"/>
  <c r="E95" i="23"/>
  <c r="H94" i="23" s="1"/>
  <c r="I94" i="23" s="1"/>
  <c r="J94" i="23" s="1"/>
  <c r="P59" i="22"/>
  <c r="Q59" i="22" s="1"/>
  <c r="S59" i="22" s="1"/>
  <c r="U59" i="22" s="1"/>
  <c r="AQ59" i="22" s="1"/>
  <c r="AU59" i="22" s="1"/>
  <c r="O60" i="22"/>
  <c r="O59" i="23"/>
  <c r="E81" i="26"/>
  <c r="H80" i="26" s="1"/>
  <c r="I80" i="26" s="1"/>
  <c r="J80" i="26" s="1"/>
  <c r="D96" i="26"/>
  <c r="O90" i="13"/>
  <c r="E76" i="24"/>
  <c r="H75" i="24" s="1"/>
  <c r="I75" i="24" s="1"/>
  <c r="J75" i="24" s="1"/>
  <c r="D91" i="24"/>
  <c r="O45" i="25"/>
  <c r="O44" i="20"/>
  <c r="E94" i="11"/>
  <c r="H93" i="11" s="1"/>
  <c r="I93" i="11" s="1"/>
  <c r="J93" i="11" s="1"/>
  <c r="D109" i="11"/>
  <c r="E99" i="24"/>
  <c r="H98" i="24" s="1"/>
  <c r="I98" i="24" s="1"/>
  <c r="J98" i="24" s="1"/>
  <c r="D114" i="24"/>
  <c r="D106" i="5"/>
  <c r="E91" i="5"/>
  <c r="H90" i="5" s="1"/>
  <c r="I90" i="5" s="1"/>
  <c r="J90" i="5" s="1"/>
  <c r="D113" i="27"/>
  <c r="E98" i="27"/>
  <c r="H97" i="27" s="1"/>
  <c r="I97" i="27" s="1"/>
  <c r="J97" i="27" s="1"/>
  <c r="E100" i="28"/>
  <c r="H99" i="28" s="1"/>
  <c r="I99" i="28" s="1"/>
  <c r="J99" i="28" s="1"/>
  <c r="D115" i="28"/>
  <c r="E94" i="10"/>
  <c r="H93" i="10" s="1"/>
  <c r="I93" i="10" s="1"/>
  <c r="J93" i="10" s="1"/>
  <c r="D109" i="10"/>
  <c r="S26" i="17"/>
  <c r="U26" i="17" s="1"/>
  <c r="AQ26" i="17" s="1"/>
  <c r="AU26" i="17" s="1"/>
  <c r="D129" i="10"/>
  <c r="E114" i="10"/>
  <c r="H113" i="10" s="1"/>
  <c r="I113" i="10" s="1"/>
  <c r="J113" i="10" s="1"/>
  <c r="D106" i="33"/>
  <c r="E91" i="33"/>
  <c r="H90" i="33" s="1"/>
  <c r="I90" i="33" s="1"/>
  <c r="J90" i="33" s="1"/>
  <c r="E93" i="21"/>
  <c r="H92" i="21" s="1"/>
  <c r="I92" i="21" s="1"/>
  <c r="J92" i="21" s="1"/>
  <c r="D108" i="21"/>
  <c r="P73" i="11"/>
  <c r="D94" i="29"/>
  <c r="E79" i="29"/>
  <c r="H78" i="29" s="1"/>
  <c r="I78" i="29" s="1"/>
  <c r="J78" i="29" s="1"/>
  <c r="D98" i="7"/>
  <c r="E83" i="7"/>
  <c r="H82" i="7" s="1"/>
  <c r="I82" i="7" s="1"/>
  <c r="J82" i="7" s="1"/>
  <c r="O59" i="8"/>
  <c r="D129" i="30"/>
  <c r="E114" i="30"/>
  <c r="H113" i="30" s="1"/>
  <c r="I113" i="30" s="1"/>
  <c r="J113" i="30" s="1"/>
  <c r="O90" i="30"/>
  <c r="D110" i="2"/>
  <c r="E95" i="2"/>
  <c r="H94" i="2" s="1"/>
  <c r="I94" i="2" s="1"/>
  <c r="J94" i="2" s="1"/>
  <c r="P58" i="1"/>
  <c r="Q58" i="1" s="1"/>
  <c r="S58" i="1" s="1"/>
  <c r="U58" i="1" s="1"/>
  <c r="AQ58" i="1" s="1"/>
  <c r="AU58" i="1" s="1"/>
  <c r="O59" i="1"/>
  <c r="D112" i="11"/>
  <c r="E97" i="11"/>
  <c r="H96" i="11" s="1"/>
  <c r="I96" i="11" s="1"/>
  <c r="J96" i="11" s="1"/>
  <c r="D107" i="19"/>
  <c r="E92" i="19"/>
  <c r="H91" i="19" s="1"/>
  <c r="I91" i="19" s="1"/>
  <c r="J91" i="19" s="1"/>
  <c r="N30" i="33"/>
  <c r="O30" i="33" s="1"/>
  <c r="P43" i="2"/>
  <c r="Q43" i="2" s="1"/>
  <c r="S43" i="2" s="1"/>
  <c r="U43" i="2" s="1"/>
  <c r="AQ43" i="2" s="1"/>
  <c r="AU43" i="2" s="1"/>
  <c r="O44" i="2"/>
  <c r="E92" i="2"/>
  <c r="H91" i="2" s="1"/>
  <c r="I91" i="2" s="1"/>
  <c r="J91" i="2" s="1"/>
  <c r="D107" i="2"/>
  <c r="E90" i="21"/>
  <c r="H89" i="21" s="1"/>
  <c r="I89" i="21" s="1"/>
  <c r="J89" i="21" s="1"/>
  <c r="P89" i="21" s="1"/>
  <c r="D105" i="21"/>
  <c r="P121" i="25"/>
  <c r="Q121" i="25" s="1"/>
  <c r="S121" i="25" s="1"/>
  <c r="U121" i="25" s="1"/>
  <c r="AT121" i="25" s="1"/>
  <c r="O122" i="25"/>
  <c r="E91" i="6"/>
  <c r="H90" i="6" s="1"/>
  <c r="I90" i="6" s="1"/>
  <c r="J90" i="6" s="1"/>
  <c r="D106" i="6"/>
  <c r="D110" i="12"/>
  <c r="E95" i="12"/>
  <c r="H94" i="12" s="1"/>
  <c r="I94" i="12" s="1"/>
  <c r="J94" i="12" s="1"/>
  <c r="E113" i="33"/>
  <c r="H112" i="33" s="1"/>
  <c r="I112" i="33" s="1"/>
  <c r="J112" i="33" s="1"/>
  <c r="D128" i="33"/>
  <c r="O28" i="13"/>
  <c r="E84" i="27"/>
  <c r="H83" i="27" s="1"/>
  <c r="I83" i="27" s="1"/>
  <c r="J83" i="27" s="1"/>
  <c r="D99" i="27"/>
  <c r="S26" i="27"/>
  <c r="U26" i="27" s="1"/>
  <c r="AQ26" i="27" s="1"/>
  <c r="AU26" i="27" s="1"/>
  <c r="D115" i="23"/>
  <c r="E100" i="23"/>
  <c r="H99" i="23" s="1"/>
  <c r="I99" i="23" s="1"/>
  <c r="J99" i="23" s="1"/>
  <c r="E94" i="28"/>
  <c r="H93" i="28" s="1"/>
  <c r="I93" i="28" s="1"/>
  <c r="J93" i="28" s="1"/>
  <c r="D109" i="28"/>
  <c r="P73" i="24"/>
  <c r="Q73" i="24" s="1"/>
  <c r="S73" i="24" s="1"/>
  <c r="U73" i="24" s="1"/>
  <c r="AQ73" i="24" s="1"/>
  <c r="AU73" i="24" s="1"/>
  <c r="O74" i="24"/>
  <c r="E77" i="8"/>
  <c r="H76" i="8" s="1"/>
  <c r="I76" i="8" s="1"/>
  <c r="J76" i="8" s="1"/>
  <c r="D92" i="8"/>
  <c r="O107" i="25"/>
  <c r="E85" i="22"/>
  <c r="H84" i="22" s="1"/>
  <c r="I84" i="22" s="1"/>
  <c r="J84" i="22" s="1"/>
  <c r="D100" i="22"/>
  <c r="D105" i="17"/>
  <c r="E90" i="17"/>
  <c r="H89" i="17" s="1"/>
  <c r="I89" i="17" s="1"/>
  <c r="J89" i="17" s="1"/>
  <c r="P89" i="17" s="1"/>
  <c r="E92" i="4"/>
  <c r="H91" i="4" s="1"/>
  <c r="I91" i="4" s="1"/>
  <c r="J91" i="4" s="1"/>
  <c r="D107" i="4"/>
  <c r="D93" i="29"/>
  <c r="E78" i="29"/>
  <c r="H77" i="29" s="1"/>
  <c r="I77" i="29" s="1"/>
  <c r="J77" i="29" s="1"/>
  <c r="D91" i="17"/>
  <c r="E76" i="17"/>
  <c r="H75" i="17" s="1"/>
  <c r="I75" i="17" s="1"/>
  <c r="J75" i="17" s="1"/>
  <c r="P44" i="3"/>
  <c r="Q44" i="3" s="1"/>
  <c r="S44" i="3" s="1"/>
  <c r="U44" i="3" s="1"/>
  <c r="AQ44" i="3" s="1"/>
  <c r="AU44" i="3" s="1"/>
  <c r="D94" i="8"/>
  <c r="E79" i="8"/>
  <c r="H78" i="8" s="1"/>
  <c r="I78" i="8" s="1"/>
  <c r="J78" i="8" s="1"/>
  <c r="D99" i="8"/>
  <c r="E84" i="8"/>
  <c r="H83" i="8" s="1"/>
  <c r="I83" i="8" s="1"/>
  <c r="J83" i="8" s="1"/>
  <c r="E97" i="31"/>
  <c r="H96" i="31" s="1"/>
  <c r="I96" i="31" s="1"/>
  <c r="J96" i="31" s="1"/>
  <c r="D112" i="31"/>
  <c r="D128" i="16"/>
  <c r="E113" i="16"/>
  <c r="H112" i="16" s="1"/>
  <c r="I112" i="16" s="1"/>
  <c r="J112" i="16" s="1"/>
  <c r="E85" i="7"/>
  <c r="H84" i="7" s="1"/>
  <c r="I84" i="7" s="1"/>
  <c r="J84" i="7" s="1"/>
  <c r="D100" i="7"/>
  <c r="D131" i="17"/>
  <c r="E116" i="17"/>
  <c r="H115" i="17" s="1"/>
  <c r="I115" i="17" s="1"/>
  <c r="J115" i="17" s="1"/>
  <c r="D110" i="31"/>
  <c r="E95" i="31"/>
  <c r="H94" i="31" s="1"/>
  <c r="I94" i="31" s="1"/>
  <c r="J94" i="31" s="1"/>
  <c r="P89" i="2"/>
  <c r="Q89" i="2" s="1"/>
  <c r="S89" i="2" s="1"/>
  <c r="U89" i="2" s="1"/>
  <c r="AJ89" i="2" s="1"/>
  <c r="AN89" i="2" s="1"/>
  <c r="E96" i="6"/>
  <c r="H95" i="6" s="1"/>
  <c r="I95" i="6" s="1"/>
  <c r="J95" i="6" s="1"/>
  <c r="D111" i="6"/>
  <c r="D132" i="13"/>
  <c r="E117" i="13"/>
  <c r="H116" i="13" s="1"/>
  <c r="I116" i="13" s="1"/>
  <c r="J116" i="13" s="1"/>
  <c r="D111" i="33"/>
  <c r="E96" i="33"/>
  <c r="H95" i="33" s="1"/>
  <c r="I95" i="33" s="1"/>
  <c r="J95" i="33" s="1"/>
  <c r="O60" i="15"/>
  <c r="D106" i="20"/>
  <c r="E91" i="20"/>
  <c r="H90" i="20" s="1"/>
  <c r="I90" i="20" s="1"/>
  <c r="J90" i="20" s="1"/>
  <c r="P59" i="24"/>
  <c r="Q59" i="24" s="1"/>
  <c r="S59" i="24" s="1"/>
  <c r="U59" i="24" s="1"/>
  <c r="AQ59" i="24" s="1"/>
  <c r="AU59" i="24" s="1"/>
  <c r="E80" i="31"/>
  <c r="H79" i="31" s="1"/>
  <c r="I79" i="31" s="1"/>
  <c r="J79" i="31" s="1"/>
  <c r="D95" i="31"/>
  <c r="D105" i="26"/>
  <c r="E90" i="26"/>
  <c r="H89" i="26" s="1"/>
  <c r="I89" i="26" s="1"/>
  <c r="J89" i="26" s="1"/>
  <c r="P89" i="26" s="1"/>
  <c r="D113" i="23"/>
  <c r="E98" i="23"/>
  <c r="H97" i="23" s="1"/>
  <c r="I97" i="23" s="1"/>
  <c r="J97" i="23" s="1"/>
  <c r="O44" i="29"/>
  <c r="D112" i="21"/>
  <c r="E97" i="21"/>
  <c r="H96" i="21" s="1"/>
  <c r="I96" i="21" s="1"/>
  <c r="J96" i="21" s="1"/>
  <c r="E94" i="9"/>
  <c r="H93" i="9" s="1"/>
  <c r="I93" i="9" s="1"/>
  <c r="J93" i="9" s="1"/>
  <c r="D109" i="9"/>
  <c r="D126" i="6"/>
  <c r="E111" i="6"/>
  <c r="H110" i="6" s="1"/>
  <c r="I110" i="6" s="1"/>
  <c r="J110" i="6" s="1"/>
  <c r="D114" i="27"/>
  <c r="E99" i="27"/>
  <c r="H98" i="27" s="1"/>
  <c r="I98" i="27" s="1"/>
  <c r="J98" i="27" s="1"/>
  <c r="D113" i="15"/>
  <c r="E98" i="15"/>
  <c r="H97" i="15" s="1"/>
  <c r="I97" i="15" s="1"/>
  <c r="J97" i="15" s="1"/>
  <c r="D110" i="7"/>
  <c r="E95" i="7"/>
  <c r="H94" i="7" s="1"/>
  <c r="I94" i="7" s="1"/>
  <c r="J94" i="7" s="1"/>
  <c r="E100" i="16"/>
  <c r="H99" i="16" s="1"/>
  <c r="I99" i="16" s="1"/>
  <c r="J99" i="16" s="1"/>
  <c r="D115" i="16"/>
  <c r="D107" i="21"/>
  <c r="E92" i="21"/>
  <c r="H91" i="21" s="1"/>
  <c r="I91" i="21" s="1"/>
  <c r="J91" i="21" s="1"/>
  <c r="E115" i="6"/>
  <c r="H114" i="6" s="1"/>
  <c r="I114" i="6" s="1"/>
  <c r="J114" i="6" s="1"/>
  <c r="D130" i="6"/>
  <c r="E74" i="9"/>
  <c r="H73" i="9" s="1"/>
  <c r="I73" i="9" s="1"/>
  <c r="J73" i="9" s="1"/>
  <c r="P73" i="9" s="1"/>
  <c r="D89" i="9"/>
  <c r="E83" i="5"/>
  <c r="H82" i="5" s="1"/>
  <c r="I82" i="5" s="1"/>
  <c r="J82" i="5" s="1"/>
  <c r="D98" i="5"/>
  <c r="E107" i="16"/>
  <c r="H106" i="16" s="1"/>
  <c r="I106" i="16" s="1"/>
  <c r="J106" i="16" s="1"/>
  <c r="D122" i="16"/>
  <c r="D126" i="18"/>
  <c r="E111" i="18"/>
  <c r="H110" i="18" s="1"/>
  <c r="I110" i="18" s="1"/>
  <c r="J110" i="18" s="1"/>
  <c r="E81" i="20"/>
  <c r="H80" i="20" s="1"/>
  <c r="I80" i="20" s="1"/>
  <c r="J80" i="20" s="1"/>
  <c r="D96" i="20"/>
  <c r="E85" i="5"/>
  <c r="H84" i="5" s="1"/>
  <c r="I84" i="5" s="1"/>
  <c r="J84" i="5" s="1"/>
  <c r="D100" i="5"/>
  <c r="D95" i="9"/>
  <c r="E80" i="9"/>
  <c r="H79" i="9" s="1"/>
  <c r="I79" i="9" s="1"/>
  <c r="J79" i="9" s="1"/>
  <c r="D99" i="13"/>
  <c r="E84" i="13"/>
  <c r="H83" i="13" s="1"/>
  <c r="I83" i="13" s="1"/>
  <c r="J83" i="13" s="1"/>
  <c r="D123" i="13"/>
  <c r="E108" i="13"/>
  <c r="H107" i="13" s="1"/>
  <c r="I107" i="13" s="1"/>
  <c r="J107" i="13" s="1"/>
  <c r="D124" i="2"/>
  <c r="E109" i="2"/>
  <c r="H108" i="2" s="1"/>
  <c r="I108" i="2" s="1"/>
  <c r="J108" i="2" s="1"/>
  <c r="E93" i="13"/>
  <c r="H92" i="13" s="1"/>
  <c r="I92" i="13" s="1"/>
  <c r="J92" i="13" s="1"/>
  <c r="D108" i="13"/>
  <c r="P43" i="28"/>
  <c r="Q43" i="28" s="1"/>
  <c r="S43" i="28" s="1"/>
  <c r="U43" i="28" s="1"/>
  <c r="AQ43" i="28" s="1"/>
  <c r="AU43" i="28" s="1"/>
  <c r="E83" i="11"/>
  <c r="H82" i="11" s="1"/>
  <c r="I82" i="11" s="1"/>
  <c r="J82" i="11" s="1"/>
  <c r="D98" i="11"/>
  <c r="D112" i="29"/>
  <c r="E97" i="29"/>
  <c r="H96" i="29" s="1"/>
  <c r="I96" i="29" s="1"/>
  <c r="J96" i="29" s="1"/>
  <c r="P58" i="29"/>
  <c r="Q58" i="29" s="1"/>
  <c r="S58" i="29" s="1"/>
  <c r="U58" i="29" s="1"/>
  <c r="AQ58" i="29" s="1"/>
  <c r="AU58" i="29" s="1"/>
  <c r="D111" i="20"/>
  <c r="E96" i="20"/>
  <c r="H95" i="20" s="1"/>
  <c r="I95" i="20" s="1"/>
  <c r="J95" i="20" s="1"/>
  <c r="D113" i="12"/>
  <c r="E98" i="12"/>
  <c r="H97" i="12" s="1"/>
  <c r="I97" i="12" s="1"/>
  <c r="J97" i="12" s="1"/>
  <c r="E90" i="24"/>
  <c r="H89" i="24" s="1"/>
  <c r="I89" i="24" s="1"/>
  <c r="J89" i="24" s="1"/>
  <c r="P89" i="24" s="1"/>
  <c r="D105" i="24"/>
  <c r="O74" i="33"/>
  <c r="O60" i="2"/>
  <c r="E99" i="22"/>
  <c r="H98" i="22" s="1"/>
  <c r="I98" i="22" s="1"/>
  <c r="J98" i="22" s="1"/>
  <c r="D114" i="22"/>
  <c r="O29" i="25"/>
  <c r="D93" i="14"/>
  <c r="E78" i="14"/>
  <c r="H77" i="14" s="1"/>
  <c r="I77" i="14" s="1"/>
  <c r="J77" i="14" s="1"/>
  <c r="S28" i="24"/>
  <c r="U28" i="24" s="1"/>
  <c r="AQ28" i="24" s="1"/>
  <c r="AU28" i="24" s="1"/>
  <c r="E81" i="8"/>
  <c r="H80" i="8" s="1"/>
  <c r="I80" i="8" s="1"/>
  <c r="J80" i="8" s="1"/>
  <c r="D96" i="8"/>
  <c r="S43" i="20"/>
  <c r="U43" i="20" s="1"/>
  <c r="AQ43" i="20" s="1"/>
  <c r="AU43" i="20" s="1"/>
  <c r="O59" i="11"/>
  <c r="O59" i="33"/>
  <c r="P74" i="22"/>
  <c r="D110" i="26"/>
  <c r="E95" i="26"/>
  <c r="H94" i="26" s="1"/>
  <c r="I94" i="26" s="1"/>
  <c r="J94" i="26" s="1"/>
  <c r="E85" i="23"/>
  <c r="H84" i="23" s="1"/>
  <c r="I84" i="23" s="1"/>
  <c r="J84" i="23" s="1"/>
  <c r="D100" i="23"/>
  <c r="E94" i="20"/>
  <c r="H93" i="20" s="1"/>
  <c r="I93" i="20" s="1"/>
  <c r="J93" i="20" s="1"/>
  <c r="D109" i="20"/>
  <c r="E76" i="29"/>
  <c r="H75" i="29" s="1"/>
  <c r="I75" i="29" s="1"/>
  <c r="J75" i="29" s="1"/>
  <c r="D91" i="29"/>
  <c r="D113" i="33"/>
  <c r="E98" i="33"/>
  <c r="H97" i="33" s="1"/>
  <c r="I97" i="33" s="1"/>
  <c r="J97" i="33" s="1"/>
  <c r="E127" i="17"/>
  <c r="H126" i="17" s="1"/>
  <c r="I126" i="17" s="1"/>
  <c r="J126" i="17" s="1"/>
  <c r="D141" i="17"/>
  <c r="E142" i="17" s="1"/>
  <c r="H141" i="17" s="1"/>
  <c r="I141" i="17" s="1"/>
  <c r="J141" i="17" s="1"/>
  <c r="E97" i="14"/>
  <c r="H96" i="14" s="1"/>
  <c r="I96" i="14" s="1"/>
  <c r="J96" i="14" s="1"/>
  <c r="D112" i="14"/>
  <c r="S73" i="2"/>
  <c r="U73" i="2" s="1"/>
  <c r="AQ73" i="2" s="1"/>
  <c r="AU73" i="2" s="1"/>
  <c r="E94" i="4"/>
  <c r="H93" i="4" s="1"/>
  <c r="I93" i="4" s="1"/>
  <c r="J93" i="4" s="1"/>
  <c r="D109" i="4"/>
  <c r="D112" i="6"/>
  <c r="E97" i="6"/>
  <c r="H96" i="6" s="1"/>
  <c r="I96" i="6" s="1"/>
  <c r="J96" i="6" s="1"/>
  <c r="E97" i="12"/>
  <c r="H96" i="12" s="1"/>
  <c r="I96" i="12" s="1"/>
  <c r="J96" i="12" s="1"/>
  <c r="D112" i="12"/>
  <c r="D122" i="19"/>
  <c r="E107" i="19"/>
  <c r="H106" i="19" s="1"/>
  <c r="I106" i="19" s="1"/>
  <c r="J106" i="19" s="1"/>
  <c r="E106" i="30"/>
  <c r="H105" i="30" s="1"/>
  <c r="I105" i="30" s="1"/>
  <c r="J105" i="30" s="1"/>
  <c r="P105" i="30" s="1"/>
  <c r="D121" i="30"/>
  <c r="E93" i="3"/>
  <c r="H92" i="3" s="1"/>
  <c r="I92" i="3" s="1"/>
  <c r="J92" i="3" s="1"/>
  <c r="D108" i="3"/>
  <c r="P60" i="30"/>
  <c r="Q60" i="30" s="1"/>
  <c r="S60" i="30" s="1"/>
  <c r="U60" i="30" s="1"/>
  <c r="AQ60" i="30" s="1"/>
  <c r="AU60" i="30" s="1"/>
  <c r="O61" i="30"/>
  <c r="D131" i="2"/>
  <c r="E116" i="2"/>
  <c r="H115" i="2" s="1"/>
  <c r="I115" i="2" s="1"/>
  <c r="J115" i="2" s="1"/>
  <c r="D93" i="13"/>
  <c r="E78" i="13"/>
  <c r="H77" i="13" s="1"/>
  <c r="I77" i="13" s="1"/>
  <c r="J77" i="13" s="1"/>
  <c r="P136" i="1"/>
  <c r="Q136" i="1" s="1"/>
  <c r="S136" i="1" s="1"/>
  <c r="U136" i="1" s="1"/>
  <c r="AT136" i="1" s="1"/>
  <c r="AX136" i="1" s="1"/>
  <c r="O137" i="1"/>
  <c r="E92" i="7"/>
  <c r="H91" i="7" s="1"/>
  <c r="I91" i="7" s="1"/>
  <c r="J91" i="7" s="1"/>
  <c r="D107" i="7"/>
  <c r="E113" i="15"/>
  <c r="H112" i="15" s="1"/>
  <c r="I112" i="15" s="1"/>
  <c r="J112" i="15" s="1"/>
  <c r="D128" i="15"/>
  <c r="E99" i="14"/>
  <c r="H98" i="14" s="1"/>
  <c r="I98" i="14" s="1"/>
  <c r="J98" i="14" s="1"/>
  <c r="D114" i="14"/>
  <c r="O90" i="2"/>
  <c r="D106" i="3"/>
  <c r="E91" i="3"/>
  <c r="H90" i="3" s="1"/>
  <c r="I90" i="3" s="1"/>
  <c r="J90" i="3" s="1"/>
  <c r="P89" i="10"/>
  <c r="D114" i="21"/>
  <c r="E99" i="21"/>
  <c r="H98" i="21" s="1"/>
  <c r="I98" i="21" s="1"/>
  <c r="J98" i="21" s="1"/>
  <c r="O74" i="23"/>
  <c r="E76" i="22"/>
  <c r="H75" i="22" s="1"/>
  <c r="I75" i="22" s="1"/>
  <c r="J75" i="22" s="1"/>
  <c r="D91" i="22"/>
  <c r="E82" i="21"/>
  <c r="H81" i="21" s="1"/>
  <c r="I81" i="21" s="1"/>
  <c r="J81" i="21" s="1"/>
  <c r="D97" i="21"/>
  <c r="D106" i="24"/>
  <c r="E91" i="24"/>
  <c r="H90" i="24" s="1"/>
  <c r="I90" i="24" s="1"/>
  <c r="J90" i="24" s="1"/>
  <c r="O29" i="7"/>
  <c r="O45" i="24"/>
  <c r="D108" i="17"/>
  <c r="E93" i="17"/>
  <c r="H92" i="17" s="1"/>
  <c r="I92" i="17" s="1"/>
  <c r="J92" i="17" s="1"/>
  <c r="D132" i="24"/>
  <c r="E117" i="24"/>
  <c r="H116" i="24" s="1"/>
  <c r="I116" i="24" s="1"/>
  <c r="J116" i="24" s="1"/>
  <c r="P73" i="27"/>
  <c r="D114" i="28"/>
  <c r="E99" i="28"/>
  <c r="H98" i="28" s="1"/>
  <c r="I98" i="28" s="1"/>
  <c r="J98" i="28" s="1"/>
  <c r="D111" i="12"/>
  <c r="E96" i="12"/>
  <c r="H95" i="12" s="1"/>
  <c r="I95" i="12" s="1"/>
  <c r="J95" i="12" s="1"/>
  <c r="D107" i="33"/>
  <c r="E92" i="33"/>
  <c r="H91" i="33" s="1"/>
  <c r="I91" i="33" s="1"/>
  <c r="J91" i="33" s="1"/>
  <c r="E79" i="15"/>
  <c r="H78" i="15" s="1"/>
  <c r="I78" i="15" s="1"/>
  <c r="J78" i="15" s="1"/>
  <c r="D94" i="15"/>
  <c r="E93" i="30"/>
  <c r="H92" i="30" s="1"/>
  <c r="I92" i="30" s="1"/>
  <c r="J92" i="30" s="1"/>
  <c r="D108" i="30"/>
  <c r="D107" i="10"/>
  <c r="E92" i="10"/>
  <c r="H91" i="10" s="1"/>
  <c r="I91" i="10" s="1"/>
  <c r="J91" i="10" s="1"/>
  <c r="P27" i="18"/>
  <c r="Q27" i="18" s="1"/>
  <c r="S27" i="18" s="1"/>
  <c r="U27" i="18" s="1"/>
  <c r="AQ27" i="18" s="1"/>
  <c r="AU27" i="18" s="1"/>
  <c r="P28" i="11"/>
  <c r="Q28" i="11" s="1"/>
  <c r="S28" i="11" s="1"/>
  <c r="U28" i="11" s="1"/>
  <c r="AQ28" i="11" s="1"/>
  <c r="AU28" i="11" s="1"/>
  <c r="O29" i="11"/>
  <c r="E90" i="14"/>
  <c r="H89" i="14" s="1"/>
  <c r="I89" i="14" s="1"/>
  <c r="J89" i="14" s="1"/>
  <c r="D105" i="14"/>
  <c r="P60" i="16"/>
  <c r="Q60" i="16" s="1"/>
  <c r="S60" i="16" s="1"/>
  <c r="U60" i="16" s="1"/>
  <c r="AQ60" i="16" s="1"/>
  <c r="AU60" i="16" s="1"/>
  <c r="E76" i="5"/>
  <c r="H75" i="5" s="1"/>
  <c r="I75" i="5" s="1"/>
  <c r="J75" i="5" s="1"/>
  <c r="D91" i="5"/>
  <c r="E116" i="31"/>
  <c r="H115" i="31" s="1"/>
  <c r="I115" i="31" s="1"/>
  <c r="J115" i="31" s="1"/>
  <c r="D131" i="31"/>
  <c r="E83" i="29"/>
  <c r="H82" i="29" s="1"/>
  <c r="I82" i="29" s="1"/>
  <c r="J82" i="29" s="1"/>
  <c r="D98" i="29"/>
  <c r="D115" i="5"/>
  <c r="E100" i="5"/>
  <c r="H99" i="5" s="1"/>
  <c r="I99" i="5" s="1"/>
  <c r="J99" i="5" s="1"/>
  <c r="D109" i="16"/>
  <c r="E94" i="16"/>
  <c r="H93" i="16" s="1"/>
  <c r="I93" i="16" s="1"/>
  <c r="J93" i="16" s="1"/>
  <c r="P59" i="10"/>
  <c r="Q59" i="10" s="1"/>
  <c r="S59" i="10" s="1"/>
  <c r="U59" i="10" s="1"/>
  <c r="AQ59" i="10" s="1"/>
  <c r="AU59" i="10" s="1"/>
  <c r="P42" i="5"/>
  <c r="Q42" i="5" s="1"/>
  <c r="S42" i="5" s="1"/>
  <c r="U42" i="5" s="1"/>
  <c r="AQ42" i="5" s="1"/>
  <c r="AU42" i="5" s="1"/>
  <c r="O43" i="5"/>
  <c r="D95" i="19"/>
  <c r="E80" i="19"/>
  <c r="H79" i="19" s="1"/>
  <c r="I79" i="19" s="1"/>
  <c r="J79" i="19" s="1"/>
  <c r="D95" i="28"/>
  <c r="E80" i="28"/>
  <c r="H79" i="28" s="1"/>
  <c r="I79" i="28" s="1"/>
  <c r="J79" i="28" s="1"/>
  <c r="D97" i="4"/>
  <c r="E82" i="4"/>
  <c r="H81" i="4" s="1"/>
  <c r="I81" i="4" s="1"/>
  <c r="J81" i="4" s="1"/>
  <c r="D105" i="12"/>
  <c r="E90" i="12"/>
  <c r="H89" i="12" s="1"/>
  <c r="I89" i="12" s="1"/>
  <c r="J89" i="12" s="1"/>
  <c r="P89" i="12" s="1"/>
  <c r="E98" i="18"/>
  <c r="H97" i="18" s="1"/>
  <c r="I97" i="18" s="1"/>
  <c r="J97" i="18" s="1"/>
  <c r="D113" i="18"/>
  <c r="D131" i="7"/>
  <c r="E116" i="7"/>
  <c r="H115" i="7" s="1"/>
  <c r="I115" i="7" s="1"/>
  <c r="J115" i="7" s="1"/>
  <c r="O59" i="28"/>
  <c r="E74" i="20"/>
  <c r="H73" i="20" s="1"/>
  <c r="I73" i="20" s="1"/>
  <c r="J73" i="20" s="1"/>
  <c r="P73" i="20" s="1"/>
  <c r="D89" i="20"/>
  <c r="D95" i="25"/>
  <c r="E96" i="25" s="1"/>
  <c r="H95" i="25" s="1"/>
  <c r="I95" i="25" s="1"/>
  <c r="J95" i="25" s="1"/>
  <c r="E80" i="25"/>
  <c r="H79" i="25" s="1"/>
  <c r="I79" i="25" s="1"/>
  <c r="J79" i="25" s="1"/>
  <c r="O27" i="29"/>
  <c r="O59" i="17"/>
  <c r="D123" i="6"/>
  <c r="E108" i="6"/>
  <c r="H107" i="6" s="1"/>
  <c r="I107" i="6" s="1"/>
  <c r="J107" i="6" s="1"/>
  <c r="D94" i="5"/>
  <c r="E79" i="5"/>
  <c r="H78" i="5" s="1"/>
  <c r="I78" i="5" s="1"/>
  <c r="J78" i="5" s="1"/>
  <c r="D129" i="24"/>
  <c r="E114" i="24"/>
  <c r="H113" i="24" s="1"/>
  <c r="I113" i="24" s="1"/>
  <c r="J113" i="24" s="1"/>
  <c r="O139" i="25"/>
  <c r="D99" i="24"/>
  <c r="E84" i="24"/>
  <c r="H83" i="24" s="1"/>
  <c r="I83" i="24" s="1"/>
  <c r="J83" i="24" s="1"/>
  <c r="O106" i="22"/>
  <c r="E76" i="11"/>
  <c r="H75" i="11" s="1"/>
  <c r="I75" i="11" s="1"/>
  <c r="J75" i="11" s="1"/>
  <c r="D91" i="11"/>
  <c r="P74" i="14"/>
  <c r="Q74" i="14" s="1"/>
  <c r="S74" i="14" s="1"/>
  <c r="U74" i="14" s="1"/>
  <c r="AQ74" i="14" s="1"/>
  <c r="AU74" i="14" s="1"/>
  <c r="O75" i="14"/>
  <c r="D125" i="33"/>
  <c r="E110" i="33"/>
  <c r="H109" i="33" s="1"/>
  <c r="I109" i="33" s="1"/>
  <c r="J109" i="33" s="1"/>
  <c r="D106" i="23"/>
  <c r="E91" i="23"/>
  <c r="H90" i="23" s="1"/>
  <c r="I90" i="23" s="1"/>
  <c r="J90" i="23" s="1"/>
  <c r="E101" i="30"/>
  <c r="H100" i="30" s="1"/>
  <c r="I100" i="30" s="1"/>
  <c r="J100" i="30" s="1"/>
  <c r="D116" i="30"/>
  <c r="Q73" i="6"/>
  <c r="S73" i="6" s="1"/>
  <c r="U73" i="6" s="1"/>
  <c r="AQ73" i="6" s="1"/>
  <c r="AU73" i="6" s="1"/>
  <c r="O74" i="6"/>
  <c r="D113" i="13"/>
  <c r="E98" i="13"/>
  <c r="H97" i="13" s="1"/>
  <c r="I97" i="13" s="1"/>
  <c r="J97" i="13" s="1"/>
  <c r="E74" i="4"/>
  <c r="H73" i="4" s="1"/>
  <c r="I73" i="4" s="1"/>
  <c r="J73" i="4" s="1"/>
  <c r="P73" i="4" s="1"/>
  <c r="D89" i="4"/>
  <c r="S42" i="17"/>
  <c r="U42" i="17" s="1"/>
  <c r="AQ42" i="17" s="1"/>
  <c r="AU42" i="17" s="1"/>
  <c r="D107" i="15"/>
  <c r="E92" i="15"/>
  <c r="H91" i="15" s="1"/>
  <c r="I91" i="15" s="1"/>
  <c r="J91" i="15" s="1"/>
  <c r="D121" i="2"/>
  <c r="E106" i="2"/>
  <c r="H105" i="2" s="1"/>
  <c r="I105" i="2" s="1"/>
  <c r="J105" i="2" s="1"/>
  <c r="P105" i="2" s="1"/>
  <c r="D131" i="3"/>
  <c r="E116" i="3"/>
  <c r="H115" i="3" s="1"/>
  <c r="I115" i="3" s="1"/>
  <c r="J115" i="3" s="1"/>
  <c r="E113" i="7"/>
  <c r="H112" i="7" s="1"/>
  <c r="I112" i="7" s="1"/>
  <c r="J112" i="7" s="1"/>
  <c r="D128" i="7"/>
  <c r="D90" i="10"/>
  <c r="E75" i="10"/>
  <c r="H74" i="10" s="1"/>
  <c r="I74" i="10" s="1"/>
  <c r="J74" i="10" s="1"/>
  <c r="D112" i="10"/>
  <c r="E97" i="10"/>
  <c r="H96" i="10" s="1"/>
  <c r="I96" i="10" s="1"/>
  <c r="J96" i="10" s="1"/>
  <c r="E93" i="16"/>
  <c r="H92" i="16" s="1"/>
  <c r="I92" i="16" s="1"/>
  <c r="J92" i="16" s="1"/>
  <c r="D108" i="16"/>
  <c r="D145" i="17"/>
  <c r="E146" i="17" s="1"/>
  <c r="H145" i="17" s="1"/>
  <c r="I145" i="17" s="1"/>
  <c r="J145" i="17" s="1"/>
  <c r="E131" i="17"/>
  <c r="H130" i="17" s="1"/>
  <c r="I130" i="17" s="1"/>
  <c r="J130" i="17" s="1"/>
  <c r="D115" i="19"/>
  <c r="E100" i="19"/>
  <c r="H99" i="19" s="1"/>
  <c r="I99" i="19" s="1"/>
  <c r="J99" i="19" s="1"/>
  <c r="D114" i="15"/>
  <c r="E99" i="15"/>
  <c r="H98" i="15" s="1"/>
  <c r="I98" i="15" s="1"/>
  <c r="J98" i="15" s="1"/>
  <c r="E75" i="12"/>
  <c r="H74" i="12" s="1"/>
  <c r="I74" i="12" s="1"/>
  <c r="J74" i="12" s="1"/>
  <c r="P74" i="12" s="1"/>
  <c r="D90" i="12"/>
  <c r="D113" i="28"/>
  <c r="E98" i="28"/>
  <c r="H97" i="28" s="1"/>
  <c r="I97" i="28" s="1"/>
  <c r="J97" i="28" s="1"/>
  <c r="D100" i="9"/>
  <c r="E85" i="9"/>
  <c r="H84" i="9" s="1"/>
  <c r="I84" i="9" s="1"/>
  <c r="J84" i="9" s="1"/>
  <c r="S75" i="13"/>
  <c r="U75" i="13" s="1"/>
  <c r="AQ75" i="13" s="1"/>
  <c r="AU75" i="13" s="1"/>
  <c r="E101" i="11"/>
  <c r="H100" i="11" s="1"/>
  <c r="I100" i="11" s="1"/>
  <c r="J100" i="11" s="1"/>
  <c r="D116" i="11"/>
  <c r="D112" i="22"/>
  <c r="E97" i="22"/>
  <c r="H96" i="22" s="1"/>
  <c r="I96" i="22" s="1"/>
  <c r="J96" i="22" s="1"/>
  <c r="P26" i="23"/>
  <c r="Q26" i="23" s="1"/>
  <c r="S26" i="23" s="1"/>
  <c r="U26" i="23" s="1"/>
  <c r="AQ26" i="23" s="1"/>
  <c r="AU26" i="23" s="1"/>
  <c r="E107" i="2"/>
  <c r="H106" i="2" s="1"/>
  <c r="I106" i="2" s="1"/>
  <c r="J106" i="2" s="1"/>
  <c r="D122" i="2"/>
  <c r="E98" i="11"/>
  <c r="H97" i="11" s="1"/>
  <c r="I97" i="11" s="1"/>
  <c r="J97" i="11" s="1"/>
  <c r="D113" i="11"/>
  <c r="S43" i="24"/>
  <c r="U43" i="24" s="1"/>
  <c r="AQ43" i="24" s="1"/>
  <c r="AU43" i="24" s="1"/>
  <c r="O44" i="6"/>
  <c r="D100" i="21"/>
  <c r="E85" i="21"/>
  <c r="H84" i="21" s="1"/>
  <c r="I84" i="21" s="1"/>
  <c r="J84" i="21" s="1"/>
  <c r="D93" i="26"/>
  <c r="E78" i="26"/>
  <c r="H77" i="26" s="1"/>
  <c r="I77" i="26" s="1"/>
  <c r="J77" i="26" s="1"/>
  <c r="S27" i="25"/>
  <c r="U27" i="25" s="1"/>
  <c r="AQ27" i="25" s="1"/>
  <c r="AU27" i="25" s="1"/>
  <c r="D110" i="21"/>
  <c r="E95" i="21"/>
  <c r="H94" i="21" s="1"/>
  <c r="I94" i="21" s="1"/>
  <c r="J94" i="21" s="1"/>
  <c r="O44" i="31"/>
  <c r="P89" i="6"/>
  <c r="D109" i="7"/>
  <c r="E94" i="7"/>
  <c r="H93" i="7" s="1"/>
  <c r="I93" i="7" s="1"/>
  <c r="J93" i="7" s="1"/>
  <c r="D109" i="22"/>
  <c r="E94" i="22"/>
  <c r="H93" i="22" s="1"/>
  <c r="I93" i="22" s="1"/>
  <c r="J93" i="22" s="1"/>
  <c r="P74" i="2"/>
  <c r="Q74" i="2" s="1"/>
  <c r="S74" i="2" s="1"/>
  <c r="U74" i="2" s="1"/>
  <c r="AQ74" i="2" s="1"/>
  <c r="AU74" i="2" s="1"/>
  <c r="D92" i="14"/>
  <c r="E77" i="14"/>
  <c r="H76" i="14" s="1"/>
  <c r="I76" i="14" s="1"/>
  <c r="J76" i="14" s="1"/>
  <c r="E74" i="29"/>
  <c r="H73" i="29" s="1"/>
  <c r="I73" i="29" s="1"/>
  <c r="J73" i="29" s="1"/>
  <c r="P73" i="29" s="1"/>
  <c r="D89" i="29"/>
  <c r="E94" i="5"/>
  <c r="H93" i="5" s="1"/>
  <c r="I93" i="5" s="1"/>
  <c r="J93" i="5" s="1"/>
  <c r="D109" i="5"/>
  <c r="P27" i="1"/>
  <c r="Q27" i="1" s="1"/>
  <c r="S27" i="1" s="1"/>
  <c r="U27" i="1" s="1"/>
  <c r="AQ27" i="1" s="1"/>
  <c r="AU27" i="1" s="1"/>
  <c r="O28" i="1"/>
  <c r="D112" i="13"/>
  <c r="E97" i="13"/>
  <c r="H96" i="13" s="1"/>
  <c r="I96" i="13" s="1"/>
  <c r="J96" i="13" s="1"/>
  <c r="D129" i="3"/>
  <c r="E114" i="3"/>
  <c r="H113" i="3" s="1"/>
  <c r="I113" i="3" s="1"/>
  <c r="J113" i="3" s="1"/>
  <c r="D110" i="9"/>
  <c r="E95" i="9"/>
  <c r="H94" i="9" s="1"/>
  <c r="I94" i="9" s="1"/>
  <c r="J94" i="9" s="1"/>
  <c r="P42" i="19"/>
  <c r="Q42" i="19" s="1"/>
  <c r="S42" i="19" s="1"/>
  <c r="U42" i="19" s="1"/>
  <c r="AQ42" i="19" s="1"/>
  <c r="AU42" i="19" s="1"/>
  <c r="E94" i="6"/>
  <c r="H93" i="6" s="1"/>
  <c r="I93" i="6" s="1"/>
  <c r="J93" i="6" s="1"/>
  <c r="D109" i="6"/>
  <c r="E94" i="17"/>
  <c r="H93" i="17" s="1"/>
  <c r="I93" i="17" s="1"/>
  <c r="J93" i="17" s="1"/>
  <c r="D109" i="17"/>
  <c r="E74" i="8"/>
  <c r="H73" i="8" s="1"/>
  <c r="I73" i="8" s="1"/>
  <c r="J73" i="8" s="1"/>
  <c r="P73" i="8" s="1"/>
  <c r="D89" i="8"/>
  <c r="D106" i="14"/>
  <c r="E91" i="14"/>
  <c r="H90" i="14" s="1"/>
  <c r="I90" i="14" s="1"/>
  <c r="J90" i="14" s="1"/>
  <c r="E97" i="4"/>
  <c r="H96" i="4" s="1"/>
  <c r="I96" i="4" s="1"/>
  <c r="J96" i="4" s="1"/>
  <c r="D112" i="4"/>
  <c r="E91" i="9"/>
  <c r="H90" i="9" s="1"/>
  <c r="I90" i="9" s="1"/>
  <c r="J90" i="9" s="1"/>
  <c r="D106" i="9"/>
  <c r="E93" i="10"/>
  <c r="H92" i="10" s="1"/>
  <c r="I92" i="10" s="1"/>
  <c r="J92" i="10" s="1"/>
  <c r="D108" i="10"/>
  <c r="D99" i="14"/>
  <c r="E84" i="14"/>
  <c r="H83" i="14" s="1"/>
  <c r="I83" i="14" s="1"/>
  <c r="J83" i="14" s="1"/>
  <c r="E109" i="22"/>
  <c r="H108" i="22" s="1"/>
  <c r="I108" i="22" s="1"/>
  <c r="J108" i="22" s="1"/>
  <c r="D124" i="22"/>
  <c r="D99" i="20"/>
  <c r="E84" i="20"/>
  <c r="H83" i="20" s="1"/>
  <c r="I83" i="20" s="1"/>
  <c r="J83" i="20" s="1"/>
  <c r="D105" i="23"/>
  <c r="E90" i="23"/>
  <c r="H89" i="23" s="1"/>
  <c r="I89" i="23" s="1"/>
  <c r="J89" i="23" s="1"/>
  <c r="P89" i="23" s="1"/>
  <c r="O27" i="12"/>
  <c r="O44" i="26"/>
  <c r="E79" i="4"/>
  <c r="H78" i="4" s="1"/>
  <c r="I78" i="4" s="1"/>
  <c r="J78" i="4" s="1"/>
  <c r="D94" i="4"/>
  <c r="E99" i="30"/>
  <c r="H98" i="30" s="1"/>
  <c r="I98" i="30" s="1"/>
  <c r="J98" i="30" s="1"/>
  <c r="D114" i="30"/>
  <c r="D112" i="24"/>
  <c r="E97" i="24"/>
  <c r="H96" i="24" s="1"/>
  <c r="I96" i="24" s="1"/>
  <c r="J96" i="24" s="1"/>
  <c r="D94" i="25"/>
  <c r="E95" i="25" s="1"/>
  <c r="H94" i="25" s="1"/>
  <c r="I94" i="25" s="1"/>
  <c r="J94" i="25" s="1"/>
  <c r="E79" i="25"/>
  <c r="H78" i="25" s="1"/>
  <c r="I78" i="25" s="1"/>
  <c r="J78" i="25" s="1"/>
  <c r="O59" i="21"/>
  <c r="E94" i="24"/>
  <c r="H93" i="24" s="1"/>
  <c r="I93" i="24" s="1"/>
  <c r="J93" i="24" s="1"/>
  <c r="D109" i="24"/>
  <c r="D111" i="16"/>
  <c r="E96" i="16"/>
  <c r="H95" i="16" s="1"/>
  <c r="I95" i="16" s="1"/>
  <c r="J95" i="16" s="1"/>
  <c r="O28" i="20"/>
  <c r="P44" i="23"/>
  <c r="Q44" i="23" s="1"/>
  <c r="S44" i="23" s="1"/>
  <c r="U44" i="23" s="1"/>
  <c r="AQ44" i="23" s="1"/>
  <c r="AU44" i="23" s="1"/>
  <c r="D106" i="11"/>
  <c r="E91" i="11"/>
  <c r="H90" i="11" s="1"/>
  <c r="I90" i="11" s="1"/>
  <c r="J90" i="11" s="1"/>
  <c r="P43" i="4"/>
  <c r="Q43" i="4" s="1"/>
  <c r="S43" i="4" s="1"/>
  <c r="U43" i="4" s="1"/>
  <c r="AQ43" i="4" s="1"/>
  <c r="AU43" i="4" s="1"/>
  <c r="O44" i="4"/>
  <c r="E101" i="16"/>
  <c r="H100" i="16" s="1"/>
  <c r="I100" i="16" s="1"/>
  <c r="J100" i="16" s="1"/>
  <c r="D116" i="16"/>
  <c r="E84" i="15"/>
  <c r="H83" i="15" s="1"/>
  <c r="I83" i="15" s="1"/>
  <c r="J83" i="15" s="1"/>
  <c r="D99" i="15"/>
  <c r="D95" i="15"/>
  <c r="E80" i="15"/>
  <c r="H79" i="15" s="1"/>
  <c r="I79" i="15" s="1"/>
  <c r="J79" i="15" s="1"/>
  <c r="P60" i="18"/>
  <c r="Q60" i="18" s="1"/>
  <c r="S60" i="18" s="1"/>
  <c r="U60" i="18" s="1"/>
  <c r="AQ60" i="18" s="1"/>
  <c r="AU60" i="18" s="1"/>
  <c r="O61" i="18"/>
  <c r="P28" i="21"/>
  <c r="Q28" i="21" s="1"/>
  <c r="S28" i="21" s="1"/>
  <c r="U28" i="21" s="1"/>
  <c r="AQ28" i="21" s="1"/>
  <c r="AU28" i="21" s="1"/>
  <c r="O29" i="21"/>
  <c r="P27" i="2"/>
  <c r="Q27" i="2" s="1"/>
  <c r="S27" i="2" s="1"/>
  <c r="U27" i="2" s="1"/>
  <c r="AQ27" i="2" s="1"/>
  <c r="AU27" i="2" s="1"/>
  <c r="D111" i="5"/>
  <c r="E96" i="5"/>
  <c r="H95" i="5" s="1"/>
  <c r="I95" i="5" s="1"/>
  <c r="J95" i="5" s="1"/>
  <c r="P59" i="12"/>
  <c r="Q59" i="12" s="1"/>
  <c r="S59" i="12" s="1"/>
  <c r="U59" i="12" s="1"/>
  <c r="AQ59" i="12" s="1"/>
  <c r="AU59" i="12" s="1"/>
  <c r="O59" i="14"/>
  <c r="E98" i="7"/>
  <c r="H97" i="7" s="1"/>
  <c r="I97" i="7" s="1"/>
  <c r="J97" i="7" s="1"/>
  <c r="D113" i="7"/>
  <c r="P58" i="13"/>
  <c r="Q58" i="13" s="1"/>
  <c r="S58" i="13" s="1"/>
  <c r="U58" i="13" s="1"/>
  <c r="AQ58" i="13" s="1"/>
  <c r="AU58" i="13" s="1"/>
  <c r="O59" i="13"/>
  <c r="D136" i="31"/>
  <c r="E137" i="31" s="1"/>
  <c r="H136" i="31" s="1"/>
  <c r="I136" i="31" s="1"/>
  <c r="J136" i="31" s="1"/>
  <c r="P136" i="31" s="1"/>
  <c r="E122" i="31"/>
  <c r="H121" i="31" s="1"/>
  <c r="I121" i="31" s="1"/>
  <c r="J121" i="31" s="1"/>
  <c r="P121" i="31" s="1"/>
  <c r="S28" i="7"/>
  <c r="U28" i="7" s="1"/>
  <c r="AQ28" i="7" s="1"/>
  <c r="AU28" i="7" s="1"/>
  <c r="D97" i="9"/>
  <c r="E82" i="9"/>
  <c r="H81" i="9" s="1"/>
  <c r="I81" i="9" s="1"/>
  <c r="J81" i="9" s="1"/>
  <c r="D111" i="11"/>
  <c r="E96" i="11"/>
  <c r="H95" i="11" s="1"/>
  <c r="I95" i="11" s="1"/>
  <c r="J95" i="11" s="1"/>
  <c r="D99" i="33"/>
  <c r="E84" i="33"/>
  <c r="H83" i="33" s="1"/>
  <c r="I83" i="33" s="1"/>
  <c r="J83" i="33" s="1"/>
  <c r="O27" i="15"/>
  <c r="E96" i="3"/>
  <c r="H95" i="3" s="1"/>
  <c r="I95" i="3" s="1"/>
  <c r="J95" i="3" s="1"/>
  <c r="D111" i="3"/>
  <c r="D100" i="4"/>
  <c r="E85" i="4"/>
  <c r="H84" i="4" s="1"/>
  <c r="I84" i="4" s="1"/>
  <c r="J84" i="4" s="1"/>
  <c r="E90" i="6"/>
  <c r="H89" i="6" s="1"/>
  <c r="I89" i="6" s="1"/>
  <c r="J89" i="6" s="1"/>
  <c r="D105" i="6"/>
  <c r="E84" i="9"/>
  <c r="H83" i="9" s="1"/>
  <c r="I83" i="9" s="1"/>
  <c r="J83" i="9" s="1"/>
  <c r="D99" i="9"/>
  <c r="E75" i="31"/>
  <c r="H74" i="31" s="1"/>
  <c r="I74" i="31" s="1"/>
  <c r="J74" i="31" s="1"/>
  <c r="D90" i="31"/>
  <c r="D132" i="20"/>
  <c r="E117" i="20"/>
  <c r="H116" i="20" s="1"/>
  <c r="I116" i="20" s="1"/>
  <c r="J116" i="20" s="1"/>
  <c r="S27" i="11"/>
  <c r="U27" i="11" s="1"/>
  <c r="AQ27" i="11" s="1"/>
  <c r="AU27" i="11" s="1"/>
  <c r="E75" i="7"/>
  <c r="H74" i="7" s="1"/>
  <c r="I74" i="7" s="1"/>
  <c r="J74" i="7" s="1"/>
  <c r="D90" i="7"/>
  <c r="D94" i="13"/>
  <c r="E79" i="13"/>
  <c r="H78" i="13" s="1"/>
  <c r="I78" i="13" s="1"/>
  <c r="J78" i="13" s="1"/>
  <c r="S44" i="24"/>
  <c r="U44" i="24" s="1"/>
  <c r="AQ44" i="24" s="1"/>
  <c r="AU44" i="24" s="1"/>
  <c r="P58" i="25"/>
  <c r="Q58" i="25" s="1"/>
  <c r="S58" i="25" s="1"/>
  <c r="U58" i="25" s="1"/>
  <c r="AQ58" i="25" s="1"/>
  <c r="AU58" i="25" s="1"/>
  <c r="E76" i="31"/>
  <c r="H75" i="31" s="1"/>
  <c r="I75" i="31" s="1"/>
  <c r="J75" i="31" s="1"/>
  <c r="D91" i="31"/>
  <c r="D92" i="27"/>
  <c r="E77" i="27"/>
  <c r="H76" i="27" s="1"/>
  <c r="I76" i="27" s="1"/>
  <c r="J76" i="27" s="1"/>
  <c r="E97" i="27"/>
  <c r="H96" i="27" s="1"/>
  <c r="I96" i="27" s="1"/>
  <c r="J96" i="27" s="1"/>
  <c r="D112" i="27"/>
  <c r="D114" i="12"/>
  <c r="E99" i="12"/>
  <c r="H98" i="12" s="1"/>
  <c r="I98" i="12" s="1"/>
  <c r="J98" i="12" s="1"/>
  <c r="E100" i="4"/>
  <c r="H99" i="4" s="1"/>
  <c r="I99" i="4" s="1"/>
  <c r="J99" i="4" s="1"/>
  <c r="D115" i="4"/>
  <c r="P74" i="31"/>
  <c r="D111" i="23"/>
  <c r="E96" i="23"/>
  <c r="H95" i="23" s="1"/>
  <c r="I95" i="23" s="1"/>
  <c r="J95" i="23" s="1"/>
  <c r="D106" i="8"/>
  <c r="E91" i="8"/>
  <c r="H90" i="8" s="1"/>
  <c r="I90" i="8" s="1"/>
  <c r="J90" i="8" s="1"/>
  <c r="S27" i="22"/>
  <c r="U27" i="22" s="1"/>
  <c r="AQ27" i="22" s="1"/>
  <c r="AU27" i="22" s="1"/>
  <c r="P42" i="12"/>
  <c r="Q42" i="12" s="1"/>
  <c r="S42" i="12" s="1"/>
  <c r="U42" i="12" s="1"/>
  <c r="AQ42" i="12" s="1"/>
  <c r="AU42" i="12" s="1"/>
  <c r="S28" i="26"/>
  <c r="U28" i="26" s="1"/>
  <c r="AQ28" i="26" s="1"/>
  <c r="AU28" i="26" s="1"/>
  <c r="E83" i="4"/>
  <c r="H82" i="4" s="1"/>
  <c r="I82" i="4" s="1"/>
  <c r="J82" i="4" s="1"/>
  <c r="D98" i="4"/>
  <c r="D115" i="22"/>
  <c r="E100" i="22"/>
  <c r="H99" i="22" s="1"/>
  <c r="I99" i="22" s="1"/>
  <c r="J99" i="22" s="1"/>
  <c r="D106" i="29"/>
  <c r="E91" i="29"/>
  <c r="H90" i="29" s="1"/>
  <c r="I90" i="29" s="1"/>
  <c r="J90" i="29" s="1"/>
  <c r="P58" i="3"/>
  <c r="Q58" i="3" s="1"/>
  <c r="S58" i="3" s="1"/>
  <c r="U58" i="3" s="1"/>
  <c r="AQ58" i="3" s="1"/>
  <c r="AU58" i="3" s="1"/>
  <c r="P75" i="1"/>
  <c r="Q75" i="1" s="1"/>
  <c r="S75" i="1" s="1"/>
  <c r="U75" i="1" s="1"/>
  <c r="AQ75" i="1" s="1"/>
  <c r="AU75" i="1" s="1"/>
  <c r="O76" i="1"/>
  <c r="E93" i="28"/>
  <c r="H92" i="28" s="1"/>
  <c r="I92" i="28" s="1"/>
  <c r="J92" i="28" s="1"/>
  <c r="D108" i="28"/>
  <c r="P105" i="13"/>
  <c r="Q105" i="13" s="1"/>
  <c r="S105" i="13" s="1"/>
  <c r="U105" i="13" s="1"/>
  <c r="AT105" i="13" s="1"/>
  <c r="AX105" i="13" s="1"/>
  <c r="S58" i="20"/>
  <c r="U58" i="20" s="1"/>
  <c r="AQ58" i="20" s="1"/>
  <c r="AU58" i="20" s="1"/>
  <c r="E98" i="5"/>
  <c r="H97" i="5" s="1"/>
  <c r="I97" i="5" s="1"/>
  <c r="J97" i="5" s="1"/>
  <c r="D113" i="5"/>
  <c r="D125" i="2"/>
  <c r="E110" i="2"/>
  <c r="H109" i="2" s="1"/>
  <c r="I109" i="2" s="1"/>
  <c r="J109" i="2" s="1"/>
  <c r="E79" i="28"/>
  <c r="H78" i="28" s="1"/>
  <c r="I78" i="28" s="1"/>
  <c r="J78" i="28" s="1"/>
  <c r="D94" i="28"/>
  <c r="E75" i="4"/>
  <c r="H74" i="4" s="1"/>
  <c r="I74" i="4" s="1"/>
  <c r="J74" i="4" s="1"/>
  <c r="D90" i="4"/>
  <c r="P58" i="4"/>
  <c r="Q58" i="4" s="1"/>
  <c r="S58" i="4" s="1"/>
  <c r="U58" i="4" s="1"/>
  <c r="AQ58" i="4" s="1"/>
  <c r="AU58" i="4" s="1"/>
  <c r="E90" i="15"/>
  <c r="H89" i="15" s="1"/>
  <c r="I89" i="15" s="1"/>
  <c r="J89" i="15" s="1"/>
  <c r="P89" i="15" s="1"/>
  <c r="D105" i="15"/>
  <c r="D93" i="3"/>
  <c r="E78" i="3"/>
  <c r="H77" i="3" s="1"/>
  <c r="I77" i="3" s="1"/>
  <c r="J77" i="3" s="1"/>
  <c r="D132" i="3"/>
  <c r="E117" i="3"/>
  <c r="H116" i="3" s="1"/>
  <c r="I116" i="3" s="1"/>
  <c r="J116" i="3" s="1"/>
  <c r="D112" i="9"/>
  <c r="E97" i="9"/>
  <c r="H96" i="9" s="1"/>
  <c r="I96" i="9" s="1"/>
  <c r="J96" i="9" s="1"/>
  <c r="S27" i="13"/>
  <c r="U27" i="13" s="1"/>
  <c r="AQ27" i="13" s="1"/>
  <c r="AU27" i="13" s="1"/>
  <c r="D105" i="18"/>
  <c r="E90" i="18"/>
  <c r="H89" i="18" s="1"/>
  <c r="I89" i="18" s="1"/>
  <c r="J89" i="18" s="1"/>
  <c r="P89" i="18" s="1"/>
  <c r="P76" i="13"/>
  <c r="Q76" i="13" s="1"/>
  <c r="S76" i="13" s="1"/>
  <c r="U76" i="13" s="1"/>
  <c r="AQ76" i="13" s="1"/>
  <c r="AU76" i="13" s="1"/>
  <c r="E127" i="16"/>
  <c r="H126" i="16" s="1"/>
  <c r="I126" i="16" s="1"/>
  <c r="J126" i="16" s="1"/>
  <c r="D141" i="16"/>
  <c r="E142" i="16" s="1"/>
  <c r="H141" i="16" s="1"/>
  <c r="I141" i="16" s="1"/>
  <c r="J141" i="16" s="1"/>
  <c r="P73" i="18"/>
  <c r="Q73" i="18" s="1"/>
  <c r="S73" i="18" s="1"/>
  <c r="U73" i="18" s="1"/>
  <c r="AQ73" i="18" s="1"/>
  <c r="AU73" i="18" s="1"/>
  <c r="S26" i="12"/>
  <c r="U26" i="12" s="1"/>
  <c r="AQ26" i="12" s="1"/>
  <c r="AU26" i="12" s="1"/>
  <c r="D128" i="18"/>
  <c r="E113" i="18"/>
  <c r="H112" i="18" s="1"/>
  <c r="I112" i="18" s="1"/>
  <c r="J112" i="18" s="1"/>
  <c r="E99" i="10"/>
  <c r="H98" i="10" s="1"/>
  <c r="I98" i="10" s="1"/>
  <c r="J98" i="10" s="1"/>
  <c r="D114" i="10"/>
  <c r="E107" i="13"/>
  <c r="H106" i="13" s="1"/>
  <c r="I106" i="13" s="1"/>
  <c r="J106" i="13" s="1"/>
  <c r="D122" i="13"/>
  <c r="S73" i="16"/>
  <c r="U73" i="16" s="1"/>
  <c r="AQ73" i="16" s="1"/>
  <c r="AU73" i="16" s="1"/>
  <c r="D111" i="18"/>
  <c r="E96" i="18"/>
  <c r="H95" i="18" s="1"/>
  <c r="I95" i="18" s="1"/>
  <c r="J95" i="18" s="1"/>
  <c r="P43" i="30"/>
  <c r="Q43" i="30" s="1"/>
  <c r="S43" i="30" s="1"/>
  <c r="U43" i="30" s="1"/>
  <c r="AQ43" i="30" s="1"/>
  <c r="AU43" i="30" s="1"/>
  <c r="D126" i="30"/>
  <c r="E111" i="30"/>
  <c r="H110" i="30" s="1"/>
  <c r="I110" i="30" s="1"/>
  <c r="J110" i="30" s="1"/>
  <c r="D106" i="22"/>
  <c r="E91" i="22"/>
  <c r="H90" i="22" s="1"/>
  <c r="I90" i="22" s="1"/>
  <c r="J90" i="22" s="1"/>
  <c r="P90" i="22" s="1"/>
  <c r="D111" i="26"/>
  <c r="E96" i="26"/>
  <c r="H95" i="26" s="1"/>
  <c r="I95" i="26" s="1"/>
  <c r="J95" i="26" s="1"/>
  <c r="S28" i="25"/>
  <c r="U28" i="25" s="1"/>
  <c r="AQ28" i="25" s="1"/>
  <c r="AU28" i="25" s="1"/>
  <c r="P43" i="21"/>
  <c r="Q43" i="21" s="1"/>
  <c r="S43" i="21" s="1"/>
  <c r="U43" i="21" s="1"/>
  <c r="AQ43" i="21" s="1"/>
  <c r="AU43" i="21" s="1"/>
  <c r="O44" i="21"/>
  <c r="E75" i="28"/>
  <c r="H74" i="28" s="1"/>
  <c r="I74" i="28" s="1"/>
  <c r="J74" i="28" s="1"/>
  <c r="D90" i="28"/>
  <c r="O43" i="22"/>
  <c r="D110" i="27"/>
  <c r="E95" i="27"/>
  <c r="H94" i="27" s="1"/>
  <c r="I94" i="27" s="1"/>
  <c r="J94" i="27" s="1"/>
  <c r="D112" i="2"/>
  <c r="E97" i="2"/>
  <c r="H96" i="2" s="1"/>
  <c r="I96" i="2" s="1"/>
  <c r="J96" i="2" s="1"/>
  <c r="D124" i="4"/>
  <c r="E109" i="4"/>
  <c r="H108" i="4" s="1"/>
  <c r="I108" i="4" s="1"/>
  <c r="J108" i="4" s="1"/>
  <c r="D89" i="25"/>
  <c r="E90" i="25" s="1"/>
  <c r="H89" i="25" s="1"/>
  <c r="I89" i="25" s="1"/>
  <c r="J89" i="25" s="1"/>
  <c r="P89" i="25" s="1"/>
  <c r="E74" i="25"/>
  <c r="H73" i="25" s="1"/>
  <c r="I73" i="25" s="1"/>
  <c r="J73" i="25" s="1"/>
  <c r="P73" i="25" s="1"/>
  <c r="E91" i="21"/>
  <c r="H90" i="21" s="1"/>
  <c r="I90" i="21" s="1"/>
  <c r="J90" i="21" s="1"/>
  <c r="D106" i="21"/>
  <c r="E94" i="21"/>
  <c r="H93" i="21" s="1"/>
  <c r="I93" i="21" s="1"/>
  <c r="J93" i="21" s="1"/>
  <c r="D109" i="21"/>
  <c r="Q137" i="34" l="1"/>
  <c r="S137" i="34" s="1"/>
  <c r="U137" i="34" s="1"/>
  <c r="AT137" i="34" s="1"/>
  <c r="AX137" i="34" s="1"/>
  <c r="O138" i="34"/>
  <c r="O123" i="34"/>
  <c r="E129" i="34"/>
  <c r="H128" i="34" s="1"/>
  <c r="I128" i="34" s="1"/>
  <c r="J128" i="34" s="1"/>
  <c r="D143" i="34"/>
  <c r="E144" i="34" s="1"/>
  <c r="H143" i="34" s="1"/>
  <c r="I143" i="34" s="1"/>
  <c r="J143" i="34" s="1"/>
  <c r="AX122" i="34"/>
  <c r="BA122" i="34"/>
  <c r="N77" i="34"/>
  <c r="D146" i="34"/>
  <c r="E147" i="34" s="1"/>
  <c r="H146" i="34" s="1"/>
  <c r="I146" i="34" s="1"/>
  <c r="J146" i="34" s="1"/>
  <c r="E132" i="34"/>
  <c r="H131" i="34" s="1"/>
  <c r="I131" i="34" s="1"/>
  <c r="J131" i="34" s="1"/>
  <c r="D145" i="34"/>
  <c r="E146" i="34" s="1"/>
  <c r="H145" i="34" s="1"/>
  <c r="I145" i="34" s="1"/>
  <c r="J145" i="34" s="1"/>
  <c r="E131" i="34"/>
  <c r="H130" i="34" s="1"/>
  <c r="I130" i="34" s="1"/>
  <c r="J130" i="34" s="1"/>
  <c r="E126" i="34"/>
  <c r="H125" i="34" s="1"/>
  <c r="I125" i="34" s="1"/>
  <c r="J125" i="34" s="1"/>
  <c r="D140" i="34"/>
  <c r="E141" i="34" s="1"/>
  <c r="H140" i="34" s="1"/>
  <c r="I140" i="34" s="1"/>
  <c r="J140" i="34" s="1"/>
  <c r="E114" i="34"/>
  <c r="H113" i="34" s="1"/>
  <c r="I113" i="34" s="1"/>
  <c r="J113" i="34" s="1"/>
  <c r="D129" i="34"/>
  <c r="P28" i="34"/>
  <c r="Q28" i="34" s="1"/>
  <c r="S28" i="34" s="1"/>
  <c r="U28" i="34" s="1"/>
  <c r="AQ28" i="34" s="1"/>
  <c r="AU28" i="34" s="1"/>
  <c r="O29" i="34"/>
  <c r="D123" i="34"/>
  <c r="E108" i="34"/>
  <c r="H107" i="34" s="1"/>
  <c r="I107" i="34" s="1"/>
  <c r="J107" i="34" s="1"/>
  <c r="E117" i="34"/>
  <c r="H116" i="34" s="1"/>
  <c r="I116" i="34" s="1"/>
  <c r="J116" i="34" s="1"/>
  <c r="D132" i="34"/>
  <c r="P91" i="34"/>
  <c r="Q91" i="34" s="1"/>
  <c r="S91" i="34" s="1"/>
  <c r="U91" i="34" s="1"/>
  <c r="AJ91" i="34" s="1"/>
  <c r="AN91" i="34" s="1"/>
  <c r="O77" i="34"/>
  <c r="D126" i="34"/>
  <c r="E111" i="34"/>
  <c r="H110" i="34" s="1"/>
  <c r="I110" i="34" s="1"/>
  <c r="J110" i="34" s="1"/>
  <c r="P59" i="34"/>
  <c r="Q59" i="34" s="1"/>
  <c r="S59" i="34" s="1"/>
  <c r="U59" i="34" s="1"/>
  <c r="AQ59" i="34" s="1"/>
  <c r="AU59" i="34" s="1"/>
  <c r="O45" i="34"/>
  <c r="O106" i="34"/>
  <c r="Q74" i="12"/>
  <c r="S74" i="12" s="1"/>
  <c r="U74" i="12" s="1"/>
  <c r="AQ74" i="12" s="1"/>
  <c r="AU74" i="12" s="1"/>
  <c r="O75" i="12"/>
  <c r="Q89" i="25"/>
  <c r="S89" i="25" s="1"/>
  <c r="U89" i="25" s="1"/>
  <c r="AJ89" i="25" s="1"/>
  <c r="AN89" i="25" s="1"/>
  <c r="O90" i="25"/>
  <c r="Q121" i="31"/>
  <c r="S121" i="31" s="1"/>
  <c r="U121" i="31" s="1"/>
  <c r="AT121" i="31" s="1"/>
  <c r="O122" i="31"/>
  <c r="Q89" i="21"/>
  <c r="S89" i="21" s="1"/>
  <c r="U89" i="21" s="1"/>
  <c r="AJ89" i="21" s="1"/>
  <c r="AN89" i="21" s="1"/>
  <c r="O90" i="21"/>
  <c r="Q136" i="31"/>
  <c r="S136" i="31" s="1"/>
  <c r="U136" i="31" s="1"/>
  <c r="AT136" i="31" s="1"/>
  <c r="AX136" i="31" s="1"/>
  <c r="O137" i="31"/>
  <c r="Q73" i="28"/>
  <c r="S73" i="28" s="1"/>
  <c r="U73" i="28" s="1"/>
  <c r="AQ73" i="28" s="1"/>
  <c r="AU73" i="28" s="1"/>
  <c r="O74" i="28"/>
  <c r="Q89" i="26"/>
  <c r="S89" i="26" s="1"/>
  <c r="U89" i="26" s="1"/>
  <c r="AJ89" i="26" s="1"/>
  <c r="AN89" i="26" s="1"/>
  <c r="O90" i="26"/>
  <c r="Q73" i="20"/>
  <c r="S73" i="20" s="1"/>
  <c r="U73" i="20" s="1"/>
  <c r="AQ73" i="20" s="1"/>
  <c r="AU73" i="20" s="1"/>
  <c r="O74" i="20"/>
  <c r="Q73" i="4"/>
  <c r="S73" i="4" s="1"/>
  <c r="U73" i="4" s="1"/>
  <c r="AQ73" i="4" s="1"/>
  <c r="AU73" i="4" s="1"/>
  <c r="O74" i="4"/>
  <c r="Q90" i="22"/>
  <c r="S90" i="22" s="1"/>
  <c r="U90" i="22" s="1"/>
  <c r="AJ90" i="22" s="1"/>
  <c r="AN90" i="22" s="1"/>
  <c r="O91" i="22"/>
  <c r="Q89" i="17"/>
  <c r="S89" i="17" s="1"/>
  <c r="U89" i="17" s="1"/>
  <c r="AJ89" i="17" s="1"/>
  <c r="AN89" i="17" s="1"/>
  <c r="O90" i="17"/>
  <c r="Q121" i="22"/>
  <c r="S121" i="22" s="1"/>
  <c r="U121" i="22" s="1"/>
  <c r="AT121" i="22" s="1"/>
  <c r="O122" i="22"/>
  <c r="Q136" i="22"/>
  <c r="S136" i="22" s="1"/>
  <c r="U136" i="22" s="1"/>
  <c r="AT136" i="22" s="1"/>
  <c r="AX136" i="22" s="1"/>
  <c r="O137" i="22"/>
  <c r="Q89" i="23"/>
  <c r="S89" i="23" s="1"/>
  <c r="U89" i="23" s="1"/>
  <c r="AJ89" i="23" s="1"/>
  <c r="AN89" i="23" s="1"/>
  <c r="O90" i="23"/>
  <c r="Q73" i="3"/>
  <c r="S73" i="3" s="1"/>
  <c r="U73" i="3" s="1"/>
  <c r="AQ73" i="3" s="1"/>
  <c r="AU73" i="3" s="1"/>
  <c r="O74" i="3"/>
  <c r="Q89" i="15"/>
  <c r="S89" i="15" s="1"/>
  <c r="U89" i="15" s="1"/>
  <c r="AJ89" i="15" s="1"/>
  <c r="AN89" i="15" s="1"/>
  <c r="O90" i="15"/>
  <c r="D122" i="5"/>
  <c r="E107" i="5"/>
  <c r="H106" i="5" s="1"/>
  <c r="I106" i="5" s="1"/>
  <c r="J106" i="5" s="1"/>
  <c r="D141" i="20"/>
  <c r="E142" i="20" s="1"/>
  <c r="H141" i="20" s="1"/>
  <c r="I141" i="20" s="1"/>
  <c r="J141" i="20" s="1"/>
  <c r="E127" i="20"/>
  <c r="H126" i="20" s="1"/>
  <c r="I126" i="20" s="1"/>
  <c r="J126" i="20" s="1"/>
  <c r="E113" i="2"/>
  <c r="H112" i="2" s="1"/>
  <c r="I112" i="2" s="1"/>
  <c r="J112" i="2" s="1"/>
  <c r="D128" i="2"/>
  <c r="D141" i="30"/>
  <c r="E142" i="30" s="1"/>
  <c r="H141" i="30" s="1"/>
  <c r="I141" i="30" s="1"/>
  <c r="J141" i="30" s="1"/>
  <c r="E127" i="30"/>
  <c r="H126" i="30" s="1"/>
  <c r="I126" i="30" s="1"/>
  <c r="J126" i="30" s="1"/>
  <c r="D127" i="23"/>
  <c r="E112" i="23"/>
  <c r="H111" i="23" s="1"/>
  <c r="I111" i="23" s="1"/>
  <c r="J111" i="23" s="1"/>
  <c r="E101" i="4"/>
  <c r="H100" i="4" s="1"/>
  <c r="I100" i="4" s="1"/>
  <c r="J100" i="4" s="1"/>
  <c r="D116" i="4"/>
  <c r="D125" i="7"/>
  <c r="E110" i="7"/>
  <c r="H109" i="7" s="1"/>
  <c r="I109" i="7" s="1"/>
  <c r="J109" i="7" s="1"/>
  <c r="Q105" i="2"/>
  <c r="S105" i="2" s="1"/>
  <c r="U105" i="2" s="1"/>
  <c r="AT105" i="2" s="1"/>
  <c r="AX105" i="2" s="1"/>
  <c r="O106" i="2"/>
  <c r="D140" i="33"/>
  <c r="E141" i="33" s="1"/>
  <c r="H140" i="33" s="1"/>
  <c r="I140" i="33" s="1"/>
  <c r="J140" i="33" s="1"/>
  <c r="E126" i="33"/>
  <c r="H125" i="33" s="1"/>
  <c r="I125" i="33" s="1"/>
  <c r="J125" i="33" s="1"/>
  <c r="D138" i="6"/>
  <c r="E139" i="6" s="1"/>
  <c r="H138" i="6" s="1"/>
  <c r="I138" i="6" s="1"/>
  <c r="J138" i="6" s="1"/>
  <c r="E124" i="6"/>
  <c r="H123" i="6" s="1"/>
  <c r="I123" i="6" s="1"/>
  <c r="J123" i="6" s="1"/>
  <c r="D125" i="4"/>
  <c r="E110" i="4"/>
  <c r="H109" i="4" s="1"/>
  <c r="I109" i="4" s="1"/>
  <c r="J109" i="4" s="1"/>
  <c r="P74" i="33"/>
  <c r="Q74" i="33" s="1"/>
  <c r="S74" i="33" s="1"/>
  <c r="U74" i="33" s="1"/>
  <c r="AQ74" i="33" s="1"/>
  <c r="AU74" i="33" s="1"/>
  <c r="D124" i="13"/>
  <c r="E109" i="13"/>
  <c r="H108" i="13" s="1"/>
  <c r="I108" i="13" s="1"/>
  <c r="J108" i="13" s="1"/>
  <c r="D112" i="20"/>
  <c r="E97" i="20"/>
  <c r="H96" i="20" s="1"/>
  <c r="I96" i="20" s="1"/>
  <c r="J96" i="20" s="1"/>
  <c r="D131" i="16"/>
  <c r="E116" i="16"/>
  <c r="H115" i="16" s="1"/>
  <c r="I115" i="16" s="1"/>
  <c r="J115" i="16" s="1"/>
  <c r="E113" i="21"/>
  <c r="H112" i="21" s="1"/>
  <c r="I112" i="21" s="1"/>
  <c r="J112" i="21" s="1"/>
  <c r="D128" i="21"/>
  <c r="E101" i="7"/>
  <c r="H100" i="7" s="1"/>
  <c r="I100" i="7" s="1"/>
  <c r="J100" i="7" s="1"/>
  <c r="D116" i="7"/>
  <c r="E111" i="12"/>
  <c r="H110" i="12" s="1"/>
  <c r="I110" i="12" s="1"/>
  <c r="J110" i="12" s="1"/>
  <c r="D126" i="12"/>
  <c r="D124" i="21"/>
  <c r="E109" i="21"/>
  <c r="H108" i="21" s="1"/>
  <c r="I108" i="21" s="1"/>
  <c r="J108" i="21" s="1"/>
  <c r="E115" i="24"/>
  <c r="H114" i="24" s="1"/>
  <c r="I114" i="24" s="1"/>
  <c r="J114" i="24" s="1"/>
  <c r="D130" i="24"/>
  <c r="P60" i="22"/>
  <c r="Q60" i="22" s="1"/>
  <c r="S60" i="22" s="1"/>
  <c r="U60" i="22" s="1"/>
  <c r="AQ60" i="22" s="1"/>
  <c r="AU60" i="22" s="1"/>
  <c r="O61" i="22"/>
  <c r="D126" i="3"/>
  <c r="E111" i="3"/>
  <c r="H110" i="3" s="1"/>
  <c r="I110" i="3" s="1"/>
  <c r="J110" i="3" s="1"/>
  <c r="D146" i="21"/>
  <c r="E147" i="21" s="1"/>
  <c r="H146" i="21" s="1"/>
  <c r="I146" i="21" s="1"/>
  <c r="J146" i="21" s="1"/>
  <c r="E132" i="21"/>
  <c r="H131" i="21" s="1"/>
  <c r="I131" i="21" s="1"/>
  <c r="J131" i="21" s="1"/>
  <c r="P61" i="6"/>
  <c r="Q61" i="6" s="1"/>
  <c r="S61" i="6" s="1"/>
  <c r="U61" i="6" s="1"/>
  <c r="AQ61" i="6" s="1"/>
  <c r="AU61" i="6" s="1"/>
  <c r="E109" i="23"/>
  <c r="H108" i="23" s="1"/>
  <c r="I108" i="23" s="1"/>
  <c r="J108" i="23" s="1"/>
  <c r="D124" i="23"/>
  <c r="E99" i="18"/>
  <c r="H98" i="18" s="1"/>
  <c r="I98" i="18" s="1"/>
  <c r="J98" i="18" s="1"/>
  <c r="D114" i="18"/>
  <c r="E106" i="27"/>
  <c r="H105" i="27" s="1"/>
  <c r="I105" i="27" s="1"/>
  <c r="J105" i="27" s="1"/>
  <c r="P105" i="27" s="1"/>
  <c r="D121" i="27"/>
  <c r="D123" i="12"/>
  <c r="E108" i="12"/>
  <c r="H107" i="12" s="1"/>
  <c r="I107" i="12" s="1"/>
  <c r="J107" i="12" s="1"/>
  <c r="Q73" i="17"/>
  <c r="S73" i="17" s="1"/>
  <c r="U73" i="17" s="1"/>
  <c r="AQ73" i="17" s="1"/>
  <c r="AU73" i="17" s="1"/>
  <c r="O74" i="17"/>
  <c r="P43" i="7"/>
  <c r="Q43" i="7" s="1"/>
  <c r="S43" i="7" s="1"/>
  <c r="U43" i="7" s="1"/>
  <c r="AQ43" i="7" s="1"/>
  <c r="AU43" i="7" s="1"/>
  <c r="O44" i="7"/>
  <c r="E113" i="23"/>
  <c r="H112" i="23" s="1"/>
  <c r="I112" i="23" s="1"/>
  <c r="J112" i="23" s="1"/>
  <c r="D128" i="23"/>
  <c r="O59" i="3"/>
  <c r="E112" i="3"/>
  <c r="H111" i="3" s="1"/>
  <c r="I111" i="3" s="1"/>
  <c r="J111" i="3" s="1"/>
  <c r="D127" i="3"/>
  <c r="P44" i="26"/>
  <c r="Q44" i="26" s="1"/>
  <c r="S44" i="26" s="1"/>
  <c r="U44" i="26" s="1"/>
  <c r="AQ44" i="26" s="1"/>
  <c r="AU44" i="26" s="1"/>
  <c r="O45" i="26"/>
  <c r="E113" i="13"/>
  <c r="H112" i="13" s="1"/>
  <c r="I112" i="13" s="1"/>
  <c r="J112" i="13" s="1"/>
  <c r="D128" i="13"/>
  <c r="Q89" i="6"/>
  <c r="S89" i="6" s="1"/>
  <c r="U89" i="6" s="1"/>
  <c r="AJ89" i="6" s="1"/>
  <c r="AN89" i="6" s="1"/>
  <c r="O90" i="6"/>
  <c r="D137" i="2"/>
  <c r="E138" i="2" s="1"/>
  <c r="H137" i="2" s="1"/>
  <c r="I137" i="2" s="1"/>
  <c r="J137" i="2" s="1"/>
  <c r="E123" i="2"/>
  <c r="H122" i="2" s="1"/>
  <c r="I122" i="2" s="1"/>
  <c r="J122" i="2" s="1"/>
  <c r="E115" i="15"/>
  <c r="H114" i="15" s="1"/>
  <c r="I114" i="15" s="1"/>
  <c r="J114" i="15" s="1"/>
  <c r="D130" i="15"/>
  <c r="D136" i="2"/>
  <c r="E137" i="2" s="1"/>
  <c r="H136" i="2" s="1"/>
  <c r="I136" i="2" s="1"/>
  <c r="J136" i="2" s="1"/>
  <c r="P136" i="2" s="1"/>
  <c r="E122" i="2"/>
  <c r="H121" i="2" s="1"/>
  <c r="I121" i="2" s="1"/>
  <c r="J121" i="2" s="1"/>
  <c r="P121" i="2" s="1"/>
  <c r="P75" i="14"/>
  <c r="Q75" i="14" s="1"/>
  <c r="S75" i="14" s="1"/>
  <c r="U75" i="14" s="1"/>
  <c r="AQ75" i="14" s="1"/>
  <c r="AU75" i="14" s="1"/>
  <c r="P59" i="17"/>
  <c r="Q59" i="17" s="1"/>
  <c r="S59" i="17" s="1"/>
  <c r="U59" i="17" s="1"/>
  <c r="AQ59" i="17" s="1"/>
  <c r="AU59" i="17" s="1"/>
  <c r="Q89" i="12"/>
  <c r="S89" i="12" s="1"/>
  <c r="U89" i="12" s="1"/>
  <c r="AJ89" i="12" s="1"/>
  <c r="AN89" i="12" s="1"/>
  <c r="O90" i="12"/>
  <c r="O28" i="18"/>
  <c r="E133" i="24"/>
  <c r="H132" i="24" s="1"/>
  <c r="I132" i="24" s="1"/>
  <c r="J132" i="24" s="1"/>
  <c r="D147" i="24"/>
  <c r="E148" i="24" s="1"/>
  <c r="H147" i="24" s="1"/>
  <c r="I147" i="24" s="1"/>
  <c r="J147" i="24" s="1"/>
  <c r="E106" i="24"/>
  <c r="H105" i="24" s="1"/>
  <c r="I105" i="24" s="1"/>
  <c r="J105" i="24" s="1"/>
  <c r="P105" i="24" s="1"/>
  <c r="D121" i="24"/>
  <c r="P44" i="29"/>
  <c r="Q44" i="29" s="1"/>
  <c r="S44" i="29" s="1"/>
  <c r="U44" i="29" s="1"/>
  <c r="AQ44" i="29" s="1"/>
  <c r="AU44" i="29" s="1"/>
  <c r="O45" i="29"/>
  <c r="E112" i="33"/>
  <c r="H111" i="33" s="1"/>
  <c r="I111" i="33" s="1"/>
  <c r="J111" i="33" s="1"/>
  <c r="D127" i="33"/>
  <c r="E92" i="17"/>
  <c r="H91" i="17" s="1"/>
  <c r="I91" i="17" s="1"/>
  <c r="J91" i="17" s="1"/>
  <c r="D107" i="17"/>
  <c r="E110" i="28"/>
  <c r="H109" i="28" s="1"/>
  <c r="I109" i="28" s="1"/>
  <c r="J109" i="28" s="1"/>
  <c r="D125" i="28"/>
  <c r="E107" i="6"/>
  <c r="H106" i="6" s="1"/>
  <c r="I106" i="6" s="1"/>
  <c r="J106" i="6" s="1"/>
  <c r="D122" i="6"/>
  <c r="E112" i="10"/>
  <c r="H111" i="10" s="1"/>
  <c r="I111" i="10" s="1"/>
  <c r="J111" i="10" s="1"/>
  <c r="D127" i="10"/>
  <c r="P43" i="17"/>
  <c r="Q43" i="17" s="1"/>
  <c r="S43" i="17" s="1"/>
  <c r="U43" i="17" s="1"/>
  <c r="AQ43" i="17" s="1"/>
  <c r="AU43" i="17" s="1"/>
  <c r="P122" i="1"/>
  <c r="Q122" i="1" s="1"/>
  <c r="S122" i="1" s="1"/>
  <c r="U122" i="1" s="1"/>
  <c r="AT122" i="1" s="1"/>
  <c r="O123" i="1"/>
  <c r="D126" i="33"/>
  <c r="E111" i="33"/>
  <c r="H110" i="33" s="1"/>
  <c r="I110" i="33" s="1"/>
  <c r="J110" i="33" s="1"/>
  <c r="O44" i="9"/>
  <c r="D138" i="3"/>
  <c r="E139" i="3" s="1"/>
  <c r="H138" i="3" s="1"/>
  <c r="I138" i="3" s="1"/>
  <c r="J138" i="3" s="1"/>
  <c r="E124" i="3"/>
  <c r="H123" i="3" s="1"/>
  <c r="I123" i="3" s="1"/>
  <c r="J123" i="3" s="1"/>
  <c r="E125" i="19"/>
  <c r="H124" i="19" s="1"/>
  <c r="I124" i="19" s="1"/>
  <c r="J124" i="19" s="1"/>
  <c r="D139" i="19"/>
  <c r="E140" i="19" s="1"/>
  <c r="H139" i="19" s="1"/>
  <c r="I139" i="19" s="1"/>
  <c r="J139" i="19" s="1"/>
  <c r="E107" i="27"/>
  <c r="H106" i="27" s="1"/>
  <c r="I106" i="27" s="1"/>
  <c r="J106" i="27" s="1"/>
  <c r="D122" i="27"/>
  <c r="D138" i="8"/>
  <c r="E139" i="8" s="1"/>
  <c r="H138" i="8" s="1"/>
  <c r="I138" i="8" s="1"/>
  <c r="J138" i="8" s="1"/>
  <c r="E124" i="8"/>
  <c r="H123" i="8" s="1"/>
  <c r="I123" i="8" s="1"/>
  <c r="J123" i="8" s="1"/>
  <c r="N30" i="24"/>
  <c r="O30" i="24" s="1"/>
  <c r="O59" i="4"/>
  <c r="Q73" i="5"/>
  <c r="S73" i="5" s="1"/>
  <c r="U73" i="5" s="1"/>
  <c r="AQ73" i="5" s="1"/>
  <c r="AU73" i="5" s="1"/>
  <c r="O74" i="5"/>
  <c r="O45" i="33"/>
  <c r="E130" i="16"/>
  <c r="H129" i="16" s="1"/>
  <c r="I129" i="16" s="1"/>
  <c r="J129" i="16" s="1"/>
  <c r="D144" i="16"/>
  <c r="E145" i="16" s="1"/>
  <c r="H144" i="16" s="1"/>
  <c r="I144" i="16" s="1"/>
  <c r="J144" i="16" s="1"/>
  <c r="D126" i="27"/>
  <c r="E111" i="27"/>
  <c r="H110" i="27" s="1"/>
  <c r="I110" i="27" s="1"/>
  <c r="J110" i="27" s="1"/>
  <c r="E91" i="4"/>
  <c r="H90" i="4" s="1"/>
  <c r="I90" i="4" s="1"/>
  <c r="J90" i="4" s="1"/>
  <c r="D106" i="4"/>
  <c r="Q74" i="31"/>
  <c r="S74" i="31" s="1"/>
  <c r="U74" i="31" s="1"/>
  <c r="AQ74" i="31" s="1"/>
  <c r="AU74" i="31" s="1"/>
  <c r="O75" i="31"/>
  <c r="E96" i="15"/>
  <c r="H95" i="15" s="1"/>
  <c r="I95" i="15" s="1"/>
  <c r="J95" i="15" s="1"/>
  <c r="D111" i="15"/>
  <c r="E110" i="24"/>
  <c r="H109" i="24" s="1"/>
  <c r="I109" i="24" s="1"/>
  <c r="J109" i="24" s="1"/>
  <c r="D125" i="24"/>
  <c r="P27" i="12"/>
  <c r="Q27" i="12" s="1"/>
  <c r="S27" i="12" s="1"/>
  <c r="U27" i="12" s="1"/>
  <c r="AQ27" i="12" s="1"/>
  <c r="AU27" i="12" s="1"/>
  <c r="O28" i="12"/>
  <c r="E107" i="14"/>
  <c r="H106" i="14" s="1"/>
  <c r="I106" i="14" s="1"/>
  <c r="J106" i="14" s="1"/>
  <c r="D122" i="14"/>
  <c r="P28" i="1"/>
  <c r="Q28" i="1" s="1"/>
  <c r="S28" i="1" s="1"/>
  <c r="U28" i="1" s="1"/>
  <c r="AQ28" i="1" s="1"/>
  <c r="AU28" i="1" s="1"/>
  <c r="O29" i="1"/>
  <c r="P44" i="31"/>
  <c r="Q44" i="31" s="1"/>
  <c r="S44" i="31" s="1"/>
  <c r="U44" i="31" s="1"/>
  <c r="AQ44" i="31" s="1"/>
  <c r="AU44" i="31" s="1"/>
  <c r="E106" i="12"/>
  <c r="H105" i="12" s="1"/>
  <c r="I105" i="12" s="1"/>
  <c r="J105" i="12" s="1"/>
  <c r="P105" i="12" s="1"/>
  <c r="D121" i="12"/>
  <c r="D131" i="5"/>
  <c r="E116" i="5"/>
  <c r="H115" i="5" s="1"/>
  <c r="I115" i="5" s="1"/>
  <c r="J115" i="5" s="1"/>
  <c r="E132" i="2"/>
  <c r="H131" i="2" s="1"/>
  <c r="I131" i="2" s="1"/>
  <c r="J131" i="2" s="1"/>
  <c r="D146" i="2"/>
  <c r="E147" i="2" s="1"/>
  <c r="H146" i="2" s="1"/>
  <c r="I146" i="2" s="1"/>
  <c r="J146" i="2" s="1"/>
  <c r="D126" i="26"/>
  <c r="E111" i="26"/>
  <c r="H110" i="26" s="1"/>
  <c r="I110" i="26" s="1"/>
  <c r="J110" i="26" s="1"/>
  <c r="Q89" i="24"/>
  <c r="S89" i="24" s="1"/>
  <c r="U89" i="24" s="1"/>
  <c r="AJ89" i="24" s="1"/>
  <c r="AN89" i="24" s="1"/>
  <c r="O90" i="24"/>
  <c r="D128" i="11"/>
  <c r="E113" i="11"/>
  <c r="H112" i="11" s="1"/>
  <c r="I112" i="11" s="1"/>
  <c r="J112" i="11" s="1"/>
  <c r="D125" i="11"/>
  <c r="E110" i="11"/>
  <c r="H109" i="11" s="1"/>
  <c r="I109" i="11" s="1"/>
  <c r="J109" i="11" s="1"/>
  <c r="D131" i="10"/>
  <c r="E116" i="10"/>
  <c r="H115" i="10" s="1"/>
  <c r="I115" i="10" s="1"/>
  <c r="J115" i="10" s="1"/>
  <c r="E94" i="31"/>
  <c r="H93" i="31" s="1"/>
  <c r="I93" i="31" s="1"/>
  <c r="J93" i="31" s="1"/>
  <c r="D109" i="31"/>
  <c r="D115" i="30"/>
  <c r="E100" i="30"/>
  <c r="H99" i="30" s="1"/>
  <c r="I99" i="30" s="1"/>
  <c r="J99" i="30" s="1"/>
  <c r="O74" i="30"/>
  <c r="D112" i="3"/>
  <c r="E97" i="3"/>
  <c r="H96" i="3" s="1"/>
  <c r="I96" i="3" s="1"/>
  <c r="J96" i="3" s="1"/>
  <c r="E115" i="2"/>
  <c r="H114" i="2" s="1"/>
  <c r="I114" i="2" s="1"/>
  <c r="J114" i="2" s="1"/>
  <c r="D130" i="2"/>
  <c r="D131" i="18"/>
  <c r="E116" i="18"/>
  <c r="H115" i="18" s="1"/>
  <c r="I115" i="18" s="1"/>
  <c r="J115" i="18" s="1"/>
  <c r="E114" i="2"/>
  <c r="H113" i="2" s="1"/>
  <c r="I113" i="2" s="1"/>
  <c r="J113" i="2" s="1"/>
  <c r="D129" i="2"/>
  <c r="D145" i="19"/>
  <c r="E146" i="19" s="1"/>
  <c r="H145" i="19" s="1"/>
  <c r="I145" i="19" s="1"/>
  <c r="J145" i="19" s="1"/>
  <c r="E131" i="19"/>
  <c r="H130" i="19" s="1"/>
  <c r="I130" i="19" s="1"/>
  <c r="J130" i="19" s="1"/>
  <c r="E101" i="27"/>
  <c r="H100" i="27" s="1"/>
  <c r="I100" i="27" s="1"/>
  <c r="J100" i="27" s="1"/>
  <c r="D116" i="27"/>
  <c r="D129" i="6"/>
  <c r="E114" i="6"/>
  <c r="H113" i="6" s="1"/>
  <c r="I113" i="6" s="1"/>
  <c r="J113" i="6" s="1"/>
  <c r="E106" i="10"/>
  <c r="H105" i="10" s="1"/>
  <c r="I105" i="10" s="1"/>
  <c r="J105" i="10" s="1"/>
  <c r="P105" i="10" s="1"/>
  <c r="D121" i="10"/>
  <c r="E109" i="5"/>
  <c r="H108" i="5" s="1"/>
  <c r="I108" i="5" s="1"/>
  <c r="J108" i="5" s="1"/>
  <c r="D124" i="5"/>
  <c r="D105" i="5"/>
  <c r="E90" i="5"/>
  <c r="H89" i="5" s="1"/>
  <c r="I89" i="5" s="1"/>
  <c r="J89" i="5" s="1"/>
  <c r="P89" i="5" s="1"/>
  <c r="D123" i="16"/>
  <c r="E108" i="16"/>
  <c r="H107" i="16" s="1"/>
  <c r="I107" i="16" s="1"/>
  <c r="J107" i="16" s="1"/>
  <c r="D123" i="21"/>
  <c r="E108" i="21"/>
  <c r="H107" i="21" s="1"/>
  <c r="I107" i="21" s="1"/>
  <c r="J107" i="21" s="1"/>
  <c r="P43" i="22"/>
  <c r="Q43" i="22" s="1"/>
  <c r="S43" i="22" s="1"/>
  <c r="U43" i="22" s="1"/>
  <c r="AQ43" i="22" s="1"/>
  <c r="AU43" i="22" s="1"/>
  <c r="O44" i="30"/>
  <c r="N77" i="13"/>
  <c r="D131" i="4"/>
  <c r="E116" i="4"/>
  <c r="H115" i="4" s="1"/>
  <c r="I115" i="4" s="1"/>
  <c r="J115" i="4" s="1"/>
  <c r="D110" i="13"/>
  <c r="E95" i="13"/>
  <c r="H94" i="13" s="1"/>
  <c r="I94" i="13" s="1"/>
  <c r="J94" i="13" s="1"/>
  <c r="P27" i="15"/>
  <c r="Q27" i="15" s="1"/>
  <c r="S27" i="15" s="1"/>
  <c r="U27" i="15" s="1"/>
  <c r="AQ27" i="15" s="1"/>
  <c r="AU27" i="15" s="1"/>
  <c r="E100" i="15"/>
  <c r="H99" i="15" s="1"/>
  <c r="I99" i="15" s="1"/>
  <c r="J99" i="15" s="1"/>
  <c r="D115" i="15"/>
  <c r="E90" i="8"/>
  <c r="H89" i="8" s="1"/>
  <c r="I89" i="8" s="1"/>
  <c r="J89" i="8" s="1"/>
  <c r="P89" i="8" s="1"/>
  <c r="D105" i="8"/>
  <c r="O27" i="23"/>
  <c r="D131" i="19"/>
  <c r="E116" i="19"/>
  <c r="H115" i="19" s="1"/>
  <c r="I115" i="19" s="1"/>
  <c r="J115" i="19" s="1"/>
  <c r="D123" i="15"/>
  <c r="E108" i="15"/>
  <c r="H107" i="15" s="1"/>
  <c r="I107" i="15" s="1"/>
  <c r="J107" i="15" s="1"/>
  <c r="E92" i="11"/>
  <c r="H91" i="11" s="1"/>
  <c r="I91" i="11" s="1"/>
  <c r="J91" i="11" s="1"/>
  <c r="D107" i="11"/>
  <c r="P27" i="29"/>
  <c r="Q27" i="29" s="1"/>
  <c r="S27" i="29" s="1"/>
  <c r="U27" i="29" s="1"/>
  <c r="AQ27" i="29" s="1"/>
  <c r="AU27" i="29" s="1"/>
  <c r="E99" i="29"/>
  <c r="H98" i="29" s="1"/>
  <c r="I98" i="29" s="1"/>
  <c r="J98" i="29" s="1"/>
  <c r="D114" i="29"/>
  <c r="D124" i="17"/>
  <c r="E109" i="17"/>
  <c r="H108" i="17" s="1"/>
  <c r="I108" i="17" s="1"/>
  <c r="J108" i="17" s="1"/>
  <c r="E107" i="3"/>
  <c r="H106" i="3" s="1"/>
  <c r="I106" i="3" s="1"/>
  <c r="J106" i="3" s="1"/>
  <c r="D122" i="3"/>
  <c r="N62" i="30"/>
  <c r="P61" i="30"/>
  <c r="Q61" i="30" s="1"/>
  <c r="S61" i="30" s="1"/>
  <c r="U61" i="30" s="1"/>
  <c r="AQ61" i="30" s="1"/>
  <c r="AU61" i="30" s="1"/>
  <c r="Q74" i="22"/>
  <c r="S74" i="22" s="1"/>
  <c r="U74" i="22" s="1"/>
  <c r="AQ74" i="22" s="1"/>
  <c r="AU74" i="22" s="1"/>
  <c r="O75" i="22"/>
  <c r="D141" i="18"/>
  <c r="E142" i="18" s="1"/>
  <c r="H141" i="18" s="1"/>
  <c r="I141" i="18" s="1"/>
  <c r="J141" i="18" s="1"/>
  <c r="E127" i="18"/>
  <c r="H126" i="18" s="1"/>
  <c r="I126" i="18" s="1"/>
  <c r="J126" i="18" s="1"/>
  <c r="E111" i="7"/>
  <c r="H110" i="7" s="1"/>
  <c r="I110" i="7" s="1"/>
  <c r="J110" i="7" s="1"/>
  <c r="D126" i="7"/>
  <c r="E114" i="23"/>
  <c r="H113" i="23" s="1"/>
  <c r="I113" i="23" s="1"/>
  <c r="J113" i="23" s="1"/>
  <c r="D129" i="23"/>
  <c r="E94" i="29"/>
  <c r="H93" i="29" s="1"/>
  <c r="I93" i="29" s="1"/>
  <c r="J93" i="29" s="1"/>
  <c r="D109" i="29"/>
  <c r="P122" i="25"/>
  <c r="Q122" i="25" s="1"/>
  <c r="S122" i="25" s="1"/>
  <c r="U122" i="25" s="1"/>
  <c r="AT122" i="25" s="1"/>
  <c r="O123" i="25"/>
  <c r="P59" i="1"/>
  <c r="Q59" i="1" s="1"/>
  <c r="S59" i="1" s="1"/>
  <c r="U59" i="1" s="1"/>
  <c r="AQ59" i="1" s="1"/>
  <c r="AU59" i="1" s="1"/>
  <c r="O60" i="1"/>
  <c r="D122" i="33"/>
  <c r="E107" i="33"/>
  <c r="H106" i="33" s="1"/>
  <c r="I106" i="33" s="1"/>
  <c r="J106" i="33" s="1"/>
  <c r="E93" i="33"/>
  <c r="H92" i="33" s="1"/>
  <c r="I92" i="33" s="1"/>
  <c r="J92" i="33" s="1"/>
  <c r="D108" i="33"/>
  <c r="P44" i="1"/>
  <c r="Q44" i="1" s="1"/>
  <c r="S44" i="1" s="1"/>
  <c r="U44" i="1" s="1"/>
  <c r="AQ44" i="1" s="1"/>
  <c r="AU44" i="1" s="1"/>
  <c r="E107" i="17"/>
  <c r="H106" i="17" s="1"/>
  <c r="I106" i="17" s="1"/>
  <c r="J106" i="17" s="1"/>
  <c r="D122" i="17"/>
  <c r="E96" i="21"/>
  <c r="H95" i="21" s="1"/>
  <c r="I95" i="21" s="1"/>
  <c r="J95" i="21" s="1"/>
  <c r="D111" i="21"/>
  <c r="D131" i="12"/>
  <c r="E116" i="12"/>
  <c r="H115" i="12" s="1"/>
  <c r="I115" i="12" s="1"/>
  <c r="J115" i="12" s="1"/>
  <c r="P90" i="1"/>
  <c r="Q90" i="1" s="1"/>
  <c r="S90" i="1" s="1"/>
  <c r="U90" i="1" s="1"/>
  <c r="AJ90" i="1" s="1"/>
  <c r="AN90" i="1" s="1"/>
  <c r="O91" i="1"/>
  <c r="E133" i="8"/>
  <c r="H132" i="8" s="1"/>
  <c r="I132" i="8" s="1"/>
  <c r="J132" i="8" s="1"/>
  <c r="D147" i="8"/>
  <c r="E148" i="8" s="1"/>
  <c r="H147" i="8" s="1"/>
  <c r="I147" i="8" s="1"/>
  <c r="J147" i="8" s="1"/>
  <c r="D110" i="11"/>
  <c r="E95" i="11"/>
  <c r="H94" i="11" s="1"/>
  <c r="I94" i="11" s="1"/>
  <c r="J94" i="11" s="1"/>
  <c r="P76" i="1"/>
  <c r="Q76" i="1" s="1"/>
  <c r="S76" i="1" s="1"/>
  <c r="U76" i="1" s="1"/>
  <c r="AQ76" i="1" s="1"/>
  <c r="AU76" i="1" s="1"/>
  <c r="N77" i="1"/>
  <c r="O77" i="1" s="1"/>
  <c r="E133" i="29"/>
  <c r="H132" i="29" s="1"/>
  <c r="I132" i="29" s="1"/>
  <c r="J132" i="29" s="1"/>
  <c r="D147" i="29"/>
  <c r="E148" i="29" s="1"/>
  <c r="H147" i="29" s="1"/>
  <c r="I147" i="29" s="1"/>
  <c r="J147" i="29" s="1"/>
  <c r="E91" i="28"/>
  <c r="H90" i="28" s="1"/>
  <c r="I90" i="28" s="1"/>
  <c r="J90" i="28" s="1"/>
  <c r="D106" i="28"/>
  <c r="D110" i="28"/>
  <c r="E95" i="28"/>
  <c r="H94" i="28" s="1"/>
  <c r="I94" i="28" s="1"/>
  <c r="J94" i="28" s="1"/>
  <c r="E107" i="29"/>
  <c r="H106" i="29" s="1"/>
  <c r="I106" i="29" s="1"/>
  <c r="J106" i="29" s="1"/>
  <c r="D122" i="29"/>
  <c r="D106" i="7"/>
  <c r="E91" i="7"/>
  <c r="H90" i="7" s="1"/>
  <c r="I90" i="7" s="1"/>
  <c r="J90" i="7" s="1"/>
  <c r="E114" i="7"/>
  <c r="H113" i="7" s="1"/>
  <c r="I113" i="7" s="1"/>
  <c r="J113" i="7" s="1"/>
  <c r="D129" i="7"/>
  <c r="P59" i="21"/>
  <c r="Q59" i="21" s="1"/>
  <c r="S59" i="21" s="1"/>
  <c r="U59" i="21" s="1"/>
  <c r="AQ59" i="21" s="1"/>
  <c r="AU59" i="21" s="1"/>
  <c r="O60" i="21"/>
  <c r="D121" i="23"/>
  <c r="E106" i="23"/>
  <c r="H105" i="23" s="1"/>
  <c r="I105" i="23" s="1"/>
  <c r="J105" i="23" s="1"/>
  <c r="P105" i="23" s="1"/>
  <c r="Q73" i="8"/>
  <c r="S73" i="8" s="1"/>
  <c r="U73" i="8" s="1"/>
  <c r="AQ73" i="8" s="1"/>
  <c r="AU73" i="8" s="1"/>
  <c r="O74" i="8"/>
  <c r="D125" i="5"/>
  <c r="E110" i="5"/>
  <c r="H109" i="5" s="1"/>
  <c r="I109" i="5" s="1"/>
  <c r="J109" i="5" s="1"/>
  <c r="D113" i="4"/>
  <c r="E98" i="4"/>
  <c r="H97" i="4" s="1"/>
  <c r="I97" i="4" s="1"/>
  <c r="J97" i="4" s="1"/>
  <c r="D123" i="10"/>
  <c r="E108" i="10"/>
  <c r="H107" i="10" s="1"/>
  <c r="I107" i="10" s="1"/>
  <c r="J107" i="10" s="1"/>
  <c r="N46" i="24"/>
  <c r="O46" i="24" s="1"/>
  <c r="P45" i="24"/>
  <c r="Q45" i="24" s="1"/>
  <c r="S45" i="24" s="1"/>
  <c r="U45" i="24" s="1"/>
  <c r="AQ45" i="24" s="1"/>
  <c r="AU45" i="24" s="1"/>
  <c r="E113" i="14"/>
  <c r="H112" i="14" s="1"/>
  <c r="I112" i="14" s="1"/>
  <c r="J112" i="14" s="1"/>
  <c r="D128" i="14"/>
  <c r="P59" i="33"/>
  <c r="Q59" i="33" s="1"/>
  <c r="S59" i="33" s="1"/>
  <c r="U59" i="33" s="1"/>
  <c r="AQ59" i="33" s="1"/>
  <c r="AU59" i="33" s="1"/>
  <c r="O60" i="33"/>
  <c r="E114" i="12"/>
  <c r="H113" i="12" s="1"/>
  <c r="I113" i="12" s="1"/>
  <c r="J113" i="12" s="1"/>
  <c r="D129" i="12"/>
  <c r="E123" i="16"/>
  <c r="H122" i="16" s="1"/>
  <c r="I122" i="16" s="1"/>
  <c r="J122" i="16" s="1"/>
  <c r="D137" i="16"/>
  <c r="E138" i="16" s="1"/>
  <c r="H137" i="16" s="1"/>
  <c r="I137" i="16" s="1"/>
  <c r="J137" i="16" s="1"/>
  <c r="E129" i="16"/>
  <c r="H128" i="16" s="1"/>
  <c r="I128" i="16" s="1"/>
  <c r="J128" i="16" s="1"/>
  <c r="D143" i="16"/>
  <c r="E144" i="16" s="1"/>
  <c r="H143" i="16" s="1"/>
  <c r="I143" i="16" s="1"/>
  <c r="J143" i="16" s="1"/>
  <c r="D131" i="23"/>
  <c r="E116" i="23"/>
  <c r="H115" i="23" s="1"/>
  <c r="I115" i="23" s="1"/>
  <c r="J115" i="23" s="1"/>
  <c r="BA121" i="25"/>
  <c r="AX121" i="25"/>
  <c r="E111" i="23"/>
  <c r="H110" i="23" s="1"/>
  <c r="I110" i="23" s="1"/>
  <c r="J110" i="23" s="1"/>
  <c r="D126" i="23"/>
  <c r="E90" i="28"/>
  <c r="H89" i="28" s="1"/>
  <c r="I89" i="28" s="1"/>
  <c r="J89" i="28" s="1"/>
  <c r="P89" i="28" s="1"/>
  <c r="D105" i="28"/>
  <c r="E94" i="12"/>
  <c r="H93" i="12" s="1"/>
  <c r="I93" i="12" s="1"/>
  <c r="J93" i="12" s="1"/>
  <c r="D109" i="12"/>
  <c r="D129" i="19"/>
  <c r="E114" i="19"/>
  <c r="H113" i="19" s="1"/>
  <c r="I113" i="19" s="1"/>
  <c r="J113" i="19" s="1"/>
  <c r="D129" i="29"/>
  <c r="E114" i="29"/>
  <c r="H113" i="29" s="1"/>
  <c r="I113" i="29" s="1"/>
  <c r="J113" i="29" s="1"/>
  <c r="D114" i="26"/>
  <c r="E99" i="26"/>
  <c r="H98" i="26" s="1"/>
  <c r="I98" i="26" s="1"/>
  <c r="J98" i="26" s="1"/>
  <c r="E112" i="14"/>
  <c r="H111" i="14" s="1"/>
  <c r="I111" i="14" s="1"/>
  <c r="J111" i="14" s="1"/>
  <c r="D127" i="14"/>
  <c r="D132" i="33"/>
  <c r="E117" i="33"/>
  <c r="H116" i="33" s="1"/>
  <c r="I116" i="33" s="1"/>
  <c r="J116" i="33" s="1"/>
  <c r="O27" i="28"/>
  <c r="D145" i="16"/>
  <c r="E146" i="16" s="1"/>
  <c r="H145" i="16" s="1"/>
  <c r="I145" i="16" s="1"/>
  <c r="J145" i="16" s="1"/>
  <c r="E131" i="16"/>
  <c r="H130" i="16" s="1"/>
  <c r="I130" i="16" s="1"/>
  <c r="J130" i="16" s="1"/>
  <c r="D115" i="11"/>
  <c r="E100" i="11"/>
  <c r="H99" i="11" s="1"/>
  <c r="I99" i="11" s="1"/>
  <c r="J99" i="11" s="1"/>
  <c r="E95" i="19"/>
  <c r="H94" i="19" s="1"/>
  <c r="I94" i="19" s="1"/>
  <c r="J94" i="19" s="1"/>
  <c r="D110" i="19"/>
  <c r="E115" i="33"/>
  <c r="H114" i="33" s="1"/>
  <c r="I114" i="33" s="1"/>
  <c r="J114" i="33" s="1"/>
  <c r="D130" i="33"/>
  <c r="D129" i="8"/>
  <c r="E114" i="8"/>
  <c r="H113" i="8" s="1"/>
  <c r="I113" i="8" s="1"/>
  <c r="J113" i="8" s="1"/>
  <c r="D132" i="18"/>
  <c r="E117" i="18"/>
  <c r="H116" i="18" s="1"/>
  <c r="I116" i="18" s="1"/>
  <c r="J116" i="18" s="1"/>
  <c r="O28" i="3"/>
  <c r="P74" i="10"/>
  <c r="Q74" i="10" s="1"/>
  <c r="S74" i="10" s="1"/>
  <c r="U74" i="10" s="1"/>
  <c r="AQ74" i="10" s="1"/>
  <c r="AU74" i="10" s="1"/>
  <c r="O75" i="10"/>
  <c r="O27" i="5"/>
  <c r="O59" i="25"/>
  <c r="E125" i="31"/>
  <c r="H124" i="31" s="1"/>
  <c r="I124" i="31" s="1"/>
  <c r="J124" i="31" s="1"/>
  <c r="D139" i="31"/>
  <c r="E140" i="31" s="1"/>
  <c r="H139" i="31" s="1"/>
  <c r="I139" i="31" s="1"/>
  <c r="J139" i="31" s="1"/>
  <c r="P61" i="18"/>
  <c r="Q61" i="18" s="1"/>
  <c r="S61" i="18" s="1"/>
  <c r="U61" i="18" s="1"/>
  <c r="AQ61" i="18" s="1"/>
  <c r="AU61" i="18" s="1"/>
  <c r="E132" i="3"/>
  <c r="H131" i="3" s="1"/>
  <c r="I131" i="3" s="1"/>
  <c r="J131" i="3" s="1"/>
  <c r="D146" i="3"/>
  <c r="E147" i="3" s="1"/>
  <c r="H146" i="3" s="1"/>
  <c r="I146" i="3" s="1"/>
  <c r="J146" i="3" s="1"/>
  <c r="P60" i="2"/>
  <c r="Q60" i="2" s="1"/>
  <c r="S60" i="2" s="1"/>
  <c r="U60" i="2" s="1"/>
  <c r="AQ60" i="2" s="1"/>
  <c r="AU60" i="2" s="1"/>
  <c r="N30" i="22"/>
  <c r="P29" i="22"/>
  <c r="Q29" i="22" s="1"/>
  <c r="S29" i="22" s="1"/>
  <c r="U29" i="22" s="1"/>
  <c r="AQ29" i="22" s="1"/>
  <c r="AU29" i="22" s="1"/>
  <c r="Q89" i="18"/>
  <c r="S89" i="18" s="1"/>
  <c r="U89" i="18" s="1"/>
  <c r="AJ89" i="18" s="1"/>
  <c r="AN89" i="18" s="1"/>
  <c r="O90" i="18"/>
  <c r="E100" i="33"/>
  <c r="H99" i="33" s="1"/>
  <c r="I99" i="33" s="1"/>
  <c r="J99" i="33" s="1"/>
  <c r="D115" i="33"/>
  <c r="D132" i="16"/>
  <c r="E117" i="16"/>
  <c r="H116" i="16" s="1"/>
  <c r="I116" i="16" s="1"/>
  <c r="J116" i="16" s="1"/>
  <c r="D105" i="4"/>
  <c r="E90" i="4"/>
  <c r="H89" i="4" s="1"/>
  <c r="I89" i="4" s="1"/>
  <c r="J89" i="4" s="1"/>
  <c r="P89" i="4" s="1"/>
  <c r="E132" i="31"/>
  <c r="H131" i="31" s="1"/>
  <c r="I131" i="31" s="1"/>
  <c r="J131" i="31" s="1"/>
  <c r="D146" i="31"/>
  <c r="E147" i="31" s="1"/>
  <c r="H146" i="31" s="1"/>
  <c r="I146" i="31" s="1"/>
  <c r="J146" i="31" s="1"/>
  <c r="D124" i="30"/>
  <c r="E109" i="30"/>
  <c r="H108" i="30" s="1"/>
  <c r="I108" i="30" s="1"/>
  <c r="J108" i="30" s="1"/>
  <c r="N30" i="7"/>
  <c r="P29" i="7"/>
  <c r="Q29" i="7" s="1"/>
  <c r="S29" i="7" s="1"/>
  <c r="U29" i="7" s="1"/>
  <c r="AQ29" i="7" s="1"/>
  <c r="AU29" i="7" s="1"/>
  <c r="P90" i="2"/>
  <c r="Q90" i="2" s="1"/>
  <c r="S90" i="2" s="1"/>
  <c r="U90" i="2" s="1"/>
  <c r="AJ90" i="2" s="1"/>
  <c r="AN90" i="2" s="1"/>
  <c r="O91" i="2"/>
  <c r="D124" i="3"/>
  <c r="E109" i="3"/>
  <c r="H108" i="3" s="1"/>
  <c r="I108" i="3" s="1"/>
  <c r="J108" i="3" s="1"/>
  <c r="P59" i="11"/>
  <c r="Q59" i="11" s="1"/>
  <c r="S59" i="11" s="1"/>
  <c r="U59" i="11" s="1"/>
  <c r="AQ59" i="11" s="1"/>
  <c r="AU59" i="11" s="1"/>
  <c r="E125" i="2"/>
  <c r="H124" i="2" s="1"/>
  <c r="I124" i="2" s="1"/>
  <c r="J124" i="2" s="1"/>
  <c r="D139" i="2"/>
  <c r="E140" i="2" s="1"/>
  <c r="H139" i="2" s="1"/>
  <c r="I139" i="2" s="1"/>
  <c r="J139" i="2" s="1"/>
  <c r="D129" i="15"/>
  <c r="E114" i="15"/>
  <c r="H113" i="15" s="1"/>
  <c r="I113" i="15" s="1"/>
  <c r="J113" i="15" s="1"/>
  <c r="D147" i="13"/>
  <c r="E148" i="13" s="1"/>
  <c r="H147" i="13" s="1"/>
  <c r="I147" i="13" s="1"/>
  <c r="J147" i="13" s="1"/>
  <c r="E133" i="13"/>
  <c r="H132" i="13" s="1"/>
  <c r="I132" i="13" s="1"/>
  <c r="J132" i="13" s="1"/>
  <c r="E108" i="4"/>
  <c r="H107" i="4" s="1"/>
  <c r="I107" i="4" s="1"/>
  <c r="J107" i="4" s="1"/>
  <c r="D123" i="4"/>
  <c r="D121" i="21"/>
  <c r="E106" i="21"/>
  <c r="H105" i="21" s="1"/>
  <c r="I105" i="21" s="1"/>
  <c r="J105" i="21" s="1"/>
  <c r="P105" i="21" s="1"/>
  <c r="D144" i="10"/>
  <c r="E145" i="10" s="1"/>
  <c r="H144" i="10" s="1"/>
  <c r="I144" i="10" s="1"/>
  <c r="J144" i="10" s="1"/>
  <c r="E130" i="10"/>
  <c r="H129" i="10" s="1"/>
  <c r="I129" i="10" s="1"/>
  <c r="J129" i="10" s="1"/>
  <c r="P44" i="20"/>
  <c r="Q44" i="20" s="1"/>
  <c r="S44" i="20" s="1"/>
  <c r="U44" i="20" s="1"/>
  <c r="AQ44" i="20" s="1"/>
  <c r="AU44" i="20" s="1"/>
  <c r="O45" i="20"/>
  <c r="E127" i="22"/>
  <c r="H126" i="22" s="1"/>
  <c r="I126" i="22" s="1"/>
  <c r="J126" i="22" s="1"/>
  <c r="D141" i="22"/>
  <c r="E142" i="22" s="1"/>
  <c r="H141" i="22" s="1"/>
  <c r="I141" i="22" s="1"/>
  <c r="J141" i="22" s="1"/>
  <c r="D128" i="19"/>
  <c r="E113" i="19"/>
  <c r="H112" i="19" s="1"/>
  <c r="I112" i="19" s="1"/>
  <c r="J112" i="19" s="1"/>
  <c r="O45" i="16"/>
  <c r="Q89" i="16"/>
  <c r="S89" i="16" s="1"/>
  <c r="U89" i="16" s="1"/>
  <c r="AJ89" i="16" s="1"/>
  <c r="AN89" i="16" s="1"/>
  <c r="O90" i="16"/>
  <c r="E115" i="9"/>
  <c r="H114" i="9" s="1"/>
  <c r="I114" i="9" s="1"/>
  <c r="J114" i="9" s="1"/>
  <c r="D130" i="9"/>
  <c r="E101" i="10"/>
  <c r="H100" i="10" s="1"/>
  <c r="I100" i="10" s="1"/>
  <c r="J100" i="10" s="1"/>
  <c r="D116" i="10"/>
  <c r="P59" i="20"/>
  <c r="Q59" i="20" s="1"/>
  <c r="S59" i="20" s="1"/>
  <c r="U59" i="20" s="1"/>
  <c r="AQ59" i="20" s="1"/>
  <c r="AU59" i="20" s="1"/>
  <c r="O43" i="14"/>
  <c r="O107" i="1"/>
  <c r="O43" i="13"/>
  <c r="E128" i="13"/>
  <c r="H127" i="13" s="1"/>
  <c r="I127" i="13" s="1"/>
  <c r="J127" i="13" s="1"/>
  <c r="D142" i="13"/>
  <c r="E143" i="13" s="1"/>
  <c r="H142" i="13" s="1"/>
  <c r="I142" i="13" s="1"/>
  <c r="J142" i="13" s="1"/>
  <c r="D144" i="3"/>
  <c r="E145" i="3" s="1"/>
  <c r="H144" i="3" s="1"/>
  <c r="I144" i="3" s="1"/>
  <c r="J144" i="3" s="1"/>
  <c r="E130" i="3"/>
  <c r="H129" i="3" s="1"/>
  <c r="I129" i="3" s="1"/>
  <c r="J129" i="3" s="1"/>
  <c r="E113" i="28"/>
  <c r="H112" i="28" s="1"/>
  <c r="I112" i="28" s="1"/>
  <c r="J112" i="28" s="1"/>
  <c r="D128" i="28"/>
  <c r="E109" i="29"/>
  <c r="H108" i="29" s="1"/>
  <c r="I108" i="29" s="1"/>
  <c r="J108" i="29" s="1"/>
  <c r="D124" i="29"/>
  <c r="D121" i="18"/>
  <c r="E106" i="18"/>
  <c r="H105" i="18" s="1"/>
  <c r="I105" i="18" s="1"/>
  <c r="J105" i="18" s="1"/>
  <c r="P105" i="18" s="1"/>
  <c r="D131" i="22"/>
  <c r="E116" i="22"/>
  <c r="H115" i="22" s="1"/>
  <c r="I115" i="22" s="1"/>
  <c r="J115" i="22" s="1"/>
  <c r="E115" i="12"/>
  <c r="H114" i="12" s="1"/>
  <c r="I114" i="12" s="1"/>
  <c r="J114" i="12" s="1"/>
  <c r="D130" i="12"/>
  <c r="P59" i="14"/>
  <c r="Q59" i="14" s="1"/>
  <c r="S59" i="14" s="1"/>
  <c r="U59" i="14" s="1"/>
  <c r="AQ59" i="14" s="1"/>
  <c r="AU59" i="14" s="1"/>
  <c r="E100" i="20"/>
  <c r="H99" i="20" s="1"/>
  <c r="I99" i="20" s="1"/>
  <c r="J99" i="20" s="1"/>
  <c r="D115" i="20"/>
  <c r="D125" i="17"/>
  <c r="E110" i="17"/>
  <c r="H109" i="17" s="1"/>
  <c r="I109" i="17" s="1"/>
  <c r="J109" i="17" s="1"/>
  <c r="E90" i="29"/>
  <c r="H89" i="29" s="1"/>
  <c r="I89" i="29" s="1"/>
  <c r="J89" i="29" s="1"/>
  <c r="P89" i="29" s="1"/>
  <c r="D105" i="29"/>
  <c r="D126" i="21"/>
  <c r="E111" i="21"/>
  <c r="H110" i="21" s="1"/>
  <c r="I110" i="21" s="1"/>
  <c r="J110" i="21" s="1"/>
  <c r="D128" i="22"/>
  <c r="E113" i="22"/>
  <c r="H112" i="22" s="1"/>
  <c r="I112" i="22" s="1"/>
  <c r="J112" i="22" s="1"/>
  <c r="E109" i="16"/>
  <c r="H108" i="16" s="1"/>
  <c r="I108" i="16" s="1"/>
  <c r="J108" i="16" s="1"/>
  <c r="D124" i="16"/>
  <c r="E90" i="20"/>
  <c r="H89" i="20" s="1"/>
  <c r="I89" i="20" s="1"/>
  <c r="J89" i="20" s="1"/>
  <c r="P89" i="20" s="1"/>
  <c r="D105" i="20"/>
  <c r="E96" i="28"/>
  <c r="H95" i="28" s="1"/>
  <c r="I95" i="28" s="1"/>
  <c r="J95" i="28" s="1"/>
  <c r="D111" i="28"/>
  <c r="D130" i="14"/>
  <c r="E115" i="14"/>
  <c r="H114" i="14" s="1"/>
  <c r="I114" i="14" s="1"/>
  <c r="J114" i="14" s="1"/>
  <c r="E112" i="20"/>
  <c r="H111" i="20" s="1"/>
  <c r="I111" i="20" s="1"/>
  <c r="J111" i="20" s="1"/>
  <c r="D127" i="20"/>
  <c r="E99" i="5"/>
  <c r="H98" i="5" s="1"/>
  <c r="I98" i="5" s="1"/>
  <c r="J98" i="5" s="1"/>
  <c r="D114" i="5"/>
  <c r="D127" i="6"/>
  <c r="E112" i="6"/>
  <c r="H111" i="6" s="1"/>
  <c r="I111" i="6" s="1"/>
  <c r="J111" i="6" s="1"/>
  <c r="E100" i="27"/>
  <c r="H99" i="27" s="1"/>
  <c r="I99" i="27" s="1"/>
  <c r="J99" i="27" s="1"/>
  <c r="D115" i="27"/>
  <c r="E111" i="2"/>
  <c r="H110" i="2" s="1"/>
  <c r="I110" i="2" s="1"/>
  <c r="J110" i="2" s="1"/>
  <c r="D126" i="2"/>
  <c r="P45" i="25"/>
  <c r="Q45" i="25" s="1"/>
  <c r="S45" i="25" s="1"/>
  <c r="U45" i="25" s="1"/>
  <c r="AQ45" i="25" s="1"/>
  <c r="AU45" i="25" s="1"/>
  <c r="P27" i="17"/>
  <c r="Q27" i="17" s="1"/>
  <c r="S27" i="17" s="1"/>
  <c r="U27" i="17" s="1"/>
  <c r="AQ27" i="17" s="1"/>
  <c r="AU27" i="17" s="1"/>
  <c r="O28" i="17"/>
  <c r="P28" i="10"/>
  <c r="Q28" i="10" s="1"/>
  <c r="S28" i="10" s="1"/>
  <c r="U28" i="10" s="1"/>
  <c r="AQ28" i="10" s="1"/>
  <c r="AU28" i="10" s="1"/>
  <c r="O29" i="10"/>
  <c r="D127" i="27"/>
  <c r="E112" i="27"/>
  <c r="H111" i="27" s="1"/>
  <c r="I111" i="27" s="1"/>
  <c r="J111" i="27" s="1"/>
  <c r="E117" i="14"/>
  <c r="H116" i="14" s="1"/>
  <c r="I116" i="14" s="1"/>
  <c r="J116" i="14" s="1"/>
  <c r="D132" i="14"/>
  <c r="P28" i="16"/>
  <c r="Q28" i="16" s="1"/>
  <c r="S28" i="16" s="1"/>
  <c r="U28" i="16" s="1"/>
  <c r="AQ28" i="16" s="1"/>
  <c r="AU28" i="16" s="1"/>
  <c r="P43" i="15"/>
  <c r="Q43" i="15" s="1"/>
  <c r="S43" i="15" s="1"/>
  <c r="U43" i="15" s="1"/>
  <c r="AQ43" i="15" s="1"/>
  <c r="AU43" i="15" s="1"/>
  <c r="E109" i="18"/>
  <c r="H108" i="18" s="1"/>
  <c r="I108" i="18" s="1"/>
  <c r="J108" i="18" s="1"/>
  <c r="D124" i="18"/>
  <c r="D128" i="30"/>
  <c r="E113" i="30"/>
  <c r="H112" i="30" s="1"/>
  <c r="I112" i="30" s="1"/>
  <c r="J112" i="30" s="1"/>
  <c r="E91" i="15"/>
  <c r="H90" i="15" s="1"/>
  <c r="I90" i="15" s="1"/>
  <c r="J90" i="15" s="1"/>
  <c r="D106" i="15"/>
  <c r="D124" i="6"/>
  <c r="E109" i="6"/>
  <c r="H108" i="6" s="1"/>
  <c r="I108" i="6" s="1"/>
  <c r="J108" i="6" s="1"/>
  <c r="P74" i="26"/>
  <c r="Q74" i="26" s="1"/>
  <c r="S74" i="26" s="1"/>
  <c r="U74" i="26" s="1"/>
  <c r="AQ74" i="26" s="1"/>
  <c r="AU74" i="26" s="1"/>
  <c r="P30" i="26"/>
  <c r="Q30" i="26" s="1"/>
  <c r="S30" i="26" s="1"/>
  <c r="U30" i="26" s="1"/>
  <c r="AQ30" i="26" s="1"/>
  <c r="AU30" i="26" s="1"/>
  <c r="E114" i="18"/>
  <c r="H113" i="18" s="1"/>
  <c r="I113" i="18" s="1"/>
  <c r="J113" i="18" s="1"/>
  <c r="D129" i="18"/>
  <c r="P74" i="24"/>
  <c r="Q74" i="24" s="1"/>
  <c r="S74" i="24" s="1"/>
  <c r="U74" i="24" s="1"/>
  <c r="AQ74" i="24" s="1"/>
  <c r="AU74" i="24" s="1"/>
  <c r="O75" i="24"/>
  <c r="D123" i="14"/>
  <c r="E108" i="14"/>
  <c r="H107" i="14" s="1"/>
  <c r="I107" i="14" s="1"/>
  <c r="J107" i="14" s="1"/>
  <c r="E110" i="21"/>
  <c r="H109" i="21" s="1"/>
  <c r="I109" i="21" s="1"/>
  <c r="J109" i="21" s="1"/>
  <c r="D125" i="21"/>
  <c r="D127" i="18"/>
  <c r="E112" i="18"/>
  <c r="H111" i="18" s="1"/>
  <c r="I111" i="18" s="1"/>
  <c r="J111" i="18" s="1"/>
  <c r="D140" i="2"/>
  <c r="E141" i="2" s="1"/>
  <c r="H140" i="2" s="1"/>
  <c r="I140" i="2" s="1"/>
  <c r="J140" i="2" s="1"/>
  <c r="E126" i="2"/>
  <c r="H125" i="2" s="1"/>
  <c r="I125" i="2" s="1"/>
  <c r="J125" i="2" s="1"/>
  <c r="D114" i="4"/>
  <c r="E99" i="4"/>
  <c r="H98" i="4" s="1"/>
  <c r="I98" i="4" s="1"/>
  <c r="J98" i="4" s="1"/>
  <c r="E113" i="27"/>
  <c r="H112" i="27" s="1"/>
  <c r="I112" i="27" s="1"/>
  <c r="J112" i="27" s="1"/>
  <c r="D128" i="27"/>
  <c r="E112" i="11"/>
  <c r="H111" i="11" s="1"/>
  <c r="I111" i="11" s="1"/>
  <c r="J111" i="11" s="1"/>
  <c r="D127" i="11"/>
  <c r="O60" i="12"/>
  <c r="P44" i="4"/>
  <c r="Q44" i="4" s="1"/>
  <c r="S44" i="4" s="1"/>
  <c r="U44" i="4" s="1"/>
  <c r="AQ44" i="4" s="1"/>
  <c r="AU44" i="4" s="1"/>
  <c r="E125" i="22"/>
  <c r="H124" i="22" s="1"/>
  <c r="I124" i="22" s="1"/>
  <c r="J124" i="22" s="1"/>
  <c r="D139" i="22"/>
  <c r="E140" i="22" s="1"/>
  <c r="H139" i="22" s="1"/>
  <c r="I139" i="22" s="1"/>
  <c r="J139" i="22" s="1"/>
  <c r="Q73" i="29"/>
  <c r="S73" i="29" s="1"/>
  <c r="U73" i="29" s="1"/>
  <c r="AQ73" i="29" s="1"/>
  <c r="AU73" i="29" s="1"/>
  <c r="O74" i="29"/>
  <c r="D132" i="11"/>
  <c r="E117" i="11"/>
  <c r="H116" i="11" s="1"/>
  <c r="I116" i="11" s="1"/>
  <c r="J116" i="11" s="1"/>
  <c r="D115" i="24"/>
  <c r="E100" i="24"/>
  <c r="H99" i="24" s="1"/>
  <c r="I99" i="24" s="1"/>
  <c r="J99" i="24" s="1"/>
  <c r="D110" i="15"/>
  <c r="E95" i="15"/>
  <c r="H94" i="15" s="1"/>
  <c r="I94" i="15" s="1"/>
  <c r="J94" i="15" s="1"/>
  <c r="D122" i="24"/>
  <c r="E107" i="24"/>
  <c r="H106" i="24" s="1"/>
  <c r="I106" i="24" s="1"/>
  <c r="J106" i="24" s="1"/>
  <c r="D112" i="8"/>
  <c r="E97" i="8"/>
  <c r="H96" i="8" s="1"/>
  <c r="I96" i="8" s="1"/>
  <c r="J96" i="8" s="1"/>
  <c r="D121" i="26"/>
  <c r="E106" i="26"/>
  <c r="H105" i="26" s="1"/>
  <c r="I105" i="26" s="1"/>
  <c r="J105" i="26" s="1"/>
  <c r="P105" i="26" s="1"/>
  <c r="D128" i="31"/>
  <c r="E113" i="31"/>
  <c r="H112" i="31" s="1"/>
  <c r="I112" i="31" s="1"/>
  <c r="J112" i="31" s="1"/>
  <c r="E108" i="2"/>
  <c r="H107" i="2" s="1"/>
  <c r="I107" i="2" s="1"/>
  <c r="J107" i="2" s="1"/>
  <c r="D123" i="2"/>
  <c r="P90" i="30"/>
  <c r="Q90" i="30" s="1"/>
  <c r="S90" i="30" s="1"/>
  <c r="U90" i="30" s="1"/>
  <c r="AJ90" i="30" s="1"/>
  <c r="AN90" i="30" s="1"/>
  <c r="O91" i="30"/>
  <c r="D107" i="24"/>
  <c r="E92" i="24"/>
  <c r="H91" i="24" s="1"/>
  <c r="I91" i="24" s="1"/>
  <c r="J91" i="24" s="1"/>
  <c r="E114" i="22"/>
  <c r="H113" i="22" s="1"/>
  <c r="I113" i="22" s="1"/>
  <c r="J113" i="22" s="1"/>
  <c r="D129" i="22"/>
  <c r="O27" i="4"/>
  <c r="E101" i="31"/>
  <c r="H100" i="31" s="1"/>
  <c r="I100" i="31" s="1"/>
  <c r="J100" i="31" s="1"/>
  <c r="D116" i="31"/>
  <c r="D125" i="27"/>
  <c r="E110" i="27"/>
  <c r="H109" i="27" s="1"/>
  <c r="I109" i="27" s="1"/>
  <c r="J109" i="27" s="1"/>
  <c r="Q58" i="19"/>
  <c r="S58" i="19" s="1"/>
  <c r="U58" i="19" s="1"/>
  <c r="AQ58" i="19" s="1"/>
  <c r="AU58" i="19" s="1"/>
  <c r="O59" i="19"/>
  <c r="D107" i="20"/>
  <c r="E92" i="20"/>
  <c r="H91" i="20" s="1"/>
  <c r="I91" i="20" s="1"/>
  <c r="J91" i="20" s="1"/>
  <c r="D111" i="7"/>
  <c r="E96" i="7"/>
  <c r="H95" i="7" s="1"/>
  <c r="I95" i="7" s="1"/>
  <c r="J95" i="7" s="1"/>
  <c r="E90" i="19"/>
  <c r="H89" i="19" s="1"/>
  <c r="I89" i="19" s="1"/>
  <c r="J89" i="19" s="1"/>
  <c r="P89" i="19" s="1"/>
  <c r="D105" i="19"/>
  <c r="D132" i="26"/>
  <c r="E117" i="26"/>
  <c r="H116" i="26" s="1"/>
  <c r="I116" i="26" s="1"/>
  <c r="J116" i="26" s="1"/>
  <c r="D129" i="31"/>
  <c r="E114" i="31"/>
  <c r="H113" i="31" s="1"/>
  <c r="I113" i="31" s="1"/>
  <c r="J113" i="31" s="1"/>
  <c r="D126" i="10"/>
  <c r="E111" i="10"/>
  <c r="H110" i="10" s="1"/>
  <c r="I110" i="10" s="1"/>
  <c r="J110" i="10" s="1"/>
  <c r="P74" i="15"/>
  <c r="Q74" i="15" s="1"/>
  <c r="S74" i="15" s="1"/>
  <c r="U74" i="15" s="1"/>
  <c r="AQ74" i="15" s="1"/>
  <c r="AU74" i="15" s="1"/>
  <c r="O75" i="15"/>
  <c r="O106" i="13"/>
  <c r="P61" i="7"/>
  <c r="Q61" i="7" s="1"/>
  <c r="S61" i="7" s="1"/>
  <c r="U61" i="7" s="1"/>
  <c r="AQ61" i="7" s="1"/>
  <c r="AU61" i="7" s="1"/>
  <c r="D131" i="26"/>
  <c r="E116" i="26"/>
  <c r="H115" i="26" s="1"/>
  <c r="I115" i="26" s="1"/>
  <c r="J115" i="26" s="1"/>
  <c r="O77" i="13"/>
  <c r="E112" i="16"/>
  <c r="H111" i="16" s="1"/>
  <c r="I111" i="16" s="1"/>
  <c r="J111" i="16" s="1"/>
  <c r="D127" i="16"/>
  <c r="Q89" i="10"/>
  <c r="S89" i="10" s="1"/>
  <c r="U89" i="10" s="1"/>
  <c r="AJ89" i="10" s="1"/>
  <c r="AN89" i="10" s="1"/>
  <c r="O90" i="10"/>
  <c r="P60" i="26"/>
  <c r="Q60" i="26" s="1"/>
  <c r="S60" i="26" s="1"/>
  <c r="U60" i="26" s="1"/>
  <c r="AQ60" i="26" s="1"/>
  <c r="AU60" i="26" s="1"/>
  <c r="O61" i="26"/>
  <c r="P44" i="21"/>
  <c r="Q44" i="21" s="1"/>
  <c r="S44" i="21" s="1"/>
  <c r="U44" i="21" s="1"/>
  <c r="AQ44" i="21" s="1"/>
  <c r="AU44" i="21" s="1"/>
  <c r="O45" i="21"/>
  <c r="D147" i="20"/>
  <c r="E148" i="20" s="1"/>
  <c r="H147" i="20" s="1"/>
  <c r="I147" i="20" s="1"/>
  <c r="J147" i="20" s="1"/>
  <c r="E133" i="20"/>
  <c r="H132" i="20" s="1"/>
  <c r="I132" i="20" s="1"/>
  <c r="J132" i="20" s="1"/>
  <c r="E110" i="6"/>
  <c r="H109" i="6" s="1"/>
  <c r="I109" i="6" s="1"/>
  <c r="J109" i="6" s="1"/>
  <c r="D125" i="6"/>
  <c r="E114" i="13"/>
  <c r="H113" i="13" s="1"/>
  <c r="I113" i="13" s="1"/>
  <c r="J113" i="13" s="1"/>
  <c r="D129" i="13"/>
  <c r="P139" i="25"/>
  <c r="Q139" i="25" s="1"/>
  <c r="S139" i="25" s="1"/>
  <c r="U139" i="25" s="1"/>
  <c r="AT139" i="25" s="1"/>
  <c r="AX139" i="25" s="1"/>
  <c r="P59" i="28"/>
  <c r="Q59" i="28" s="1"/>
  <c r="S59" i="28" s="1"/>
  <c r="U59" i="28" s="1"/>
  <c r="AQ59" i="28" s="1"/>
  <c r="AU59" i="28" s="1"/>
  <c r="O60" i="28"/>
  <c r="D111" i="19"/>
  <c r="E96" i="19"/>
  <c r="H95" i="19" s="1"/>
  <c r="I95" i="19" s="1"/>
  <c r="J95" i="19" s="1"/>
  <c r="D113" i="21"/>
  <c r="E98" i="21"/>
  <c r="H97" i="21" s="1"/>
  <c r="I97" i="21" s="1"/>
  <c r="J97" i="21" s="1"/>
  <c r="E129" i="15"/>
  <c r="H128" i="15" s="1"/>
  <c r="I128" i="15" s="1"/>
  <c r="J128" i="15" s="1"/>
  <c r="D143" i="15"/>
  <c r="E144" i="15" s="1"/>
  <c r="H143" i="15" s="1"/>
  <c r="I143" i="15" s="1"/>
  <c r="J143" i="15" s="1"/>
  <c r="D136" i="30"/>
  <c r="E137" i="30" s="1"/>
  <c r="H136" i="30" s="1"/>
  <c r="I136" i="30" s="1"/>
  <c r="J136" i="30" s="1"/>
  <c r="P136" i="30" s="1"/>
  <c r="E122" i="30"/>
  <c r="H121" i="30" s="1"/>
  <c r="I121" i="30" s="1"/>
  <c r="J121" i="30" s="1"/>
  <c r="P121" i="30" s="1"/>
  <c r="O59" i="29"/>
  <c r="E90" i="9"/>
  <c r="H89" i="9" s="1"/>
  <c r="I89" i="9" s="1"/>
  <c r="J89" i="9" s="1"/>
  <c r="P89" i="9" s="1"/>
  <c r="D105" i="9"/>
  <c r="D111" i="31"/>
  <c r="E96" i="31"/>
  <c r="H95" i="31" s="1"/>
  <c r="I95" i="31" s="1"/>
  <c r="J95" i="31" s="1"/>
  <c r="E110" i="10"/>
  <c r="H109" i="10" s="1"/>
  <c r="I109" i="10" s="1"/>
  <c r="J109" i="10" s="1"/>
  <c r="D125" i="10"/>
  <c r="D126" i="14"/>
  <c r="E111" i="14"/>
  <c r="H110" i="14" s="1"/>
  <c r="I110" i="14" s="1"/>
  <c r="J110" i="14" s="1"/>
  <c r="E93" i="9"/>
  <c r="H92" i="9" s="1"/>
  <c r="I92" i="9" s="1"/>
  <c r="J92" i="9" s="1"/>
  <c r="D108" i="9"/>
  <c r="E112" i="24"/>
  <c r="H111" i="24" s="1"/>
  <c r="I111" i="24" s="1"/>
  <c r="J111" i="24" s="1"/>
  <c r="D127" i="24"/>
  <c r="D108" i="12"/>
  <c r="E93" i="12"/>
  <c r="H92" i="12" s="1"/>
  <c r="I92" i="12" s="1"/>
  <c r="J92" i="12" s="1"/>
  <c r="E106" i="33"/>
  <c r="H105" i="33" s="1"/>
  <c r="I105" i="33" s="1"/>
  <c r="J105" i="33" s="1"/>
  <c r="P105" i="33" s="1"/>
  <c r="D121" i="33"/>
  <c r="E115" i="20"/>
  <c r="H114" i="20" s="1"/>
  <c r="I114" i="20" s="1"/>
  <c r="J114" i="20" s="1"/>
  <c r="D130" i="20"/>
  <c r="D142" i="2"/>
  <c r="E143" i="2" s="1"/>
  <c r="H142" i="2" s="1"/>
  <c r="I142" i="2" s="1"/>
  <c r="J142" i="2" s="1"/>
  <c r="E128" i="2"/>
  <c r="H127" i="2" s="1"/>
  <c r="I127" i="2" s="1"/>
  <c r="J127" i="2" s="1"/>
  <c r="P29" i="9"/>
  <c r="Q29" i="9" s="1"/>
  <c r="S29" i="9" s="1"/>
  <c r="U29" i="9" s="1"/>
  <c r="AQ29" i="9" s="1"/>
  <c r="AU29" i="9" s="1"/>
  <c r="Q73" i="19"/>
  <c r="S73" i="19" s="1"/>
  <c r="U73" i="19" s="1"/>
  <c r="AQ73" i="19" s="1"/>
  <c r="AU73" i="19" s="1"/>
  <c r="O74" i="19"/>
  <c r="Q29" i="14"/>
  <c r="S29" i="14" s="1"/>
  <c r="U29" i="14" s="1"/>
  <c r="AQ29" i="14" s="1"/>
  <c r="AU29" i="14" s="1"/>
  <c r="E128" i="30"/>
  <c r="H127" i="30" s="1"/>
  <c r="I127" i="30" s="1"/>
  <c r="J127" i="30" s="1"/>
  <c r="D142" i="30"/>
  <c r="E143" i="30" s="1"/>
  <c r="H142" i="30" s="1"/>
  <c r="I142" i="30" s="1"/>
  <c r="J142" i="30" s="1"/>
  <c r="D129" i="26"/>
  <c r="E114" i="26"/>
  <c r="H113" i="26" s="1"/>
  <c r="I113" i="26" s="1"/>
  <c r="J113" i="26" s="1"/>
  <c r="P59" i="9"/>
  <c r="Q59" i="9" s="1"/>
  <c r="S59" i="9" s="1"/>
  <c r="U59" i="9" s="1"/>
  <c r="AQ59" i="9" s="1"/>
  <c r="AU59" i="9" s="1"/>
  <c r="D121" i="15"/>
  <c r="E106" i="15"/>
  <c r="H105" i="15" s="1"/>
  <c r="I105" i="15" s="1"/>
  <c r="J105" i="15" s="1"/>
  <c r="P105" i="15" s="1"/>
  <c r="E113" i="6"/>
  <c r="H112" i="6" s="1"/>
  <c r="I112" i="6" s="1"/>
  <c r="J112" i="6" s="1"/>
  <c r="D128" i="6"/>
  <c r="D144" i="20"/>
  <c r="E145" i="20" s="1"/>
  <c r="H144" i="20" s="1"/>
  <c r="I144" i="20" s="1"/>
  <c r="J144" i="20" s="1"/>
  <c r="E130" i="20"/>
  <c r="H129" i="20" s="1"/>
  <c r="I129" i="20" s="1"/>
  <c r="J129" i="20" s="1"/>
  <c r="Q89" i="27"/>
  <c r="S89" i="27" s="1"/>
  <c r="U89" i="27" s="1"/>
  <c r="AJ89" i="27" s="1"/>
  <c r="AN89" i="27" s="1"/>
  <c r="O90" i="27"/>
  <c r="D122" i="21"/>
  <c r="E107" i="21"/>
  <c r="H106" i="21" s="1"/>
  <c r="I106" i="21" s="1"/>
  <c r="J106" i="21" s="1"/>
  <c r="D137" i="13"/>
  <c r="E138" i="13" s="1"/>
  <c r="H137" i="13" s="1"/>
  <c r="I137" i="13" s="1"/>
  <c r="J137" i="13" s="1"/>
  <c r="E123" i="13"/>
  <c r="H122" i="13" s="1"/>
  <c r="I122" i="13" s="1"/>
  <c r="J122" i="13" s="1"/>
  <c r="D129" i="5"/>
  <c r="E114" i="5"/>
  <c r="H113" i="5" s="1"/>
  <c r="I113" i="5" s="1"/>
  <c r="J113" i="5" s="1"/>
  <c r="E91" i="31"/>
  <c r="H90" i="31" s="1"/>
  <c r="I90" i="31" s="1"/>
  <c r="J90" i="31" s="1"/>
  <c r="P90" i="31" s="1"/>
  <c r="D106" i="31"/>
  <c r="D113" i="9"/>
  <c r="E98" i="9"/>
  <c r="H97" i="9" s="1"/>
  <c r="I97" i="9" s="1"/>
  <c r="J97" i="9" s="1"/>
  <c r="D128" i="24"/>
  <c r="E113" i="24"/>
  <c r="H112" i="24" s="1"/>
  <c r="I112" i="24" s="1"/>
  <c r="J112" i="24" s="1"/>
  <c r="D108" i="14"/>
  <c r="E93" i="14"/>
  <c r="H92" i="14" s="1"/>
  <c r="I92" i="14" s="1"/>
  <c r="J92" i="14" s="1"/>
  <c r="E113" i="10"/>
  <c r="H112" i="10" s="1"/>
  <c r="I112" i="10" s="1"/>
  <c r="J112" i="10" s="1"/>
  <c r="D128" i="10"/>
  <c r="P74" i="6"/>
  <c r="Q74" i="6" s="1"/>
  <c r="S74" i="6" s="1"/>
  <c r="U74" i="6" s="1"/>
  <c r="AQ74" i="6" s="1"/>
  <c r="AU74" i="6" s="1"/>
  <c r="O75" i="6"/>
  <c r="P43" i="5"/>
  <c r="Q43" i="5" s="1"/>
  <c r="S43" i="5" s="1"/>
  <c r="U43" i="5" s="1"/>
  <c r="AQ43" i="5" s="1"/>
  <c r="AU43" i="5" s="1"/>
  <c r="O44" i="5"/>
  <c r="E92" i="5"/>
  <c r="H91" i="5" s="1"/>
  <c r="I91" i="5" s="1"/>
  <c r="J91" i="5" s="1"/>
  <c r="D107" i="5"/>
  <c r="Q105" i="30"/>
  <c r="S105" i="30" s="1"/>
  <c r="U105" i="30" s="1"/>
  <c r="AT105" i="30" s="1"/>
  <c r="AX105" i="30" s="1"/>
  <c r="O106" i="30"/>
  <c r="E114" i="33"/>
  <c r="H113" i="33" s="1"/>
  <c r="I113" i="33" s="1"/>
  <c r="J113" i="33" s="1"/>
  <c r="D129" i="33"/>
  <c r="D138" i="13"/>
  <c r="E139" i="13" s="1"/>
  <c r="H138" i="13" s="1"/>
  <c r="I138" i="13" s="1"/>
  <c r="J138" i="13" s="1"/>
  <c r="E124" i="13"/>
  <c r="H123" i="13" s="1"/>
  <c r="I123" i="13" s="1"/>
  <c r="J123" i="13" s="1"/>
  <c r="Q73" i="9"/>
  <c r="S73" i="9" s="1"/>
  <c r="U73" i="9" s="1"/>
  <c r="AQ73" i="9" s="1"/>
  <c r="AU73" i="9" s="1"/>
  <c r="O74" i="9"/>
  <c r="E106" i="17"/>
  <c r="H105" i="17" s="1"/>
  <c r="I105" i="17" s="1"/>
  <c r="J105" i="17" s="1"/>
  <c r="P105" i="17" s="1"/>
  <c r="D121" i="17"/>
  <c r="P44" i="2"/>
  <c r="Q44" i="2" s="1"/>
  <c r="S44" i="2" s="1"/>
  <c r="U44" i="2" s="1"/>
  <c r="AQ44" i="2" s="1"/>
  <c r="AU44" i="2" s="1"/>
  <c r="O45" i="2"/>
  <c r="D144" i="30"/>
  <c r="E145" i="30" s="1"/>
  <c r="H144" i="30" s="1"/>
  <c r="I144" i="30" s="1"/>
  <c r="J144" i="30" s="1"/>
  <c r="E130" i="30"/>
  <c r="H129" i="30" s="1"/>
  <c r="I129" i="30" s="1"/>
  <c r="J129" i="30" s="1"/>
  <c r="P90" i="13"/>
  <c r="Q90" i="13" s="1"/>
  <c r="S90" i="13" s="1"/>
  <c r="U90" i="13" s="1"/>
  <c r="AJ90" i="13" s="1"/>
  <c r="AN90" i="13" s="1"/>
  <c r="P28" i="8"/>
  <c r="Q28" i="8" s="1"/>
  <c r="S28" i="8" s="1"/>
  <c r="U28" i="8" s="1"/>
  <c r="AQ28" i="8" s="1"/>
  <c r="AU28" i="8" s="1"/>
  <c r="E90" i="3"/>
  <c r="H89" i="3" s="1"/>
  <c r="I89" i="3" s="1"/>
  <c r="J89" i="3" s="1"/>
  <c r="P89" i="3" s="1"/>
  <c r="D105" i="3"/>
  <c r="D142" i="17"/>
  <c r="E143" i="17" s="1"/>
  <c r="H142" i="17" s="1"/>
  <c r="I142" i="17" s="1"/>
  <c r="J142" i="17" s="1"/>
  <c r="E128" i="17"/>
  <c r="H127" i="17" s="1"/>
  <c r="I127" i="17" s="1"/>
  <c r="J127" i="17" s="1"/>
  <c r="Q89" i="33"/>
  <c r="S89" i="33" s="1"/>
  <c r="U89" i="33" s="1"/>
  <c r="AJ89" i="33" s="1"/>
  <c r="AN89" i="33" s="1"/>
  <c r="O90" i="33"/>
  <c r="Q89" i="7"/>
  <c r="S89" i="7" s="1"/>
  <c r="U89" i="7" s="1"/>
  <c r="AJ89" i="7" s="1"/>
  <c r="AN89" i="7" s="1"/>
  <c r="O90" i="7"/>
  <c r="E91" i="26"/>
  <c r="H90" i="26" s="1"/>
  <c r="I90" i="26" s="1"/>
  <c r="J90" i="26" s="1"/>
  <c r="D106" i="26"/>
  <c r="N30" i="14"/>
  <c r="O30" i="14" s="1"/>
  <c r="E94" i="15"/>
  <c r="H93" i="15" s="1"/>
  <c r="I93" i="15" s="1"/>
  <c r="J93" i="15" s="1"/>
  <c r="D109" i="15"/>
  <c r="E129" i="17"/>
  <c r="H128" i="17" s="1"/>
  <c r="I128" i="17" s="1"/>
  <c r="J128" i="17" s="1"/>
  <c r="D143" i="17"/>
  <c r="E144" i="17" s="1"/>
  <c r="H143" i="17" s="1"/>
  <c r="I143" i="17" s="1"/>
  <c r="J143" i="17" s="1"/>
  <c r="D110" i="4"/>
  <c r="E95" i="4"/>
  <c r="H94" i="4" s="1"/>
  <c r="I94" i="4" s="1"/>
  <c r="J94" i="4" s="1"/>
  <c r="P29" i="27"/>
  <c r="Q29" i="27" s="1"/>
  <c r="S29" i="27" s="1"/>
  <c r="U29" i="27" s="1"/>
  <c r="AQ29" i="27" s="1"/>
  <c r="AU29" i="27" s="1"/>
  <c r="E113" i="9"/>
  <c r="H112" i="9" s="1"/>
  <c r="I112" i="9" s="1"/>
  <c r="J112" i="9" s="1"/>
  <c r="D128" i="9"/>
  <c r="O43" i="12"/>
  <c r="E112" i="5"/>
  <c r="H111" i="5" s="1"/>
  <c r="I111" i="5" s="1"/>
  <c r="J111" i="5" s="1"/>
  <c r="D127" i="5"/>
  <c r="E107" i="11"/>
  <c r="H106" i="11" s="1"/>
  <c r="I106" i="11" s="1"/>
  <c r="J106" i="11" s="1"/>
  <c r="D122" i="11"/>
  <c r="E100" i="14"/>
  <c r="H99" i="14" s="1"/>
  <c r="I99" i="14" s="1"/>
  <c r="J99" i="14" s="1"/>
  <c r="D115" i="14"/>
  <c r="O43" i="19"/>
  <c r="O75" i="2"/>
  <c r="D109" i="26"/>
  <c r="E94" i="26"/>
  <c r="H93" i="26" s="1"/>
  <c r="I93" i="26" s="1"/>
  <c r="J93" i="26" s="1"/>
  <c r="E130" i="24"/>
  <c r="H129" i="24" s="1"/>
  <c r="I129" i="24" s="1"/>
  <c r="J129" i="24" s="1"/>
  <c r="D144" i="24"/>
  <c r="E145" i="24" s="1"/>
  <c r="H144" i="24" s="1"/>
  <c r="I144" i="24" s="1"/>
  <c r="J144" i="24" s="1"/>
  <c r="D123" i="33"/>
  <c r="E108" i="33"/>
  <c r="H107" i="33" s="1"/>
  <c r="I107" i="33" s="1"/>
  <c r="J107" i="33" s="1"/>
  <c r="E92" i="22"/>
  <c r="H91" i="22" s="1"/>
  <c r="I91" i="22" s="1"/>
  <c r="J91" i="22" s="1"/>
  <c r="D107" i="22"/>
  <c r="D123" i="7"/>
  <c r="E108" i="7"/>
  <c r="H107" i="7" s="1"/>
  <c r="I107" i="7" s="1"/>
  <c r="J107" i="7" s="1"/>
  <c r="D107" i="29"/>
  <c r="E92" i="29"/>
  <c r="H91" i="29" s="1"/>
  <c r="I91" i="29" s="1"/>
  <c r="J91" i="29" s="1"/>
  <c r="E115" i="27"/>
  <c r="H114" i="27" s="1"/>
  <c r="I114" i="27" s="1"/>
  <c r="J114" i="27" s="1"/>
  <c r="D130" i="27"/>
  <c r="O60" i="24"/>
  <c r="E101" i="22"/>
  <c r="H100" i="22" s="1"/>
  <c r="I100" i="22" s="1"/>
  <c r="J100" i="22" s="1"/>
  <c r="D116" i="22"/>
  <c r="P28" i="13"/>
  <c r="Q28" i="13" s="1"/>
  <c r="S28" i="13" s="1"/>
  <c r="U28" i="13" s="1"/>
  <c r="AQ28" i="13" s="1"/>
  <c r="AU28" i="13" s="1"/>
  <c r="P59" i="8"/>
  <c r="Q59" i="8" s="1"/>
  <c r="S59" i="8" s="1"/>
  <c r="U59" i="8" s="1"/>
  <c r="AQ59" i="8" s="1"/>
  <c r="AU59" i="8" s="1"/>
  <c r="D131" i="28"/>
  <c r="E116" i="28"/>
  <c r="H115" i="28" s="1"/>
  <c r="I115" i="28" s="1"/>
  <c r="J115" i="28" s="1"/>
  <c r="D112" i="26"/>
  <c r="E97" i="26"/>
  <c r="H96" i="26" s="1"/>
  <c r="I96" i="26" s="1"/>
  <c r="J96" i="26" s="1"/>
  <c r="E126" i="18"/>
  <c r="H125" i="18" s="1"/>
  <c r="I125" i="18" s="1"/>
  <c r="J125" i="18" s="1"/>
  <c r="D140" i="18"/>
  <c r="E141" i="18" s="1"/>
  <c r="H140" i="18" s="1"/>
  <c r="I140" i="18" s="1"/>
  <c r="J140" i="18" s="1"/>
  <c r="D132" i="15"/>
  <c r="E117" i="15"/>
  <c r="H116" i="15" s="1"/>
  <c r="I116" i="15" s="1"/>
  <c r="J116" i="15" s="1"/>
  <c r="P28" i="6"/>
  <c r="Q28" i="6" s="1"/>
  <c r="S28" i="6" s="1"/>
  <c r="U28" i="6" s="1"/>
  <c r="AQ28" i="6" s="1"/>
  <c r="AU28" i="6" s="1"/>
  <c r="O29" i="6"/>
  <c r="D124" i="7"/>
  <c r="E109" i="7"/>
  <c r="H108" i="7" s="1"/>
  <c r="I108" i="7" s="1"/>
  <c r="J108" i="7" s="1"/>
  <c r="P59" i="5"/>
  <c r="Q59" i="5" s="1"/>
  <c r="S59" i="5" s="1"/>
  <c r="U59" i="5" s="1"/>
  <c r="AQ59" i="5" s="1"/>
  <c r="AU59" i="5" s="1"/>
  <c r="E112" i="22"/>
  <c r="H111" i="22" s="1"/>
  <c r="I111" i="22" s="1"/>
  <c r="J111" i="22" s="1"/>
  <c r="D127" i="22"/>
  <c r="D121" i="7"/>
  <c r="E106" i="7"/>
  <c r="H105" i="7" s="1"/>
  <c r="I105" i="7" s="1"/>
  <c r="J105" i="7" s="1"/>
  <c r="P105" i="7" s="1"/>
  <c r="E133" i="19"/>
  <c r="H132" i="19" s="1"/>
  <c r="I132" i="19" s="1"/>
  <c r="J132" i="19" s="1"/>
  <c r="D147" i="19"/>
  <c r="E148" i="19" s="1"/>
  <c r="H147" i="19" s="1"/>
  <c r="I147" i="19" s="1"/>
  <c r="J147" i="19" s="1"/>
  <c r="D111" i="4"/>
  <c r="E96" i="4"/>
  <c r="H95" i="4" s="1"/>
  <c r="I95" i="4" s="1"/>
  <c r="J95" i="4" s="1"/>
  <c r="D122" i="30"/>
  <c r="E107" i="30"/>
  <c r="H106" i="30" s="1"/>
  <c r="I106" i="30" s="1"/>
  <c r="J106" i="30" s="1"/>
  <c r="O45" i="11"/>
  <c r="O74" i="18"/>
  <c r="D138" i="28"/>
  <c r="E139" i="28" s="1"/>
  <c r="H138" i="28" s="1"/>
  <c r="I138" i="28" s="1"/>
  <c r="J138" i="28" s="1"/>
  <c r="E124" i="28"/>
  <c r="H123" i="28" s="1"/>
  <c r="I123" i="28" s="1"/>
  <c r="J123" i="28" s="1"/>
  <c r="P74" i="21"/>
  <c r="Q74" i="21" s="1"/>
  <c r="S74" i="21" s="1"/>
  <c r="U74" i="21" s="1"/>
  <c r="AQ74" i="21" s="1"/>
  <c r="AU74" i="21" s="1"/>
  <c r="O45" i="27"/>
  <c r="E94" i="13"/>
  <c r="H93" i="13" s="1"/>
  <c r="I93" i="13" s="1"/>
  <c r="J93" i="13" s="1"/>
  <c r="D109" i="13"/>
  <c r="Q73" i="11"/>
  <c r="S73" i="11" s="1"/>
  <c r="U73" i="11" s="1"/>
  <c r="AQ73" i="11" s="1"/>
  <c r="AU73" i="11" s="1"/>
  <c r="O74" i="11"/>
  <c r="Q73" i="25"/>
  <c r="S73" i="25" s="1"/>
  <c r="U73" i="25" s="1"/>
  <c r="AQ73" i="25" s="1"/>
  <c r="AU73" i="25" s="1"/>
  <c r="O74" i="25"/>
  <c r="E115" i="10"/>
  <c r="H114" i="10" s="1"/>
  <c r="I114" i="10" s="1"/>
  <c r="J114" i="10" s="1"/>
  <c r="D130" i="10"/>
  <c r="D108" i="27"/>
  <c r="E93" i="27"/>
  <c r="H92" i="27" s="1"/>
  <c r="I92" i="27" s="1"/>
  <c r="J92" i="27" s="1"/>
  <c r="E100" i="9"/>
  <c r="H99" i="9" s="1"/>
  <c r="I99" i="9" s="1"/>
  <c r="J99" i="9" s="1"/>
  <c r="D115" i="9"/>
  <c r="O28" i="2"/>
  <c r="O45" i="23"/>
  <c r="D124" i="10"/>
  <c r="E109" i="10"/>
  <c r="H108" i="10" s="1"/>
  <c r="I108" i="10" s="1"/>
  <c r="J108" i="10" s="1"/>
  <c r="D116" i="9"/>
  <c r="E101" i="9"/>
  <c r="H100" i="9" s="1"/>
  <c r="I100" i="9" s="1"/>
  <c r="J100" i="9" s="1"/>
  <c r="D106" i="10"/>
  <c r="E91" i="10"/>
  <c r="H90" i="10" s="1"/>
  <c r="I90" i="10" s="1"/>
  <c r="J90" i="10" s="1"/>
  <c r="D132" i="30"/>
  <c r="E117" i="30"/>
  <c r="H116" i="30" s="1"/>
  <c r="I116" i="30" s="1"/>
  <c r="J116" i="30" s="1"/>
  <c r="O60" i="10"/>
  <c r="O61" i="16"/>
  <c r="D137" i="19"/>
  <c r="E138" i="19" s="1"/>
  <c r="H137" i="19" s="1"/>
  <c r="I137" i="19" s="1"/>
  <c r="J137" i="19" s="1"/>
  <c r="E123" i="19"/>
  <c r="H122" i="19" s="1"/>
  <c r="I122" i="19" s="1"/>
  <c r="J122" i="19" s="1"/>
  <c r="E94" i="14"/>
  <c r="H93" i="14" s="1"/>
  <c r="I93" i="14" s="1"/>
  <c r="J93" i="14" s="1"/>
  <c r="D109" i="14"/>
  <c r="D128" i="29"/>
  <c r="E113" i="29"/>
  <c r="H112" i="29" s="1"/>
  <c r="I112" i="29" s="1"/>
  <c r="J112" i="29" s="1"/>
  <c r="E100" i="13"/>
  <c r="H99" i="13" s="1"/>
  <c r="I99" i="13" s="1"/>
  <c r="J99" i="13" s="1"/>
  <c r="D115" i="13"/>
  <c r="D145" i="6"/>
  <c r="E146" i="6" s="1"/>
  <c r="H145" i="6" s="1"/>
  <c r="I145" i="6" s="1"/>
  <c r="J145" i="6" s="1"/>
  <c r="E131" i="6"/>
  <c r="H130" i="6" s="1"/>
  <c r="I130" i="6" s="1"/>
  <c r="J130" i="6" s="1"/>
  <c r="D115" i="8"/>
  <c r="E100" i="8"/>
  <c r="H99" i="8" s="1"/>
  <c r="I99" i="8" s="1"/>
  <c r="J99" i="8" s="1"/>
  <c r="D143" i="33"/>
  <c r="E144" i="33" s="1"/>
  <c r="H143" i="33" s="1"/>
  <c r="I143" i="33" s="1"/>
  <c r="J143" i="33" s="1"/>
  <c r="E129" i="33"/>
  <c r="H128" i="33" s="1"/>
  <c r="I128" i="33" s="1"/>
  <c r="J128" i="33" s="1"/>
  <c r="P30" i="33"/>
  <c r="Q30" i="33" s="1"/>
  <c r="S30" i="33" s="1"/>
  <c r="U30" i="33" s="1"/>
  <c r="AQ30" i="33" s="1"/>
  <c r="AU30" i="33" s="1"/>
  <c r="E109" i="11"/>
  <c r="H108" i="11" s="1"/>
  <c r="I108" i="11" s="1"/>
  <c r="J108" i="11" s="1"/>
  <c r="D124" i="11"/>
  <c r="D132" i="28"/>
  <c r="E117" i="28"/>
  <c r="H116" i="28" s="1"/>
  <c r="I116" i="28" s="1"/>
  <c r="J116" i="28" s="1"/>
  <c r="P44" i="8"/>
  <c r="Q44" i="8" s="1"/>
  <c r="S44" i="8" s="1"/>
  <c r="U44" i="8" s="1"/>
  <c r="AQ44" i="8" s="1"/>
  <c r="AU44" i="8" s="1"/>
  <c r="P27" i="30"/>
  <c r="Q27" i="30" s="1"/>
  <c r="S27" i="30" s="1"/>
  <c r="U27" i="30" s="1"/>
  <c r="AQ27" i="30" s="1"/>
  <c r="AU27" i="30" s="1"/>
  <c r="E108" i="9"/>
  <c r="H107" i="9" s="1"/>
  <c r="I107" i="9" s="1"/>
  <c r="J107" i="9" s="1"/>
  <c r="D123" i="9"/>
  <c r="E115" i="13"/>
  <c r="H114" i="13" s="1"/>
  <c r="I114" i="13" s="1"/>
  <c r="J114" i="13" s="1"/>
  <c r="D130" i="13"/>
  <c r="E112" i="29"/>
  <c r="H111" i="29" s="1"/>
  <c r="I111" i="29" s="1"/>
  <c r="J111" i="29" s="1"/>
  <c r="D127" i="29"/>
  <c r="E107" i="18"/>
  <c r="H106" i="18" s="1"/>
  <c r="I106" i="18" s="1"/>
  <c r="J106" i="18" s="1"/>
  <c r="D122" i="18"/>
  <c r="D131" i="6"/>
  <c r="E116" i="6"/>
  <c r="H115" i="6" s="1"/>
  <c r="I115" i="6" s="1"/>
  <c r="J115" i="6" s="1"/>
  <c r="E92" i="18"/>
  <c r="H91" i="18" s="1"/>
  <c r="I91" i="18" s="1"/>
  <c r="J91" i="18" s="1"/>
  <c r="D107" i="18"/>
  <c r="P60" i="31"/>
  <c r="Q60" i="31" s="1"/>
  <c r="S60" i="31" s="1"/>
  <c r="U60" i="31" s="1"/>
  <c r="AQ60" i="31" s="1"/>
  <c r="AU60" i="31" s="1"/>
  <c r="O61" i="31"/>
  <c r="E113" i="4"/>
  <c r="H112" i="4" s="1"/>
  <c r="I112" i="4" s="1"/>
  <c r="J112" i="4" s="1"/>
  <c r="D128" i="4"/>
  <c r="Q73" i="27"/>
  <c r="S73" i="27" s="1"/>
  <c r="U73" i="27" s="1"/>
  <c r="AQ73" i="27" s="1"/>
  <c r="AU73" i="27" s="1"/>
  <c r="O74" i="27"/>
  <c r="E122" i="13"/>
  <c r="H121" i="13" s="1"/>
  <c r="I121" i="13" s="1"/>
  <c r="J121" i="13" s="1"/>
  <c r="P121" i="13" s="1"/>
  <c r="D136" i="13"/>
  <c r="E137" i="13" s="1"/>
  <c r="H136" i="13" s="1"/>
  <c r="I136" i="13" s="1"/>
  <c r="J136" i="13" s="1"/>
  <c r="P136" i="13" s="1"/>
  <c r="P27" i="19"/>
  <c r="Q27" i="19" s="1"/>
  <c r="S27" i="19" s="1"/>
  <c r="U27" i="19" s="1"/>
  <c r="AQ27" i="19" s="1"/>
  <c r="AU27" i="19" s="1"/>
  <c r="E133" i="6"/>
  <c r="H132" i="6" s="1"/>
  <c r="I132" i="6" s="1"/>
  <c r="J132" i="6" s="1"/>
  <c r="D147" i="6"/>
  <c r="E148" i="6" s="1"/>
  <c r="H147" i="6" s="1"/>
  <c r="I147" i="6" s="1"/>
  <c r="J147" i="6" s="1"/>
  <c r="E93" i="20"/>
  <c r="H92" i="20" s="1"/>
  <c r="I92" i="20" s="1"/>
  <c r="J92" i="20" s="1"/>
  <c r="D108" i="20"/>
  <c r="D127" i="26"/>
  <c r="E112" i="26"/>
  <c r="H111" i="26" s="1"/>
  <c r="I111" i="26" s="1"/>
  <c r="J111" i="26" s="1"/>
  <c r="D147" i="3"/>
  <c r="E148" i="3" s="1"/>
  <c r="H147" i="3" s="1"/>
  <c r="I147" i="3" s="1"/>
  <c r="J147" i="3" s="1"/>
  <c r="E133" i="3"/>
  <c r="H132" i="3" s="1"/>
  <c r="I132" i="3" s="1"/>
  <c r="J132" i="3" s="1"/>
  <c r="E115" i="30"/>
  <c r="H114" i="30" s="1"/>
  <c r="I114" i="30" s="1"/>
  <c r="J114" i="30" s="1"/>
  <c r="D130" i="30"/>
  <c r="D116" i="21"/>
  <c r="E101" i="21"/>
  <c r="H100" i="21" s="1"/>
  <c r="I100" i="21" s="1"/>
  <c r="J100" i="21" s="1"/>
  <c r="D143" i="7"/>
  <c r="E144" i="7" s="1"/>
  <c r="H143" i="7" s="1"/>
  <c r="I143" i="7" s="1"/>
  <c r="J143" i="7" s="1"/>
  <c r="E129" i="7"/>
  <c r="H128" i="7" s="1"/>
  <c r="I128" i="7" s="1"/>
  <c r="J128" i="7" s="1"/>
  <c r="D127" i="12"/>
  <c r="E112" i="12"/>
  <c r="H111" i="12" s="1"/>
  <c r="I111" i="12" s="1"/>
  <c r="J111" i="12" s="1"/>
  <c r="P74" i="23"/>
  <c r="Q74" i="23" s="1"/>
  <c r="S74" i="23" s="1"/>
  <c r="U74" i="23" s="1"/>
  <c r="AQ74" i="23" s="1"/>
  <c r="AU74" i="23" s="1"/>
  <c r="P137" i="1"/>
  <c r="Q137" i="1" s="1"/>
  <c r="S137" i="1" s="1"/>
  <c r="U137" i="1" s="1"/>
  <c r="AT137" i="1" s="1"/>
  <c r="AX137" i="1" s="1"/>
  <c r="E113" i="12"/>
  <c r="H112" i="12" s="1"/>
  <c r="I112" i="12" s="1"/>
  <c r="J112" i="12" s="1"/>
  <c r="D128" i="12"/>
  <c r="D125" i="20"/>
  <c r="E110" i="20"/>
  <c r="H109" i="20" s="1"/>
  <c r="I109" i="20" s="1"/>
  <c r="J109" i="20" s="1"/>
  <c r="N30" i="25"/>
  <c r="P29" i="25"/>
  <c r="Q29" i="25" s="1"/>
  <c r="S29" i="25" s="1"/>
  <c r="U29" i="25" s="1"/>
  <c r="AQ29" i="25" s="1"/>
  <c r="AU29" i="25" s="1"/>
  <c r="E99" i="11"/>
  <c r="H98" i="11" s="1"/>
  <c r="I98" i="11" s="1"/>
  <c r="J98" i="11" s="1"/>
  <c r="D114" i="11"/>
  <c r="D141" i="6"/>
  <c r="E142" i="6" s="1"/>
  <c r="H141" i="6" s="1"/>
  <c r="I141" i="6" s="1"/>
  <c r="J141" i="6" s="1"/>
  <c r="E127" i="6"/>
  <c r="H126" i="6" s="1"/>
  <c r="I126" i="6" s="1"/>
  <c r="J126" i="6" s="1"/>
  <c r="E111" i="31"/>
  <c r="H110" i="31" s="1"/>
  <c r="I110" i="31" s="1"/>
  <c r="J110" i="31" s="1"/>
  <c r="D126" i="31"/>
  <c r="P107" i="25"/>
  <c r="Q107" i="25" s="1"/>
  <c r="S107" i="25" s="1"/>
  <c r="U107" i="25" s="1"/>
  <c r="AT107" i="25" s="1"/>
  <c r="AX107" i="25" s="1"/>
  <c r="O108" i="25"/>
  <c r="D114" i="7"/>
  <c r="E99" i="7"/>
  <c r="H98" i="7" s="1"/>
  <c r="I98" i="7" s="1"/>
  <c r="J98" i="7" s="1"/>
  <c r="Q105" i="31"/>
  <c r="S105" i="31" s="1"/>
  <c r="U105" i="31" s="1"/>
  <c r="AT105" i="31" s="1"/>
  <c r="AX105" i="31" s="1"/>
  <c r="O106" i="31"/>
  <c r="E92" i="27"/>
  <c r="H91" i="27" s="1"/>
  <c r="I91" i="27" s="1"/>
  <c r="J91" i="27" s="1"/>
  <c r="D107" i="27"/>
  <c r="E110" i="19"/>
  <c r="H109" i="19" s="1"/>
  <c r="I109" i="19" s="1"/>
  <c r="J109" i="19" s="1"/>
  <c r="D125" i="19"/>
  <c r="D115" i="29"/>
  <c r="E100" i="29"/>
  <c r="H99" i="29" s="1"/>
  <c r="I99" i="29" s="1"/>
  <c r="J99" i="29" s="1"/>
  <c r="P27" i="31"/>
  <c r="Q27" i="31" s="1"/>
  <c r="S27" i="31" s="1"/>
  <c r="U27" i="31" s="1"/>
  <c r="AQ27" i="31" s="1"/>
  <c r="AU27" i="31" s="1"/>
  <c r="O28" i="31"/>
  <c r="E99" i="3"/>
  <c r="H98" i="3" s="1"/>
  <c r="I98" i="3" s="1"/>
  <c r="J98" i="3" s="1"/>
  <c r="D114" i="3"/>
  <c r="D132" i="17"/>
  <c r="E117" i="17"/>
  <c r="H116" i="17" s="1"/>
  <c r="I116" i="17" s="1"/>
  <c r="J116" i="17" s="1"/>
  <c r="O44" i="18"/>
  <c r="D112" i="5"/>
  <c r="E97" i="5"/>
  <c r="H96" i="5" s="1"/>
  <c r="I96" i="5" s="1"/>
  <c r="J96" i="5" s="1"/>
  <c r="P74" i="7"/>
  <c r="Q74" i="7" s="1"/>
  <c r="S74" i="7" s="1"/>
  <c r="U74" i="7" s="1"/>
  <c r="AQ74" i="7" s="1"/>
  <c r="AU74" i="7" s="1"/>
  <c r="E117" i="12"/>
  <c r="H116" i="12" s="1"/>
  <c r="I116" i="12" s="1"/>
  <c r="J116" i="12" s="1"/>
  <c r="D132" i="12"/>
  <c r="P59" i="13"/>
  <c r="Q59" i="13" s="1"/>
  <c r="S59" i="13" s="1"/>
  <c r="U59" i="13" s="1"/>
  <c r="AQ59" i="13" s="1"/>
  <c r="AU59" i="13" s="1"/>
  <c r="O60" i="13"/>
  <c r="E114" i="11"/>
  <c r="H113" i="11" s="1"/>
  <c r="I113" i="11" s="1"/>
  <c r="J113" i="11" s="1"/>
  <c r="D129" i="11"/>
  <c r="D124" i="28"/>
  <c r="E109" i="28"/>
  <c r="H108" i="28" s="1"/>
  <c r="I108" i="28" s="1"/>
  <c r="J108" i="28" s="1"/>
  <c r="E92" i="31"/>
  <c r="H91" i="31" s="1"/>
  <c r="I91" i="31" s="1"/>
  <c r="J91" i="31" s="1"/>
  <c r="D107" i="31"/>
  <c r="E106" i="6"/>
  <c r="H105" i="6" s="1"/>
  <c r="I105" i="6" s="1"/>
  <c r="J105" i="6" s="1"/>
  <c r="P105" i="6" s="1"/>
  <c r="D121" i="6"/>
  <c r="N30" i="21"/>
  <c r="P29" i="21"/>
  <c r="Q29" i="21" s="1"/>
  <c r="S29" i="21" s="1"/>
  <c r="U29" i="21" s="1"/>
  <c r="AQ29" i="21" s="1"/>
  <c r="AU29" i="21" s="1"/>
  <c r="P28" i="20"/>
  <c r="Q28" i="20" s="1"/>
  <c r="S28" i="20" s="1"/>
  <c r="U28" i="20" s="1"/>
  <c r="AQ28" i="20" s="1"/>
  <c r="AU28" i="20" s="1"/>
  <c r="E107" i="9"/>
  <c r="H106" i="9" s="1"/>
  <c r="I106" i="9" s="1"/>
  <c r="J106" i="9" s="1"/>
  <c r="D122" i="9"/>
  <c r="D126" i="9"/>
  <c r="E111" i="9"/>
  <c r="H110" i="9" s="1"/>
  <c r="I110" i="9" s="1"/>
  <c r="J110" i="9" s="1"/>
  <c r="P44" i="6"/>
  <c r="Q44" i="6" s="1"/>
  <c r="S44" i="6" s="1"/>
  <c r="U44" i="6" s="1"/>
  <c r="AQ44" i="6" s="1"/>
  <c r="AU44" i="6" s="1"/>
  <c r="O45" i="6"/>
  <c r="D129" i="28"/>
  <c r="E114" i="28"/>
  <c r="H113" i="28" s="1"/>
  <c r="I113" i="28" s="1"/>
  <c r="J113" i="28" s="1"/>
  <c r="E132" i="7"/>
  <c r="H131" i="7" s="1"/>
  <c r="I131" i="7" s="1"/>
  <c r="J131" i="7" s="1"/>
  <c r="D146" i="7"/>
  <c r="E147" i="7" s="1"/>
  <c r="H146" i="7" s="1"/>
  <c r="I146" i="7" s="1"/>
  <c r="J146" i="7" s="1"/>
  <c r="E106" i="14"/>
  <c r="H105" i="14" s="1"/>
  <c r="I105" i="14" s="1"/>
  <c r="J105" i="14" s="1"/>
  <c r="P105" i="14" s="1"/>
  <c r="D121" i="14"/>
  <c r="E115" i="22"/>
  <c r="H114" i="22" s="1"/>
  <c r="I114" i="22" s="1"/>
  <c r="J114" i="22" s="1"/>
  <c r="D130" i="22"/>
  <c r="E96" i="9"/>
  <c r="H95" i="9" s="1"/>
  <c r="I95" i="9" s="1"/>
  <c r="J95" i="9" s="1"/>
  <c r="D111" i="9"/>
  <c r="E110" i="9"/>
  <c r="H109" i="9" s="1"/>
  <c r="I109" i="9" s="1"/>
  <c r="J109" i="9" s="1"/>
  <c r="D125" i="9"/>
  <c r="D122" i="20"/>
  <c r="E107" i="20"/>
  <c r="H106" i="20" s="1"/>
  <c r="I106" i="20" s="1"/>
  <c r="J106" i="20" s="1"/>
  <c r="D110" i="8"/>
  <c r="E95" i="8"/>
  <c r="H94" i="8" s="1"/>
  <c r="I94" i="8" s="1"/>
  <c r="J94" i="8" s="1"/>
  <c r="D108" i="8"/>
  <c r="E93" i="8"/>
  <c r="H92" i="8" s="1"/>
  <c r="I92" i="8" s="1"/>
  <c r="J92" i="8" s="1"/>
  <c r="D123" i="19"/>
  <c r="E108" i="19"/>
  <c r="H107" i="19" s="1"/>
  <c r="I107" i="19" s="1"/>
  <c r="J107" i="19" s="1"/>
  <c r="E114" i="27"/>
  <c r="H113" i="27" s="1"/>
  <c r="I113" i="27" s="1"/>
  <c r="J113" i="27" s="1"/>
  <c r="D129" i="27"/>
  <c r="P59" i="23"/>
  <c r="Q59" i="23" s="1"/>
  <c r="S59" i="23" s="1"/>
  <c r="U59" i="23" s="1"/>
  <c r="AQ59" i="23" s="1"/>
  <c r="AU59" i="23" s="1"/>
  <c r="O60" i="23"/>
  <c r="E92" i="30"/>
  <c r="H91" i="30" s="1"/>
  <c r="I91" i="30" s="1"/>
  <c r="J91" i="30" s="1"/>
  <c r="D107" i="30"/>
  <c r="D123" i="23"/>
  <c r="E108" i="23"/>
  <c r="H107" i="23" s="1"/>
  <c r="I107" i="23" s="1"/>
  <c r="J107" i="23" s="1"/>
  <c r="D124" i="15"/>
  <c r="E109" i="15"/>
  <c r="H108" i="15" s="1"/>
  <c r="I108" i="15" s="1"/>
  <c r="J108" i="15" s="1"/>
  <c r="AX121" i="1"/>
  <c r="BA121" i="1"/>
  <c r="D144" i="14"/>
  <c r="E145" i="14" s="1"/>
  <c r="H144" i="14" s="1"/>
  <c r="I144" i="14" s="1"/>
  <c r="J144" i="14" s="1"/>
  <c r="E130" i="14"/>
  <c r="H129" i="14" s="1"/>
  <c r="I129" i="14" s="1"/>
  <c r="J129" i="14" s="1"/>
  <c r="D123" i="26"/>
  <c r="E108" i="26"/>
  <c r="H107" i="26" s="1"/>
  <c r="I107" i="26" s="1"/>
  <c r="J107" i="26" s="1"/>
  <c r="E93" i="24"/>
  <c r="H92" i="24" s="1"/>
  <c r="I92" i="24" s="1"/>
  <c r="J92" i="24" s="1"/>
  <c r="D108" i="24"/>
  <c r="E115" i="8"/>
  <c r="H114" i="8" s="1"/>
  <c r="I114" i="8" s="1"/>
  <c r="J114" i="8" s="1"/>
  <c r="D130" i="8"/>
  <c r="D125" i="8"/>
  <c r="E110" i="8"/>
  <c r="H109" i="8" s="1"/>
  <c r="I109" i="8" s="1"/>
  <c r="J109" i="8" s="1"/>
  <c r="P29" i="11"/>
  <c r="Q29" i="11" s="1"/>
  <c r="S29" i="11" s="1"/>
  <c r="U29" i="11" s="1"/>
  <c r="AQ29" i="11" s="1"/>
  <c r="AU29" i="11" s="1"/>
  <c r="P74" i="16"/>
  <c r="Q74" i="16" s="1"/>
  <c r="S74" i="16" s="1"/>
  <c r="U74" i="16" s="1"/>
  <c r="AQ74" i="16" s="1"/>
  <c r="AU74" i="16" s="1"/>
  <c r="E125" i="4"/>
  <c r="H124" i="4" s="1"/>
  <c r="I124" i="4" s="1"/>
  <c r="J124" i="4" s="1"/>
  <c r="D139" i="4"/>
  <c r="E140" i="4" s="1"/>
  <c r="H139" i="4" s="1"/>
  <c r="I139" i="4" s="1"/>
  <c r="J139" i="4" s="1"/>
  <c r="E107" i="22"/>
  <c r="H106" i="22" s="1"/>
  <c r="I106" i="22" s="1"/>
  <c r="J106" i="22" s="1"/>
  <c r="P106" i="22" s="1"/>
  <c r="D122" i="22"/>
  <c r="E129" i="18"/>
  <c r="H128" i="18" s="1"/>
  <c r="I128" i="18" s="1"/>
  <c r="J128" i="18" s="1"/>
  <c r="D143" i="18"/>
  <c r="E144" i="18" s="1"/>
  <c r="H143" i="18" s="1"/>
  <c r="I143" i="18" s="1"/>
  <c r="J143" i="18" s="1"/>
  <c r="E94" i="3"/>
  <c r="H93" i="3" s="1"/>
  <c r="I93" i="3" s="1"/>
  <c r="J93" i="3" s="1"/>
  <c r="D109" i="3"/>
  <c r="D122" i="8"/>
  <c r="E107" i="8"/>
  <c r="H106" i="8" s="1"/>
  <c r="I106" i="8" s="1"/>
  <c r="J106" i="8" s="1"/>
  <c r="D125" i="22"/>
  <c r="E110" i="22"/>
  <c r="H109" i="22" s="1"/>
  <c r="I109" i="22" s="1"/>
  <c r="J109" i="22" s="1"/>
  <c r="E91" i="12"/>
  <c r="H90" i="12" s="1"/>
  <c r="I90" i="12" s="1"/>
  <c r="J90" i="12" s="1"/>
  <c r="D106" i="12"/>
  <c r="E107" i="23"/>
  <c r="H106" i="23" s="1"/>
  <c r="I106" i="23" s="1"/>
  <c r="J106" i="23" s="1"/>
  <c r="D122" i="23"/>
  <c r="D110" i="5"/>
  <c r="E95" i="5"/>
  <c r="H94" i="5" s="1"/>
  <c r="I94" i="5" s="1"/>
  <c r="J94" i="5" s="1"/>
  <c r="D125" i="16"/>
  <c r="E110" i="16"/>
  <c r="H109" i="16" s="1"/>
  <c r="I109" i="16" s="1"/>
  <c r="J109" i="16" s="1"/>
  <c r="E115" i="28"/>
  <c r="H114" i="28" s="1"/>
  <c r="I114" i="28" s="1"/>
  <c r="J114" i="28" s="1"/>
  <c r="D130" i="28"/>
  <c r="E115" i="21"/>
  <c r="H114" i="21" s="1"/>
  <c r="I114" i="21" s="1"/>
  <c r="J114" i="21" s="1"/>
  <c r="D130" i="21"/>
  <c r="E101" i="23"/>
  <c r="H100" i="23" s="1"/>
  <c r="I100" i="23" s="1"/>
  <c r="J100" i="23" s="1"/>
  <c r="D116" i="23"/>
  <c r="O44" i="28"/>
  <c r="E101" i="5"/>
  <c r="H100" i="5" s="1"/>
  <c r="I100" i="5" s="1"/>
  <c r="J100" i="5" s="1"/>
  <c r="D116" i="5"/>
  <c r="P60" i="15"/>
  <c r="Q60" i="15" s="1"/>
  <c r="S60" i="15" s="1"/>
  <c r="U60" i="15" s="1"/>
  <c r="AQ60" i="15" s="1"/>
  <c r="AU60" i="15" s="1"/>
  <c r="E132" i="17"/>
  <c r="H131" i="17" s="1"/>
  <c r="I131" i="17" s="1"/>
  <c r="J131" i="17" s="1"/>
  <c r="D146" i="17"/>
  <c r="E147" i="17" s="1"/>
  <c r="H146" i="17" s="1"/>
  <c r="I146" i="17" s="1"/>
  <c r="J146" i="17" s="1"/>
  <c r="O45" i="3"/>
  <c r="D110" i="29"/>
  <c r="E95" i="29"/>
  <c r="H94" i="29" s="1"/>
  <c r="I94" i="29" s="1"/>
  <c r="J94" i="29" s="1"/>
  <c r="D130" i="31"/>
  <c r="E115" i="31"/>
  <c r="H114" i="31" s="1"/>
  <c r="I114" i="31" s="1"/>
  <c r="J114" i="31" s="1"/>
  <c r="D141" i="24"/>
  <c r="E142" i="24" s="1"/>
  <c r="H141" i="24" s="1"/>
  <c r="I141" i="24" s="1"/>
  <c r="J141" i="24" s="1"/>
  <c r="E127" i="24"/>
  <c r="H126" i="24" s="1"/>
  <c r="I126" i="24" s="1"/>
  <c r="J126" i="24" s="1"/>
  <c r="P43" i="10"/>
  <c r="Q43" i="10" s="1"/>
  <c r="S43" i="10" s="1"/>
  <c r="U43" i="10" s="1"/>
  <c r="AQ43" i="10" s="1"/>
  <c r="AU43" i="10" s="1"/>
  <c r="O44" i="10"/>
  <c r="E106" i="16"/>
  <c r="H105" i="16" s="1"/>
  <c r="I105" i="16" s="1"/>
  <c r="J105" i="16" s="1"/>
  <c r="P105" i="16" s="1"/>
  <c r="D121" i="16"/>
  <c r="D105" i="11"/>
  <c r="E90" i="11"/>
  <c r="H89" i="11" s="1"/>
  <c r="I89" i="11" s="1"/>
  <c r="J89" i="11" s="1"/>
  <c r="P89" i="11" s="1"/>
  <c r="P59" i="27"/>
  <c r="Q59" i="27" s="1"/>
  <c r="S59" i="27" s="1"/>
  <c r="U59" i="27" s="1"/>
  <c r="AQ59" i="27" s="1"/>
  <c r="AU59" i="27" s="1"/>
  <c r="O90" i="14"/>
  <c r="E94" i="30"/>
  <c r="H93" i="30" s="1"/>
  <c r="I93" i="30" s="1"/>
  <c r="J93" i="30" s="1"/>
  <c r="D109" i="30"/>
  <c r="D124" i="26"/>
  <c r="E109" i="26"/>
  <c r="H108" i="26" s="1"/>
  <c r="I108" i="26" s="1"/>
  <c r="J108" i="26" s="1"/>
  <c r="E112" i="8"/>
  <c r="H111" i="8" s="1"/>
  <c r="I111" i="8" s="1"/>
  <c r="J111" i="8" s="1"/>
  <c r="D127" i="8"/>
  <c r="D125" i="23"/>
  <c r="E110" i="23"/>
  <c r="H109" i="23" s="1"/>
  <c r="I109" i="23" s="1"/>
  <c r="J109" i="23" s="1"/>
  <c r="D114" i="23"/>
  <c r="E99" i="23"/>
  <c r="H98" i="23" s="1"/>
  <c r="I98" i="23" s="1"/>
  <c r="J98" i="23" s="1"/>
  <c r="E127" i="34" l="1"/>
  <c r="H126" i="34" s="1"/>
  <c r="I126" i="34" s="1"/>
  <c r="J126" i="34" s="1"/>
  <c r="D141" i="34"/>
  <c r="E142" i="34" s="1"/>
  <c r="H141" i="34" s="1"/>
  <c r="I141" i="34" s="1"/>
  <c r="J141" i="34" s="1"/>
  <c r="P77" i="34"/>
  <c r="Q77" i="34" s="1"/>
  <c r="S77" i="34" s="1"/>
  <c r="U77" i="34" s="1"/>
  <c r="AQ77" i="34" s="1"/>
  <c r="AU77" i="34" s="1"/>
  <c r="O92" i="34"/>
  <c r="E133" i="34"/>
  <c r="H132" i="34" s="1"/>
  <c r="I132" i="34" s="1"/>
  <c r="J132" i="34" s="1"/>
  <c r="D147" i="34"/>
  <c r="E148" i="34" s="1"/>
  <c r="H147" i="34" s="1"/>
  <c r="I147" i="34" s="1"/>
  <c r="J147" i="34" s="1"/>
  <c r="E124" i="34"/>
  <c r="H123" i="34" s="1"/>
  <c r="I123" i="34" s="1"/>
  <c r="J123" i="34" s="1"/>
  <c r="P123" i="34" s="1"/>
  <c r="D138" i="34"/>
  <c r="E139" i="34" s="1"/>
  <c r="H138" i="34" s="1"/>
  <c r="I138" i="34" s="1"/>
  <c r="J138" i="34" s="1"/>
  <c r="P106" i="34"/>
  <c r="Q106" i="34" s="1"/>
  <c r="S106" i="34" s="1"/>
  <c r="U106" i="34" s="1"/>
  <c r="AT106" i="34" s="1"/>
  <c r="AX106" i="34" s="1"/>
  <c r="O107" i="34"/>
  <c r="E130" i="34"/>
  <c r="H129" i="34" s="1"/>
  <c r="I129" i="34" s="1"/>
  <c r="J129" i="34" s="1"/>
  <c r="D144" i="34"/>
  <c r="E145" i="34" s="1"/>
  <c r="H144" i="34" s="1"/>
  <c r="I144" i="34" s="1"/>
  <c r="J144" i="34" s="1"/>
  <c r="P45" i="34"/>
  <c r="Q45" i="34" s="1"/>
  <c r="S45" i="34" s="1"/>
  <c r="U45" i="34" s="1"/>
  <c r="AQ45" i="34" s="1"/>
  <c r="AU45" i="34" s="1"/>
  <c r="P138" i="34"/>
  <c r="Q138" i="34" s="1"/>
  <c r="S138" i="34" s="1"/>
  <c r="U138" i="34" s="1"/>
  <c r="AT138" i="34" s="1"/>
  <c r="AX138" i="34" s="1"/>
  <c r="P29" i="34"/>
  <c r="Q29" i="34" s="1"/>
  <c r="S29" i="34" s="1"/>
  <c r="U29" i="34" s="1"/>
  <c r="AQ29" i="34" s="1"/>
  <c r="AU29" i="34" s="1"/>
  <c r="O60" i="34"/>
  <c r="P77" i="1"/>
  <c r="Q77" i="1" s="1"/>
  <c r="S77" i="1" s="1"/>
  <c r="U77" i="1" s="1"/>
  <c r="AQ77" i="1" s="1"/>
  <c r="AU77" i="1" s="1"/>
  <c r="O78" i="1"/>
  <c r="P30" i="14"/>
  <c r="Q30" i="14" s="1"/>
  <c r="S30" i="14" s="1"/>
  <c r="U30" i="14" s="1"/>
  <c r="AQ30" i="14" s="1"/>
  <c r="AU30" i="14" s="1"/>
  <c r="P46" i="24"/>
  <c r="Q46" i="24" s="1"/>
  <c r="S46" i="24" s="1"/>
  <c r="U46" i="24" s="1"/>
  <c r="AQ46" i="24" s="1"/>
  <c r="AU46" i="24" s="1"/>
  <c r="O47" i="24"/>
  <c r="Q106" i="22"/>
  <c r="S106" i="22" s="1"/>
  <c r="U106" i="22" s="1"/>
  <c r="AT106" i="22" s="1"/>
  <c r="AX106" i="22" s="1"/>
  <c r="O107" i="22"/>
  <c r="E110" i="29"/>
  <c r="H109" i="29" s="1"/>
  <c r="I109" i="29" s="1"/>
  <c r="J109" i="29" s="1"/>
  <c r="D125" i="29"/>
  <c r="E125" i="26"/>
  <c r="H124" i="26" s="1"/>
  <c r="I124" i="26" s="1"/>
  <c r="J124" i="26" s="1"/>
  <c r="D139" i="26"/>
  <c r="E140" i="26" s="1"/>
  <c r="H139" i="26" s="1"/>
  <c r="I139" i="26" s="1"/>
  <c r="J139" i="26" s="1"/>
  <c r="D137" i="22"/>
  <c r="E138" i="22" s="1"/>
  <c r="H137" i="22" s="1"/>
  <c r="I137" i="22" s="1"/>
  <c r="J137" i="22" s="1"/>
  <c r="E123" i="22"/>
  <c r="H122" i="22" s="1"/>
  <c r="I122" i="22" s="1"/>
  <c r="J122" i="22" s="1"/>
  <c r="O30" i="21"/>
  <c r="O75" i="7"/>
  <c r="D123" i="27"/>
  <c r="E108" i="27"/>
  <c r="H107" i="27" s="1"/>
  <c r="I107" i="27" s="1"/>
  <c r="J107" i="27" s="1"/>
  <c r="D132" i="9"/>
  <c r="E117" i="9"/>
  <c r="H116" i="9" s="1"/>
  <c r="I116" i="9" s="1"/>
  <c r="J116" i="9" s="1"/>
  <c r="P74" i="11"/>
  <c r="Q74" i="11" s="1"/>
  <c r="S74" i="11" s="1"/>
  <c r="U74" i="11" s="1"/>
  <c r="AQ74" i="11" s="1"/>
  <c r="AU74" i="11" s="1"/>
  <c r="D137" i="11"/>
  <c r="E138" i="11" s="1"/>
  <c r="H137" i="11" s="1"/>
  <c r="I137" i="11" s="1"/>
  <c r="J137" i="11" s="1"/>
  <c r="E123" i="11"/>
  <c r="H122" i="11" s="1"/>
  <c r="I122" i="11" s="1"/>
  <c r="J122" i="11" s="1"/>
  <c r="D123" i="5"/>
  <c r="E108" i="5"/>
  <c r="H107" i="5" s="1"/>
  <c r="I107" i="5" s="1"/>
  <c r="J107" i="5" s="1"/>
  <c r="D136" i="33"/>
  <c r="E137" i="33" s="1"/>
  <c r="H136" i="33" s="1"/>
  <c r="I136" i="33" s="1"/>
  <c r="J136" i="33" s="1"/>
  <c r="P136" i="33" s="1"/>
  <c r="E122" i="33"/>
  <c r="H121" i="33" s="1"/>
  <c r="I121" i="33" s="1"/>
  <c r="J121" i="33" s="1"/>
  <c r="P121" i="33" s="1"/>
  <c r="Q89" i="9"/>
  <c r="S89" i="9" s="1"/>
  <c r="U89" i="9" s="1"/>
  <c r="AJ89" i="9" s="1"/>
  <c r="AN89" i="9" s="1"/>
  <c r="O90" i="9"/>
  <c r="E132" i="26"/>
  <c r="H131" i="26" s="1"/>
  <c r="I131" i="26" s="1"/>
  <c r="J131" i="26" s="1"/>
  <c r="D146" i="26"/>
  <c r="E147" i="26" s="1"/>
  <c r="H146" i="26" s="1"/>
  <c r="I146" i="26" s="1"/>
  <c r="J146" i="26" s="1"/>
  <c r="D123" i="24"/>
  <c r="E108" i="24"/>
  <c r="H107" i="24" s="1"/>
  <c r="I107" i="24" s="1"/>
  <c r="J107" i="24" s="1"/>
  <c r="E133" i="14"/>
  <c r="H132" i="14" s="1"/>
  <c r="I132" i="14" s="1"/>
  <c r="J132" i="14" s="1"/>
  <c r="D147" i="14"/>
  <c r="E148" i="14" s="1"/>
  <c r="H147" i="14" s="1"/>
  <c r="I147" i="14" s="1"/>
  <c r="J147" i="14" s="1"/>
  <c r="D142" i="6"/>
  <c r="E143" i="6" s="1"/>
  <c r="H142" i="6" s="1"/>
  <c r="I142" i="6" s="1"/>
  <c r="J142" i="6" s="1"/>
  <c r="E128" i="6"/>
  <c r="H127" i="6" s="1"/>
  <c r="I127" i="6" s="1"/>
  <c r="J127" i="6" s="1"/>
  <c r="D141" i="21"/>
  <c r="E142" i="21" s="1"/>
  <c r="H141" i="21" s="1"/>
  <c r="I141" i="21" s="1"/>
  <c r="J141" i="21" s="1"/>
  <c r="E127" i="21"/>
  <c r="H126" i="21" s="1"/>
  <c r="I126" i="21" s="1"/>
  <c r="J126" i="21" s="1"/>
  <c r="O30" i="22"/>
  <c r="P28" i="3"/>
  <c r="Q28" i="3" s="1"/>
  <c r="S28" i="3" s="1"/>
  <c r="U28" i="3" s="1"/>
  <c r="AQ28" i="3" s="1"/>
  <c r="AU28" i="3" s="1"/>
  <c r="E128" i="14"/>
  <c r="H127" i="14" s="1"/>
  <c r="I127" i="14" s="1"/>
  <c r="J127" i="14" s="1"/>
  <c r="D142" i="14"/>
  <c r="E143" i="14" s="1"/>
  <c r="H142" i="14" s="1"/>
  <c r="I142" i="14" s="1"/>
  <c r="J142" i="14" s="1"/>
  <c r="D126" i="11"/>
  <c r="E111" i="11"/>
  <c r="H110" i="11" s="1"/>
  <c r="I110" i="11" s="1"/>
  <c r="J110" i="11" s="1"/>
  <c r="O62" i="30"/>
  <c r="E132" i="19"/>
  <c r="H131" i="19" s="1"/>
  <c r="I131" i="19" s="1"/>
  <c r="J131" i="19" s="1"/>
  <c r="D146" i="19"/>
  <c r="E147" i="19" s="1"/>
  <c r="H146" i="19" s="1"/>
  <c r="I146" i="19" s="1"/>
  <c r="J146" i="19" s="1"/>
  <c r="E132" i="10"/>
  <c r="H131" i="10" s="1"/>
  <c r="I131" i="10" s="1"/>
  <c r="J131" i="10" s="1"/>
  <c r="D146" i="10"/>
  <c r="E147" i="10" s="1"/>
  <c r="H146" i="10" s="1"/>
  <c r="I146" i="10" s="1"/>
  <c r="J146" i="10" s="1"/>
  <c r="O45" i="31"/>
  <c r="E126" i="28"/>
  <c r="H125" i="28" s="1"/>
  <c r="I125" i="28" s="1"/>
  <c r="J125" i="28" s="1"/>
  <c r="D140" i="28"/>
  <c r="E141" i="28" s="1"/>
  <c r="H140" i="28" s="1"/>
  <c r="I140" i="28" s="1"/>
  <c r="J140" i="28" s="1"/>
  <c r="Q105" i="27"/>
  <c r="S105" i="27" s="1"/>
  <c r="U105" i="27" s="1"/>
  <c r="AT105" i="27" s="1"/>
  <c r="AX105" i="27" s="1"/>
  <c r="O106" i="27"/>
  <c r="O75" i="33"/>
  <c r="D142" i="23"/>
  <c r="E143" i="23" s="1"/>
  <c r="H142" i="23" s="1"/>
  <c r="I142" i="23" s="1"/>
  <c r="J142" i="23" s="1"/>
  <c r="E128" i="23"/>
  <c r="H127" i="23" s="1"/>
  <c r="I127" i="23" s="1"/>
  <c r="J127" i="23" s="1"/>
  <c r="P90" i="23"/>
  <c r="Q90" i="23" s="1"/>
  <c r="S90" i="23" s="1"/>
  <c r="U90" i="23" s="1"/>
  <c r="AJ90" i="23" s="1"/>
  <c r="AN90" i="23" s="1"/>
  <c r="Q89" i="11"/>
  <c r="S89" i="11" s="1"/>
  <c r="U89" i="11" s="1"/>
  <c r="AJ89" i="11" s="1"/>
  <c r="AN89" i="11" s="1"/>
  <c r="O90" i="11"/>
  <c r="E107" i="15"/>
  <c r="H106" i="15" s="1"/>
  <c r="I106" i="15" s="1"/>
  <c r="J106" i="15" s="1"/>
  <c r="D122" i="15"/>
  <c r="Q89" i="5"/>
  <c r="S89" i="5" s="1"/>
  <c r="U89" i="5" s="1"/>
  <c r="AJ89" i="5" s="1"/>
  <c r="AN89" i="5" s="1"/>
  <c r="O90" i="5"/>
  <c r="P28" i="12"/>
  <c r="Q28" i="12" s="1"/>
  <c r="S28" i="12" s="1"/>
  <c r="U28" i="12" s="1"/>
  <c r="AQ28" i="12" s="1"/>
  <c r="AU28" i="12" s="1"/>
  <c r="O29" i="12"/>
  <c r="D125" i="30"/>
  <c r="E110" i="30"/>
  <c r="H109" i="30" s="1"/>
  <c r="I109" i="30" s="1"/>
  <c r="J109" i="30" s="1"/>
  <c r="D126" i="29"/>
  <c r="E111" i="29"/>
  <c r="H110" i="29" s="1"/>
  <c r="I110" i="29" s="1"/>
  <c r="J110" i="29" s="1"/>
  <c r="E126" i="16"/>
  <c r="H125" i="16" s="1"/>
  <c r="I125" i="16" s="1"/>
  <c r="J125" i="16" s="1"/>
  <c r="D140" i="16"/>
  <c r="E141" i="16" s="1"/>
  <c r="H140" i="16" s="1"/>
  <c r="I140" i="16" s="1"/>
  <c r="J140" i="16" s="1"/>
  <c r="D144" i="27"/>
  <c r="E145" i="27" s="1"/>
  <c r="H144" i="27" s="1"/>
  <c r="I144" i="27" s="1"/>
  <c r="J144" i="27" s="1"/>
  <c r="E130" i="27"/>
  <c r="H129" i="27" s="1"/>
  <c r="I129" i="27" s="1"/>
  <c r="J129" i="27" s="1"/>
  <c r="O28" i="30"/>
  <c r="D131" i="13"/>
  <c r="E116" i="13"/>
  <c r="H115" i="13" s="1"/>
  <c r="I115" i="13" s="1"/>
  <c r="J115" i="13" s="1"/>
  <c r="Q105" i="7"/>
  <c r="S105" i="7" s="1"/>
  <c r="U105" i="7" s="1"/>
  <c r="AT105" i="7" s="1"/>
  <c r="AX105" i="7" s="1"/>
  <c r="O106" i="7"/>
  <c r="D128" i="26"/>
  <c r="E113" i="26"/>
  <c r="H112" i="26" s="1"/>
  <c r="I112" i="26" s="1"/>
  <c r="J112" i="26" s="1"/>
  <c r="E124" i="7"/>
  <c r="H123" i="7" s="1"/>
  <c r="I123" i="7" s="1"/>
  <c r="J123" i="7" s="1"/>
  <c r="D138" i="7"/>
  <c r="E139" i="7" s="1"/>
  <c r="H138" i="7" s="1"/>
  <c r="I138" i="7" s="1"/>
  <c r="J138" i="7" s="1"/>
  <c r="D144" i="5"/>
  <c r="E145" i="5" s="1"/>
  <c r="H144" i="5" s="1"/>
  <c r="I144" i="5" s="1"/>
  <c r="J144" i="5" s="1"/>
  <c r="E130" i="5"/>
  <c r="H129" i="5" s="1"/>
  <c r="I129" i="5" s="1"/>
  <c r="J129" i="5" s="1"/>
  <c r="E130" i="26"/>
  <c r="H129" i="26" s="1"/>
  <c r="I129" i="26" s="1"/>
  <c r="J129" i="26" s="1"/>
  <c r="D144" i="26"/>
  <c r="E145" i="26" s="1"/>
  <c r="H144" i="26" s="1"/>
  <c r="I144" i="26" s="1"/>
  <c r="J144" i="26" s="1"/>
  <c r="Q105" i="33"/>
  <c r="S105" i="33" s="1"/>
  <c r="U105" i="33" s="1"/>
  <c r="AT105" i="33" s="1"/>
  <c r="AX105" i="33" s="1"/>
  <c r="O106" i="33"/>
  <c r="P59" i="29"/>
  <c r="Q59" i="29" s="1"/>
  <c r="S59" i="29" s="1"/>
  <c r="U59" i="29" s="1"/>
  <c r="AQ59" i="29" s="1"/>
  <c r="AU59" i="29" s="1"/>
  <c r="O60" i="29"/>
  <c r="E126" i="6"/>
  <c r="H125" i="6" s="1"/>
  <c r="I125" i="6" s="1"/>
  <c r="J125" i="6" s="1"/>
  <c r="D140" i="6"/>
  <c r="E141" i="6" s="1"/>
  <c r="H140" i="6" s="1"/>
  <c r="I140" i="6" s="1"/>
  <c r="J140" i="6" s="1"/>
  <c r="D127" i="7"/>
  <c r="E112" i="7"/>
  <c r="H111" i="7" s="1"/>
  <c r="I111" i="7" s="1"/>
  <c r="J111" i="7" s="1"/>
  <c r="D131" i="24"/>
  <c r="E116" i="24"/>
  <c r="H115" i="24" s="1"/>
  <c r="I115" i="24" s="1"/>
  <c r="J115" i="24" s="1"/>
  <c r="E115" i="4"/>
  <c r="H114" i="4" s="1"/>
  <c r="I114" i="4" s="1"/>
  <c r="J114" i="4" s="1"/>
  <c r="D130" i="4"/>
  <c r="O75" i="26"/>
  <c r="D130" i="5"/>
  <c r="E115" i="5"/>
  <c r="H114" i="5" s="1"/>
  <c r="I114" i="5" s="1"/>
  <c r="J114" i="5" s="1"/>
  <c r="E106" i="29"/>
  <c r="H105" i="29" s="1"/>
  <c r="I105" i="29" s="1"/>
  <c r="J105" i="29" s="1"/>
  <c r="P105" i="29" s="1"/>
  <c r="D121" i="29"/>
  <c r="E129" i="28"/>
  <c r="H128" i="28" s="1"/>
  <c r="I128" i="28" s="1"/>
  <c r="J128" i="28" s="1"/>
  <c r="D143" i="28"/>
  <c r="E144" i="28" s="1"/>
  <c r="H143" i="28" s="1"/>
  <c r="I143" i="28" s="1"/>
  <c r="J143" i="28" s="1"/>
  <c r="E131" i="9"/>
  <c r="H130" i="9" s="1"/>
  <c r="I130" i="9" s="1"/>
  <c r="J130" i="9" s="1"/>
  <c r="D145" i="9"/>
  <c r="E146" i="9" s="1"/>
  <c r="H145" i="9" s="1"/>
  <c r="I145" i="9" s="1"/>
  <c r="J145" i="9" s="1"/>
  <c r="D138" i="4"/>
  <c r="E139" i="4" s="1"/>
  <c r="H138" i="4" s="1"/>
  <c r="I138" i="4" s="1"/>
  <c r="J138" i="4" s="1"/>
  <c r="E124" i="4"/>
  <c r="H123" i="4" s="1"/>
  <c r="I123" i="4" s="1"/>
  <c r="J123" i="4" s="1"/>
  <c r="D137" i="33"/>
  <c r="E138" i="33" s="1"/>
  <c r="H137" i="33" s="1"/>
  <c r="I137" i="33" s="1"/>
  <c r="J137" i="33" s="1"/>
  <c r="E123" i="33"/>
  <c r="H122" i="33" s="1"/>
  <c r="I122" i="33" s="1"/>
  <c r="J122" i="33" s="1"/>
  <c r="P27" i="23"/>
  <c r="Q27" i="23" s="1"/>
  <c r="S27" i="23" s="1"/>
  <c r="U27" i="23" s="1"/>
  <c r="AQ27" i="23" s="1"/>
  <c r="AU27" i="23" s="1"/>
  <c r="O28" i="23"/>
  <c r="O76" i="14"/>
  <c r="P59" i="3"/>
  <c r="Q59" i="3" s="1"/>
  <c r="S59" i="3" s="1"/>
  <c r="U59" i="3" s="1"/>
  <c r="AQ59" i="3" s="1"/>
  <c r="AU59" i="3" s="1"/>
  <c r="D130" i="18"/>
  <c r="E115" i="18"/>
  <c r="H114" i="18" s="1"/>
  <c r="I114" i="18" s="1"/>
  <c r="J114" i="18" s="1"/>
  <c r="P74" i="4"/>
  <c r="Q74" i="4" s="1"/>
  <c r="S74" i="4" s="1"/>
  <c r="U74" i="4" s="1"/>
  <c r="AQ74" i="4" s="1"/>
  <c r="AU74" i="4" s="1"/>
  <c r="P44" i="5"/>
  <c r="Q44" i="5" s="1"/>
  <c r="S44" i="5" s="1"/>
  <c r="U44" i="5" s="1"/>
  <c r="AQ44" i="5" s="1"/>
  <c r="AU44" i="5" s="1"/>
  <c r="D138" i="10"/>
  <c r="E139" i="10" s="1"/>
  <c r="H138" i="10" s="1"/>
  <c r="I138" i="10" s="1"/>
  <c r="J138" i="10" s="1"/>
  <c r="E124" i="10"/>
  <c r="H123" i="10" s="1"/>
  <c r="I123" i="10" s="1"/>
  <c r="J123" i="10" s="1"/>
  <c r="P60" i="1"/>
  <c r="Q60" i="1" s="1"/>
  <c r="S60" i="1" s="1"/>
  <c r="U60" i="1" s="1"/>
  <c r="AQ60" i="1" s="1"/>
  <c r="AU60" i="1" s="1"/>
  <c r="O61" i="1"/>
  <c r="E130" i="2"/>
  <c r="H129" i="2" s="1"/>
  <c r="I129" i="2" s="1"/>
  <c r="J129" i="2" s="1"/>
  <c r="D144" i="2"/>
  <c r="E145" i="2" s="1"/>
  <c r="H144" i="2" s="1"/>
  <c r="I144" i="2" s="1"/>
  <c r="J144" i="2" s="1"/>
  <c r="P90" i="14"/>
  <c r="Q90" i="14" s="1"/>
  <c r="S90" i="14" s="1"/>
  <c r="U90" i="14" s="1"/>
  <c r="AJ90" i="14" s="1"/>
  <c r="AN90" i="14" s="1"/>
  <c r="O91" i="14"/>
  <c r="E111" i="5"/>
  <c r="H110" i="5" s="1"/>
  <c r="I110" i="5" s="1"/>
  <c r="J110" i="5" s="1"/>
  <c r="D126" i="5"/>
  <c r="D138" i="26"/>
  <c r="E139" i="26" s="1"/>
  <c r="H138" i="26" s="1"/>
  <c r="I138" i="26" s="1"/>
  <c r="J138" i="26" s="1"/>
  <c r="E124" i="26"/>
  <c r="H123" i="26" s="1"/>
  <c r="I123" i="26" s="1"/>
  <c r="J123" i="26" s="1"/>
  <c r="Q105" i="14"/>
  <c r="S105" i="14" s="1"/>
  <c r="U105" i="14" s="1"/>
  <c r="AT105" i="14" s="1"/>
  <c r="AX105" i="14" s="1"/>
  <c r="O106" i="14"/>
  <c r="D136" i="6"/>
  <c r="E137" i="6" s="1"/>
  <c r="H136" i="6" s="1"/>
  <c r="I136" i="6" s="1"/>
  <c r="J136" i="6" s="1"/>
  <c r="P136" i="6" s="1"/>
  <c r="E122" i="6"/>
  <c r="H121" i="6" s="1"/>
  <c r="I121" i="6" s="1"/>
  <c r="J121" i="6" s="1"/>
  <c r="P121" i="6" s="1"/>
  <c r="D128" i="5"/>
  <c r="E113" i="5"/>
  <c r="H112" i="5" s="1"/>
  <c r="I112" i="5" s="1"/>
  <c r="J112" i="5" s="1"/>
  <c r="E129" i="12"/>
  <c r="H128" i="12" s="1"/>
  <c r="I128" i="12" s="1"/>
  <c r="J128" i="12" s="1"/>
  <c r="D143" i="12"/>
  <c r="E144" i="12" s="1"/>
  <c r="H143" i="12" s="1"/>
  <c r="I143" i="12" s="1"/>
  <c r="J143" i="12" s="1"/>
  <c r="O45" i="8"/>
  <c r="D139" i="10"/>
  <c r="E140" i="10" s="1"/>
  <c r="H139" i="10" s="1"/>
  <c r="I139" i="10" s="1"/>
  <c r="J139" i="10" s="1"/>
  <c r="E125" i="10"/>
  <c r="H124" i="10" s="1"/>
  <c r="I124" i="10" s="1"/>
  <c r="J124" i="10" s="1"/>
  <c r="D142" i="22"/>
  <c r="E143" i="22" s="1"/>
  <c r="H142" i="22" s="1"/>
  <c r="I142" i="22" s="1"/>
  <c r="J142" i="22" s="1"/>
  <c r="E128" i="22"/>
  <c r="H127" i="22" s="1"/>
  <c r="I127" i="22" s="1"/>
  <c r="J127" i="22" s="1"/>
  <c r="E132" i="28"/>
  <c r="H131" i="28" s="1"/>
  <c r="I131" i="28" s="1"/>
  <c r="J131" i="28" s="1"/>
  <c r="D146" i="28"/>
  <c r="E147" i="28" s="1"/>
  <c r="H146" i="28" s="1"/>
  <c r="I146" i="28" s="1"/>
  <c r="J146" i="28" s="1"/>
  <c r="E109" i="12"/>
  <c r="H108" i="12" s="1"/>
  <c r="I108" i="12" s="1"/>
  <c r="J108" i="12" s="1"/>
  <c r="D124" i="12"/>
  <c r="Q136" i="30"/>
  <c r="S136" i="30" s="1"/>
  <c r="U136" i="30" s="1"/>
  <c r="AT136" i="30" s="1"/>
  <c r="AX136" i="30" s="1"/>
  <c r="O137" i="30"/>
  <c r="N62" i="7"/>
  <c r="O62" i="7" s="1"/>
  <c r="D123" i="20"/>
  <c r="E108" i="20"/>
  <c r="H107" i="20" s="1"/>
  <c r="I107" i="20" s="1"/>
  <c r="J107" i="20" s="1"/>
  <c r="D147" i="11"/>
  <c r="E148" i="11" s="1"/>
  <c r="H147" i="11" s="1"/>
  <c r="I147" i="11" s="1"/>
  <c r="J147" i="11" s="1"/>
  <c r="E133" i="11"/>
  <c r="H132" i="11" s="1"/>
  <c r="I132" i="11" s="1"/>
  <c r="J132" i="11" s="1"/>
  <c r="D142" i="27"/>
  <c r="E143" i="27" s="1"/>
  <c r="H142" i="27" s="1"/>
  <c r="I142" i="27" s="1"/>
  <c r="J142" i="27" s="1"/>
  <c r="E128" i="27"/>
  <c r="H127" i="27" s="1"/>
  <c r="I127" i="27" s="1"/>
  <c r="J127" i="27" s="1"/>
  <c r="E128" i="20"/>
  <c r="H127" i="20" s="1"/>
  <c r="I127" i="20" s="1"/>
  <c r="J127" i="20" s="1"/>
  <c r="D142" i="20"/>
  <c r="E143" i="20" s="1"/>
  <c r="H142" i="20" s="1"/>
  <c r="I142" i="20" s="1"/>
  <c r="J142" i="20" s="1"/>
  <c r="P90" i="16"/>
  <c r="Q90" i="16" s="1"/>
  <c r="S90" i="16" s="1"/>
  <c r="U90" i="16" s="1"/>
  <c r="AJ90" i="16" s="1"/>
  <c r="AN90" i="16" s="1"/>
  <c r="O91" i="16"/>
  <c r="E125" i="30"/>
  <c r="H124" i="30" s="1"/>
  <c r="I124" i="30" s="1"/>
  <c r="J124" i="30" s="1"/>
  <c r="D139" i="30"/>
  <c r="E140" i="30" s="1"/>
  <c r="H139" i="30" s="1"/>
  <c r="I139" i="30" s="1"/>
  <c r="J139" i="30" s="1"/>
  <c r="O61" i="2"/>
  <c r="E115" i="26"/>
  <c r="H114" i="26" s="1"/>
  <c r="I114" i="26" s="1"/>
  <c r="J114" i="26" s="1"/>
  <c r="D130" i="26"/>
  <c r="E132" i="23"/>
  <c r="H131" i="23" s="1"/>
  <c r="I131" i="23" s="1"/>
  <c r="J131" i="23" s="1"/>
  <c r="D146" i="23"/>
  <c r="E147" i="23" s="1"/>
  <c r="H146" i="23" s="1"/>
  <c r="I146" i="23" s="1"/>
  <c r="J146" i="23" s="1"/>
  <c r="D137" i="29"/>
  <c r="E138" i="29" s="1"/>
  <c r="H137" i="29" s="1"/>
  <c r="I137" i="29" s="1"/>
  <c r="J137" i="29" s="1"/>
  <c r="E123" i="29"/>
  <c r="H122" i="29" s="1"/>
  <c r="I122" i="29" s="1"/>
  <c r="J122" i="29" s="1"/>
  <c r="P91" i="1"/>
  <c r="Q91" i="1" s="1"/>
  <c r="S91" i="1" s="1"/>
  <c r="U91" i="1" s="1"/>
  <c r="AJ91" i="1" s="1"/>
  <c r="AN91" i="1" s="1"/>
  <c r="D137" i="3"/>
  <c r="E138" i="3" s="1"/>
  <c r="H137" i="3" s="1"/>
  <c r="I137" i="3" s="1"/>
  <c r="J137" i="3" s="1"/>
  <c r="E123" i="3"/>
  <c r="H122" i="3" s="1"/>
  <c r="I122" i="3" s="1"/>
  <c r="J122" i="3" s="1"/>
  <c r="D121" i="8"/>
  <c r="E106" i="8"/>
  <c r="H105" i="8" s="1"/>
  <c r="I105" i="8" s="1"/>
  <c r="J105" i="8" s="1"/>
  <c r="P105" i="8" s="1"/>
  <c r="Q121" i="2"/>
  <c r="S121" i="2" s="1"/>
  <c r="U121" i="2" s="1"/>
  <c r="AT121" i="2" s="1"/>
  <c r="O122" i="2"/>
  <c r="E125" i="23"/>
  <c r="H124" i="23" s="1"/>
  <c r="I124" i="23" s="1"/>
  <c r="J124" i="23" s="1"/>
  <c r="D139" i="23"/>
  <c r="E140" i="23" s="1"/>
  <c r="H139" i="23" s="1"/>
  <c r="I139" i="23" s="1"/>
  <c r="J139" i="23" s="1"/>
  <c r="E127" i="12"/>
  <c r="H126" i="12" s="1"/>
  <c r="I126" i="12" s="1"/>
  <c r="J126" i="12" s="1"/>
  <c r="D141" i="12"/>
  <c r="E142" i="12" s="1"/>
  <c r="H141" i="12" s="1"/>
  <c r="I141" i="12" s="1"/>
  <c r="J141" i="12" s="1"/>
  <c r="E126" i="4"/>
  <c r="H125" i="4" s="1"/>
  <c r="I125" i="4" s="1"/>
  <c r="J125" i="4" s="1"/>
  <c r="D140" i="4"/>
  <c r="E141" i="4" s="1"/>
  <c r="H140" i="4" s="1"/>
  <c r="I140" i="4" s="1"/>
  <c r="J140" i="4" s="1"/>
  <c r="D143" i="2"/>
  <c r="E144" i="2" s="1"/>
  <c r="H143" i="2" s="1"/>
  <c r="I143" i="2" s="1"/>
  <c r="J143" i="2" s="1"/>
  <c r="E129" i="2"/>
  <c r="H128" i="2" s="1"/>
  <c r="I128" i="2" s="1"/>
  <c r="J128" i="2" s="1"/>
  <c r="P90" i="21"/>
  <c r="Q90" i="21" s="1"/>
  <c r="S90" i="21" s="1"/>
  <c r="U90" i="21" s="1"/>
  <c r="AJ90" i="21" s="1"/>
  <c r="AN90" i="21" s="1"/>
  <c r="E110" i="13"/>
  <c r="H109" i="13" s="1"/>
  <c r="I109" i="13" s="1"/>
  <c r="J109" i="13" s="1"/>
  <c r="D125" i="13"/>
  <c r="P91" i="30"/>
  <c r="Q91" i="30" s="1"/>
  <c r="S91" i="30" s="1"/>
  <c r="U91" i="30" s="1"/>
  <c r="AJ91" i="30" s="1"/>
  <c r="AN91" i="30" s="1"/>
  <c r="Q89" i="29"/>
  <c r="S89" i="29" s="1"/>
  <c r="U89" i="29" s="1"/>
  <c r="AJ89" i="29" s="1"/>
  <c r="AN89" i="29" s="1"/>
  <c r="O90" i="29"/>
  <c r="E107" i="7"/>
  <c r="H106" i="7" s="1"/>
  <c r="I106" i="7" s="1"/>
  <c r="J106" i="7" s="1"/>
  <c r="D122" i="7"/>
  <c r="D138" i="21"/>
  <c r="E139" i="21" s="1"/>
  <c r="H138" i="21" s="1"/>
  <c r="I138" i="21" s="1"/>
  <c r="J138" i="21" s="1"/>
  <c r="E124" i="21"/>
  <c r="H123" i="21" s="1"/>
  <c r="I123" i="21" s="1"/>
  <c r="J123" i="21" s="1"/>
  <c r="D140" i="11"/>
  <c r="E141" i="11" s="1"/>
  <c r="H140" i="11" s="1"/>
  <c r="I140" i="11" s="1"/>
  <c r="J140" i="11" s="1"/>
  <c r="E126" i="11"/>
  <c r="H125" i="11" s="1"/>
  <c r="I125" i="11" s="1"/>
  <c r="J125" i="11" s="1"/>
  <c r="E127" i="27"/>
  <c r="H126" i="27" s="1"/>
  <c r="I126" i="27" s="1"/>
  <c r="J126" i="27" s="1"/>
  <c r="D141" i="27"/>
  <c r="E142" i="27" s="1"/>
  <c r="H141" i="27" s="1"/>
  <c r="I141" i="27" s="1"/>
  <c r="J141" i="27" s="1"/>
  <c r="O60" i="27"/>
  <c r="D137" i="23"/>
  <c r="E138" i="23" s="1"/>
  <c r="H137" i="23" s="1"/>
  <c r="I137" i="23" s="1"/>
  <c r="J137" i="23" s="1"/>
  <c r="E123" i="23"/>
  <c r="H122" i="23" s="1"/>
  <c r="I122" i="23" s="1"/>
  <c r="J122" i="23" s="1"/>
  <c r="D138" i="19"/>
  <c r="E139" i="19" s="1"/>
  <c r="H138" i="19" s="1"/>
  <c r="I138" i="19" s="1"/>
  <c r="J138" i="19" s="1"/>
  <c r="E124" i="19"/>
  <c r="H123" i="19" s="1"/>
  <c r="I123" i="19" s="1"/>
  <c r="J123" i="19" s="1"/>
  <c r="Q105" i="6"/>
  <c r="S105" i="6" s="1"/>
  <c r="U105" i="6" s="1"/>
  <c r="AT105" i="6" s="1"/>
  <c r="AX105" i="6" s="1"/>
  <c r="O106" i="6"/>
  <c r="P44" i="18"/>
  <c r="Q44" i="18" s="1"/>
  <c r="S44" i="18" s="1"/>
  <c r="U44" i="18" s="1"/>
  <c r="AQ44" i="18" s="1"/>
  <c r="AU44" i="18" s="1"/>
  <c r="O45" i="18"/>
  <c r="D142" i="26"/>
  <c r="E143" i="26" s="1"/>
  <c r="H142" i="26" s="1"/>
  <c r="I142" i="26" s="1"/>
  <c r="J142" i="26" s="1"/>
  <c r="E128" i="26"/>
  <c r="H127" i="26" s="1"/>
  <c r="I127" i="26" s="1"/>
  <c r="J127" i="26" s="1"/>
  <c r="D123" i="18"/>
  <c r="E108" i="18"/>
  <c r="H107" i="18" s="1"/>
  <c r="I107" i="18" s="1"/>
  <c r="J107" i="18" s="1"/>
  <c r="D143" i="29"/>
  <c r="E144" i="29" s="1"/>
  <c r="H143" i="29" s="1"/>
  <c r="I143" i="29" s="1"/>
  <c r="J143" i="29" s="1"/>
  <c r="E129" i="29"/>
  <c r="H128" i="29" s="1"/>
  <c r="I128" i="29" s="1"/>
  <c r="J128" i="29" s="1"/>
  <c r="N46" i="23"/>
  <c r="O46" i="23" s="1"/>
  <c r="P45" i="23"/>
  <c r="Q45" i="23" s="1"/>
  <c r="S45" i="23" s="1"/>
  <c r="U45" i="23" s="1"/>
  <c r="AQ45" i="23" s="1"/>
  <c r="AU45" i="23" s="1"/>
  <c r="P45" i="27"/>
  <c r="Q45" i="27" s="1"/>
  <c r="S45" i="27" s="1"/>
  <c r="U45" i="27" s="1"/>
  <c r="AQ45" i="27" s="1"/>
  <c r="AU45" i="27" s="1"/>
  <c r="O60" i="8"/>
  <c r="P43" i="12"/>
  <c r="Q43" i="12" s="1"/>
  <c r="S43" i="12" s="1"/>
  <c r="U43" i="12" s="1"/>
  <c r="AQ43" i="12" s="1"/>
  <c r="AU43" i="12" s="1"/>
  <c r="P90" i="7"/>
  <c r="Q90" i="7" s="1"/>
  <c r="S90" i="7" s="1"/>
  <c r="U90" i="7" s="1"/>
  <c r="AJ90" i="7" s="1"/>
  <c r="AN90" i="7" s="1"/>
  <c r="O91" i="7"/>
  <c r="D136" i="17"/>
  <c r="E137" i="17" s="1"/>
  <c r="H136" i="17" s="1"/>
  <c r="I136" i="17" s="1"/>
  <c r="J136" i="17" s="1"/>
  <c r="P136" i="17" s="1"/>
  <c r="E122" i="17"/>
  <c r="H121" i="17" s="1"/>
  <c r="I121" i="17" s="1"/>
  <c r="J121" i="17" s="1"/>
  <c r="P121" i="17" s="1"/>
  <c r="P75" i="6"/>
  <c r="Q75" i="6" s="1"/>
  <c r="S75" i="6" s="1"/>
  <c r="U75" i="6" s="1"/>
  <c r="AQ75" i="6" s="1"/>
  <c r="AU75" i="6" s="1"/>
  <c r="D142" i="24"/>
  <c r="E143" i="24" s="1"/>
  <c r="H142" i="24" s="1"/>
  <c r="I142" i="24" s="1"/>
  <c r="J142" i="24" s="1"/>
  <c r="E128" i="24"/>
  <c r="H127" i="24" s="1"/>
  <c r="I127" i="24" s="1"/>
  <c r="J127" i="24" s="1"/>
  <c r="P106" i="13"/>
  <c r="Q106" i="13" s="1"/>
  <c r="S106" i="13" s="1"/>
  <c r="U106" i="13" s="1"/>
  <c r="AT106" i="13" s="1"/>
  <c r="AX106" i="13" s="1"/>
  <c r="P59" i="19"/>
  <c r="Q59" i="19" s="1"/>
  <c r="S59" i="19" s="1"/>
  <c r="U59" i="19" s="1"/>
  <c r="AQ59" i="19" s="1"/>
  <c r="AU59" i="19" s="1"/>
  <c r="D138" i="2"/>
  <c r="E139" i="2" s="1"/>
  <c r="H138" i="2" s="1"/>
  <c r="I138" i="2" s="1"/>
  <c r="J138" i="2" s="1"/>
  <c r="E124" i="2"/>
  <c r="H123" i="2" s="1"/>
  <c r="I123" i="2" s="1"/>
  <c r="J123" i="2" s="1"/>
  <c r="P29" i="10"/>
  <c r="Q29" i="10" s="1"/>
  <c r="S29" i="10" s="1"/>
  <c r="U29" i="10" s="1"/>
  <c r="AQ29" i="10" s="1"/>
  <c r="AU29" i="10" s="1"/>
  <c r="E126" i="17"/>
  <c r="H125" i="17" s="1"/>
  <c r="I125" i="17" s="1"/>
  <c r="J125" i="17" s="1"/>
  <c r="D140" i="17"/>
  <c r="E141" i="17" s="1"/>
  <c r="H140" i="17" s="1"/>
  <c r="I140" i="17" s="1"/>
  <c r="J140" i="17" s="1"/>
  <c r="E130" i="8"/>
  <c r="H129" i="8" s="1"/>
  <c r="I129" i="8" s="1"/>
  <c r="J129" i="8" s="1"/>
  <c r="D144" i="8"/>
  <c r="E145" i="8" s="1"/>
  <c r="H144" i="8" s="1"/>
  <c r="I144" i="8" s="1"/>
  <c r="J144" i="8" s="1"/>
  <c r="E114" i="4"/>
  <c r="H113" i="4" s="1"/>
  <c r="I113" i="4" s="1"/>
  <c r="J113" i="4" s="1"/>
  <c r="D129" i="4"/>
  <c r="P123" i="25"/>
  <c r="Q123" i="25" s="1"/>
  <c r="S123" i="25" s="1"/>
  <c r="U123" i="25" s="1"/>
  <c r="AT123" i="25" s="1"/>
  <c r="Q89" i="8"/>
  <c r="S89" i="8" s="1"/>
  <c r="U89" i="8" s="1"/>
  <c r="AJ89" i="8" s="1"/>
  <c r="AN89" i="8" s="1"/>
  <c r="O90" i="8"/>
  <c r="D143" i="11"/>
  <c r="E144" i="11" s="1"/>
  <c r="H143" i="11" s="1"/>
  <c r="I143" i="11" s="1"/>
  <c r="J143" i="11" s="1"/>
  <c r="E129" i="11"/>
  <c r="H128" i="11" s="1"/>
  <c r="I128" i="11" s="1"/>
  <c r="J128" i="11" s="1"/>
  <c r="D137" i="14"/>
  <c r="E138" i="14" s="1"/>
  <c r="H137" i="14" s="1"/>
  <c r="I137" i="14" s="1"/>
  <c r="J137" i="14" s="1"/>
  <c r="E123" i="14"/>
  <c r="H122" i="14" s="1"/>
  <c r="I122" i="14" s="1"/>
  <c r="J122" i="14" s="1"/>
  <c r="P44" i="9"/>
  <c r="Q44" i="9" s="1"/>
  <c r="S44" i="9" s="1"/>
  <c r="U44" i="9" s="1"/>
  <c r="AQ44" i="9" s="1"/>
  <c r="AU44" i="9" s="1"/>
  <c r="D142" i="33"/>
  <c r="E143" i="33" s="1"/>
  <c r="H142" i="33" s="1"/>
  <c r="I142" i="33" s="1"/>
  <c r="J142" i="33" s="1"/>
  <c r="E128" i="33"/>
  <c r="H127" i="33" s="1"/>
  <c r="I127" i="33" s="1"/>
  <c r="J127" i="33" s="1"/>
  <c r="Q136" i="2"/>
  <c r="S136" i="2" s="1"/>
  <c r="U136" i="2" s="1"/>
  <c r="AT136" i="2" s="1"/>
  <c r="AX136" i="2" s="1"/>
  <c r="O137" i="2"/>
  <c r="P45" i="3"/>
  <c r="Q45" i="3" s="1"/>
  <c r="S45" i="3" s="1"/>
  <c r="U45" i="3" s="1"/>
  <c r="AQ45" i="3" s="1"/>
  <c r="AU45" i="3" s="1"/>
  <c r="N46" i="3"/>
  <c r="E126" i="20"/>
  <c r="H125" i="20" s="1"/>
  <c r="I125" i="20" s="1"/>
  <c r="J125" i="20" s="1"/>
  <c r="D140" i="20"/>
  <c r="E141" i="20" s="1"/>
  <c r="H140" i="20" s="1"/>
  <c r="I140" i="20" s="1"/>
  <c r="J140" i="20" s="1"/>
  <c r="D136" i="7"/>
  <c r="E137" i="7" s="1"/>
  <c r="H136" i="7" s="1"/>
  <c r="I136" i="7" s="1"/>
  <c r="J136" i="7" s="1"/>
  <c r="P136" i="7" s="1"/>
  <c r="E122" i="7"/>
  <c r="H121" i="7" s="1"/>
  <c r="I121" i="7" s="1"/>
  <c r="J121" i="7" s="1"/>
  <c r="P121" i="7" s="1"/>
  <c r="E133" i="18"/>
  <c r="H132" i="18" s="1"/>
  <c r="I132" i="18" s="1"/>
  <c r="J132" i="18" s="1"/>
  <c r="D147" i="18"/>
  <c r="E148" i="18" s="1"/>
  <c r="H147" i="18" s="1"/>
  <c r="I147" i="18" s="1"/>
  <c r="J147" i="18" s="1"/>
  <c r="N30" i="1"/>
  <c r="P29" i="1"/>
  <c r="Q29" i="1" s="1"/>
  <c r="S29" i="1" s="1"/>
  <c r="U29" i="1" s="1"/>
  <c r="AQ29" i="1" s="1"/>
  <c r="AU29" i="1" s="1"/>
  <c r="O30" i="1"/>
  <c r="E108" i="17"/>
  <c r="H107" i="17" s="1"/>
  <c r="I107" i="17" s="1"/>
  <c r="J107" i="17" s="1"/>
  <c r="D123" i="17"/>
  <c r="E125" i="21"/>
  <c r="H124" i="21" s="1"/>
  <c r="I124" i="21" s="1"/>
  <c r="J124" i="21" s="1"/>
  <c r="D139" i="21"/>
  <c r="E140" i="21" s="1"/>
  <c r="H139" i="21" s="1"/>
  <c r="I139" i="21" s="1"/>
  <c r="J139" i="21" s="1"/>
  <c r="O61" i="15"/>
  <c r="O75" i="16"/>
  <c r="D123" i="31"/>
  <c r="E108" i="31"/>
  <c r="H107" i="31" s="1"/>
  <c r="I107" i="31" s="1"/>
  <c r="J107" i="31" s="1"/>
  <c r="E115" i="7"/>
  <c r="H114" i="7" s="1"/>
  <c r="I114" i="7" s="1"/>
  <c r="J114" i="7" s="1"/>
  <c r="D130" i="7"/>
  <c r="O138" i="1"/>
  <c r="D124" i="20"/>
  <c r="E109" i="20"/>
  <c r="H108" i="20" s="1"/>
  <c r="I108" i="20" s="1"/>
  <c r="J108" i="20" s="1"/>
  <c r="E110" i="14"/>
  <c r="H109" i="14" s="1"/>
  <c r="I109" i="14" s="1"/>
  <c r="J109" i="14" s="1"/>
  <c r="D125" i="14"/>
  <c r="P28" i="2"/>
  <c r="Q28" i="2" s="1"/>
  <c r="S28" i="2" s="1"/>
  <c r="U28" i="2" s="1"/>
  <c r="AQ28" i="2" s="1"/>
  <c r="AU28" i="2" s="1"/>
  <c r="O29" i="2"/>
  <c r="O75" i="21"/>
  <c r="O60" i="5"/>
  <c r="D138" i="33"/>
  <c r="E139" i="33" s="1"/>
  <c r="H138" i="33" s="1"/>
  <c r="I138" i="33" s="1"/>
  <c r="J138" i="33" s="1"/>
  <c r="E124" i="33"/>
  <c r="H123" i="33" s="1"/>
  <c r="I123" i="33" s="1"/>
  <c r="J123" i="33" s="1"/>
  <c r="D143" i="9"/>
  <c r="E144" i="9" s="1"/>
  <c r="H143" i="9" s="1"/>
  <c r="I143" i="9" s="1"/>
  <c r="J143" i="9" s="1"/>
  <c r="E129" i="9"/>
  <c r="H128" i="9" s="1"/>
  <c r="I128" i="9" s="1"/>
  <c r="J128" i="9" s="1"/>
  <c r="Q105" i="17"/>
  <c r="S105" i="17" s="1"/>
  <c r="U105" i="17" s="1"/>
  <c r="AT105" i="17" s="1"/>
  <c r="AX105" i="17" s="1"/>
  <c r="O106" i="17"/>
  <c r="E123" i="21"/>
  <c r="H122" i="21" s="1"/>
  <c r="I122" i="21" s="1"/>
  <c r="J122" i="21" s="1"/>
  <c r="D137" i="21"/>
  <c r="E138" i="21" s="1"/>
  <c r="H137" i="21" s="1"/>
  <c r="I137" i="21" s="1"/>
  <c r="J137" i="21" s="1"/>
  <c r="P74" i="29"/>
  <c r="Q74" i="29" s="1"/>
  <c r="S74" i="29" s="1"/>
  <c r="U74" i="29" s="1"/>
  <c r="AQ74" i="29" s="1"/>
  <c r="AU74" i="29" s="1"/>
  <c r="D142" i="18"/>
  <c r="E143" i="18" s="1"/>
  <c r="H142" i="18" s="1"/>
  <c r="I142" i="18" s="1"/>
  <c r="J142" i="18" s="1"/>
  <c r="E128" i="18"/>
  <c r="H127" i="18" s="1"/>
  <c r="I127" i="18" s="1"/>
  <c r="J127" i="18" s="1"/>
  <c r="D139" i="6"/>
  <c r="E140" i="6" s="1"/>
  <c r="H139" i="6" s="1"/>
  <c r="I139" i="6" s="1"/>
  <c r="J139" i="6" s="1"/>
  <c r="E125" i="6"/>
  <c r="H124" i="6" s="1"/>
  <c r="I124" i="6" s="1"/>
  <c r="J124" i="6" s="1"/>
  <c r="D131" i="20"/>
  <c r="E116" i="20"/>
  <c r="H115" i="20" s="1"/>
  <c r="I115" i="20" s="1"/>
  <c r="J115" i="20" s="1"/>
  <c r="P45" i="16"/>
  <c r="Q45" i="16" s="1"/>
  <c r="S45" i="16" s="1"/>
  <c r="U45" i="16" s="1"/>
  <c r="AQ45" i="16" s="1"/>
  <c r="AU45" i="16" s="1"/>
  <c r="D145" i="33"/>
  <c r="E146" i="33" s="1"/>
  <c r="H145" i="33" s="1"/>
  <c r="I145" i="33" s="1"/>
  <c r="J145" i="33" s="1"/>
  <c r="E131" i="33"/>
  <c r="H130" i="33" s="1"/>
  <c r="I130" i="33" s="1"/>
  <c r="J130" i="33" s="1"/>
  <c r="E130" i="29"/>
  <c r="H129" i="29" s="1"/>
  <c r="I129" i="29" s="1"/>
  <c r="J129" i="29" s="1"/>
  <c r="D144" i="29"/>
  <c r="E145" i="29" s="1"/>
  <c r="H144" i="29" s="1"/>
  <c r="I144" i="29" s="1"/>
  <c r="J144" i="29" s="1"/>
  <c r="AX122" i="25"/>
  <c r="BA122" i="25"/>
  <c r="D131" i="15"/>
  <c r="E116" i="15"/>
  <c r="H115" i="15" s="1"/>
  <c r="I115" i="15" s="1"/>
  <c r="J115" i="15" s="1"/>
  <c r="D138" i="16"/>
  <c r="E139" i="16" s="1"/>
  <c r="H138" i="16" s="1"/>
  <c r="I138" i="16" s="1"/>
  <c r="J138" i="16" s="1"/>
  <c r="E124" i="16"/>
  <c r="H123" i="16" s="1"/>
  <c r="I123" i="16" s="1"/>
  <c r="J123" i="16" s="1"/>
  <c r="D146" i="18"/>
  <c r="E147" i="18" s="1"/>
  <c r="H146" i="18" s="1"/>
  <c r="I146" i="18" s="1"/>
  <c r="J146" i="18" s="1"/>
  <c r="E132" i="18"/>
  <c r="H131" i="18" s="1"/>
  <c r="I131" i="18" s="1"/>
  <c r="J131" i="18" s="1"/>
  <c r="P90" i="24"/>
  <c r="Q90" i="24" s="1"/>
  <c r="S90" i="24" s="1"/>
  <c r="U90" i="24" s="1"/>
  <c r="AJ90" i="24" s="1"/>
  <c r="AN90" i="24" s="1"/>
  <c r="O91" i="24"/>
  <c r="D145" i="15"/>
  <c r="E146" i="15" s="1"/>
  <c r="H145" i="15" s="1"/>
  <c r="I145" i="15" s="1"/>
  <c r="J145" i="15" s="1"/>
  <c r="E131" i="15"/>
  <c r="H130" i="15" s="1"/>
  <c r="I130" i="15" s="1"/>
  <c r="J130" i="15" s="1"/>
  <c r="P137" i="22"/>
  <c r="Q137" i="22" s="1"/>
  <c r="S137" i="22" s="1"/>
  <c r="U137" i="22" s="1"/>
  <c r="AT137" i="22" s="1"/>
  <c r="AX137" i="22" s="1"/>
  <c r="O138" i="22"/>
  <c r="D123" i="22"/>
  <c r="E108" i="22"/>
  <c r="H107" i="22" s="1"/>
  <c r="I107" i="22" s="1"/>
  <c r="J107" i="22" s="1"/>
  <c r="BA121" i="31"/>
  <c r="AX121" i="31"/>
  <c r="E106" i="11"/>
  <c r="H105" i="11" s="1"/>
  <c r="I105" i="11" s="1"/>
  <c r="J105" i="11" s="1"/>
  <c r="P105" i="11" s="1"/>
  <c r="D121" i="11"/>
  <c r="D132" i="5"/>
  <c r="E117" i="5"/>
  <c r="H116" i="5" s="1"/>
  <c r="I116" i="5" s="1"/>
  <c r="J116" i="5" s="1"/>
  <c r="D144" i="28"/>
  <c r="E145" i="28" s="1"/>
  <c r="H144" i="28" s="1"/>
  <c r="I144" i="28" s="1"/>
  <c r="J144" i="28" s="1"/>
  <c r="E130" i="28"/>
  <c r="H129" i="28" s="1"/>
  <c r="I129" i="28" s="1"/>
  <c r="J129" i="28" s="1"/>
  <c r="O75" i="23"/>
  <c r="E125" i="11"/>
  <c r="H124" i="11" s="1"/>
  <c r="I124" i="11" s="1"/>
  <c r="J124" i="11" s="1"/>
  <c r="D139" i="11"/>
  <c r="E140" i="11" s="1"/>
  <c r="H139" i="11" s="1"/>
  <c r="I139" i="11" s="1"/>
  <c r="J139" i="11" s="1"/>
  <c r="O29" i="13"/>
  <c r="P74" i="9"/>
  <c r="Q74" i="9" s="1"/>
  <c r="S74" i="9" s="1"/>
  <c r="U74" i="9" s="1"/>
  <c r="AQ74" i="9" s="1"/>
  <c r="AU74" i="9" s="1"/>
  <c r="O75" i="9"/>
  <c r="P74" i="19"/>
  <c r="Q74" i="19" s="1"/>
  <c r="S74" i="19" s="1"/>
  <c r="U74" i="19" s="1"/>
  <c r="AQ74" i="19" s="1"/>
  <c r="AU74" i="19" s="1"/>
  <c r="D124" i="9"/>
  <c r="E109" i="9"/>
  <c r="H108" i="9" s="1"/>
  <c r="I108" i="9" s="1"/>
  <c r="J108" i="9" s="1"/>
  <c r="D129" i="21"/>
  <c r="E114" i="21"/>
  <c r="H113" i="21" s="1"/>
  <c r="I113" i="21" s="1"/>
  <c r="J113" i="21" s="1"/>
  <c r="E126" i="27"/>
  <c r="H125" i="27" s="1"/>
  <c r="I125" i="27" s="1"/>
  <c r="J125" i="27" s="1"/>
  <c r="D140" i="27"/>
  <c r="E141" i="27" s="1"/>
  <c r="H140" i="27" s="1"/>
  <c r="I140" i="27" s="1"/>
  <c r="J140" i="27" s="1"/>
  <c r="D143" i="31"/>
  <c r="E144" i="31" s="1"/>
  <c r="H143" i="31" s="1"/>
  <c r="I143" i="31" s="1"/>
  <c r="J143" i="31" s="1"/>
  <c r="E129" i="31"/>
  <c r="H128" i="31" s="1"/>
  <c r="I128" i="31" s="1"/>
  <c r="J128" i="31" s="1"/>
  <c r="D127" i="28"/>
  <c r="E112" i="28"/>
  <c r="H111" i="28" s="1"/>
  <c r="I111" i="28" s="1"/>
  <c r="J111" i="28" s="1"/>
  <c r="O60" i="14"/>
  <c r="P43" i="13"/>
  <c r="Q43" i="13" s="1"/>
  <c r="S43" i="13" s="1"/>
  <c r="U43" i="13" s="1"/>
  <c r="AQ43" i="13" s="1"/>
  <c r="AU43" i="13" s="1"/>
  <c r="E129" i="19"/>
  <c r="H128" i="19" s="1"/>
  <c r="I128" i="19" s="1"/>
  <c r="J128" i="19" s="1"/>
  <c r="D143" i="19"/>
  <c r="E144" i="19" s="1"/>
  <c r="H143" i="19" s="1"/>
  <c r="I143" i="19" s="1"/>
  <c r="J143" i="19" s="1"/>
  <c r="D126" i="19"/>
  <c r="E111" i="19"/>
  <c r="H110" i="19" s="1"/>
  <c r="I110" i="19" s="1"/>
  <c r="J110" i="19" s="1"/>
  <c r="D144" i="19"/>
  <c r="E145" i="19" s="1"/>
  <c r="H144" i="19" s="1"/>
  <c r="I144" i="19" s="1"/>
  <c r="J144" i="19" s="1"/>
  <c r="E130" i="19"/>
  <c r="H129" i="19" s="1"/>
  <c r="I129" i="19" s="1"/>
  <c r="J129" i="19" s="1"/>
  <c r="E112" i="21"/>
  <c r="H111" i="21" s="1"/>
  <c r="I111" i="21" s="1"/>
  <c r="J111" i="21" s="1"/>
  <c r="D127" i="21"/>
  <c r="E115" i="29"/>
  <c r="H114" i="29" s="1"/>
  <c r="I114" i="29" s="1"/>
  <c r="J114" i="29" s="1"/>
  <c r="D130" i="29"/>
  <c r="O28" i="15"/>
  <c r="E106" i="5"/>
  <c r="H105" i="5" s="1"/>
  <c r="I105" i="5" s="1"/>
  <c r="J105" i="5" s="1"/>
  <c r="P105" i="5" s="1"/>
  <c r="D121" i="5"/>
  <c r="P74" i="5"/>
  <c r="Q74" i="5" s="1"/>
  <c r="S74" i="5" s="1"/>
  <c r="U74" i="5" s="1"/>
  <c r="AQ74" i="5" s="1"/>
  <c r="AU74" i="5" s="1"/>
  <c r="P123" i="1"/>
  <c r="Q123" i="1" s="1"/>
  <c r="S123" i="1" s="1"/>
  <c r="U123" i="1" s="1"/>
  <c r="AT123" i="1" s="1"/>
  <c r="O124" i="1"/>
  <c r="D143" i="23"/>
  <c r="E144" i="23" s="1"/>
  <c r="H143" i="23" s="1"/>
  <c r="I143" i="23" s="1"/>
  <c r="J143" i="23" s="1"/>
  <c r="E129" i="23"/>
  <c r="H128" i="23" s="1"/>
  <c r="I128" i="23" s="1"/>
  <c r="J128" i="23" s="1"/>
  <c r="N62" i="6"/>
  <c r="O62" i="6" s="1"/>
  <c r="P90" i="25"/>
  <c r="Q90" i="25" s="1"/>
  <c r="S90" i="25" s="1"/>
  <c r="U90" i="25" s="1"/>
  <c r="AJ90" i="25" s="1"/>
  <c r="AN90" i="25" s="1"/>
  <c r="E122" i="14"/>
  <c r="H121" i="14" s="1"/>
  <c r="I121" i="14" s="1"/>
  <c r="J121" i="14" s="1"/>
  <c r="P121" i="14" s="1"/>
  <c r="D136" i="14"/>
  <c r="E137" i="14" s="1"/>
  <c r="H136" i="14" s="1"/>
  <c r="I136" i="14" s="1"/>
  <c r="J136" i="14" s="1"/>
  <c r="P136" i="14" s="1"/>
  <c r="E109" i="8"/>
  <c r="H108" i="8" s="1"/>
  <c r="I108" i="8" s="1"/>
  <c r="J108" i="8" s="1"/>
  <c r="D124" i="8"/>
  <c r="E133" i="28"/>
  <c r="H132" i="28" s="1"/>
  <c r="I132" i="28" s="1"/>
  <c r="J132" i="28" s="1"/>
  <c r="D147" i="28"/>
  <c r="E148" i="28" s="1"/>
  <c r="H147" i="28" s="1"/>
  <c r="I147" i="28" s="1"/>
  <c r="J147" i="28" s="1"/>
  <c r="D143" i="10"/>
  <c r="E144" i="10" s="1"/>
  <c r="H143" i="10" s="1"/>
  <c r="I143" i="10" s="1"/>
  <c r="J143" i="10" s="1"/>
  <c r="E129" i="10"/>
  <c r="H128" i="10" s="1"/>
  <c r="I128" i="10" s="1"/>
  <c r="J128" i="10" s="1"/>
  <c r="D141" i="33"/>
  <c r="E142" i="33" s="1"/>
  <c r="H141" i="33" s="1"/>
  <c r="I141" i="33" s="1"/>
  <c r="J141" i="33" s="1"/>
  <c r="E127" i="33"/>
  <c r="H126" i="33" s="1"/>
  <c r="I126" i="33" s="1"/>
  <c r="J126" i="33" s="1"/>
  <c r="E111" i="8"/>
  <c r="H110" i="8" s="1"/>
  <c r="I110" i="8" s="1"/>
  <c r="J110" i="8" s="1"/>
  <c r="D126" i="8"/>
  <c r="P45" i="6"/>
  <c r="Q45" i="6" s="1"/>
  <c r="S45" i="6" s="1"/>
  <c r="U45" i="6" s="1"/>
  <c r="AQ45" i="6" s="1"/>
  <c r="AU45" i="6" s="1"/>
  <c r="D139" i="28"/>
  <c r="E140" i="28" s="1"/>
  <c r="H139" i="28" s="1"/>
  <c r="I139" i="28" s="1"/>
  <c r="J139" i="28" s="1"/>
  <c r="E125" i="28"/>
  <c r="H124" i="28" s="1"/>
  <c r="I124" i="28" s="1"/>
  <c r="J124" i="28" s="1"/>
  <c r="E115" i="3"/>
  <c r="H114" i="3" s="1"/>
  <c r="I114" i="3" s="1"/>
  <c r="J114" i="3" s="1"/>
  <c r="D130" i="3"/>
  <c r="E127" i="31"/>
  <c r="H126" i="31" s="1"/>
  <c r="I126" i="31" s="1"/>
  <c r="J126" i="31" s="1"/>
  <c r="D141" i="31"/>
  <c r="E142" i="31" s="1"/>
  <c r="H141" i="31" s="1"/>
  <c r="I141" i="31" s="1"/>
  <c r="J141" i="31" s="1"/>
  <c r="D146" i="6"/>
  <c r="E147" i="6" s="1"/>
  <c r="H146" i="6" s="1"/>
  <c r="I146" i="6" s="1"/>
  <c r="J146" i="6" s="1"/>
  <c r="E132" i="6"/>
  <c r="H131" i="6" s="1"/>
  <c r="I131" i="6" s="1"/>
  <c r="J131" i="6" s="1"/>
  <c r="N62" i="26"/>
  <c r="O62" i="26" s="1"/>
  <c r="P61" i="26"/>
  <c r="Q61" i="26" s="1"/>
  <c r="S61" i="26" s="1"/>
  <c r="U61" i="26" s="1"/>
  <c r="AQ61" i="26" s="1"/>
  <c r="AU61" i="26" s="1"/>
  <c r="Q105" i="26"/>
  <c r="S105" i="26" s="1"/>
  <c r="U105" i="26" s="1"/>
  <c r="AT105" i="26" s="1"/>
  <c r="AX105" i="26" s="1"/>
  <c r="O106" i="26"/>
  <c r="P107" i="1"/>
  <c r="Q107" i="1" s="1"/>
  <c r="S107" i="1" s="1"/>
  <c r="U107" i="1" s="1"/>
  <c r="AT107" i="1" s="1"/>
  <c r="AX107" i="1" s="1"/>
  <c r="O108" i="1"/>
  <c r="Q89" i="4"/>
  <c r="S89" i="4" s="1"/>
  <c r="U89" i="4" s="1"/>
  <c r="AJ89" i="4" s="1"/>
  <c r="AN89" i="4" s="1"/>
  <c r="O90" i="4"/>
  <c r="E130" i="12"/>
  <c r="H129" i="12" s="1"/>
  <c r="I129" i="12" s="1"/>
  <c r="J129" i="12" s="1"/>
  <c r="D144" i="12"/>
  <c r="E145" i="12" s="1"/>
  <c r="H144" i="12" s="1"/>
  <c r="I144" i="12" s="1"/>
  <c r="J144" i="12" s="1"/>
  <c r="D140" i="5"/>
  <c r="E141" i="5" s="1"/>
  <c r="H140" i="5" s="1"/>
  <c r="I140" i="5" s="1"/>
  <c r="J140" i="5" s="1"/>
  <c r="E126" i="5"/>
  <c r="H125" i="5" s="1"/>
  <c r="I125" i="5" s="1"/>
  <c r="J125" i="5" s="1"/>
  <c r="E107" i="28"/>
  <c r="H106" i="28" s="1"/>
  <c r="I106" i="28" s="1"/>
  <c r="J106" i="28" s="1"/>
  <c r="D122" i="28"/>
  <c r="E130" i="23"/>
  <c r="H129" i="23" s="1"/>
  <c r="I129" i="23" s="1"/>
  <c r="J129" i="23" s="1"/>
  <c r="D144" i="23"/>
  <c r="E145" i="23" s="1"/>
  <c r="H144" i="23" s="1"/>
  <c r="I144" i="23" s="1"/>
  <c r="J144" i="23" s="1"/>
  <c r="E125" i="5"/>
  <c r="H124" i="5" s="1"/>
  <c r="I124" i="5" s="1"/>
  <c r="J124" i="5" s="1"/>
  <c r="D139" i="5"/>
  <c r="E140" i="5" s="1"/>
  <c r="H139" i="5" s="1"/>
  <c r="I139" i="5" s="1"/>
  <c r="J139" i="5" s="1"/>
  <c r="E127" i="26"/>
  <c r="H126" i="26" s="1"/>
  <c r="I126" i="26" s="1"/>
  <c r="J126" i="26" s="1"/>
  <c r="D141" i="26"/>
  <c r="E142" i="26" s="1"/>
  <c r="H141" i="26" s="1"/>
  <c r="I141" i="26" s="1"/>
  <c r="J141" i="26" s="1"/>
  <c r="D140" i="24"/>
  <c r="E141" i="24" s="1"/>
  <c r="H140" i="24" s="1"/>
  <c r="I140" i="24" s="1"/>
  <c r="J140" i="24" s="1"/>
  <c r="E126" i="24"/>
  <c r="H125" i="24" s="1"/>
  <c r="I125" i="24" s="1"/>
  <c r="J125" i="24" s="1"/>
  <c r="AX122" i="1"/>
  <c r="BA122" i="1"/>
  <c r="D136" i="24"/>
  <c r="E137" i="24" s="1"/>
  <c r="H136" i="24" s="1"/>
  <c r="I136" i="24" s="1"/>
  <c r="J136" i="24" s="1"/>
  <c r="P136" i="24" s="1"/>
  <c r="E122" i="24"/>
  <c r="H121" i="24" s="1"/>
  <c r="I121" i="24" s="1"/>
  <c r="J121" i="24" s="1"/>
  <c r="P121" i="24" s="1"/>
  <c r="E129" i="21"/>
  <c r="H128" i="21" s="1"/>
  <c r="I128" i="21" s="1"/>
  <c r="J128" i="21" s="1"/>
  <c r="D143" i="21"/>
  <c r="E144" i="21" s="1"/>
  <c r="H143" i="21" s="1"/>
  <c r="I143" i="21" s="1"/>
  <c r="J143" i="21" s="1"/>
  <c r="P106" i="2"/>
  <c r="Q106" i="2" s="1"/>
  <c r="S106" i="2" s="1"/>
  <c r="U106" i="2" s="1"/>
  <c r="AT106" i="2" s="1"/>
  <c r="AX106" i="2" s="1"/>
  <c r="O107" i="2"/>
  <c r="D137" i="5"/>
  <c r="E138" i="5" s="1"/>
  <c r="H137" i="5" s="1"/>
  <c r="I137" i="5" s="1"/>
  <c r="J137" i="5" s="1"/>
  <c r="E123" i="5"/>
  <c r="H122" i="5" s="1"/>
  <c r="I122" i="5" s="1"/>
  <c r="J122" i="5" s="1"/>
  <c r="P122" i="22"/>
  <c r="Q122" i="22" s="1"/>
  <c r="S122" i="22" s="1"/>
  <c r="U122" i="22" s="1"/>
  <c r="AT122" i="22" s="1"/>
  <c r="P74" i="20"/>
  <c r="Q74" i="20" s="1"/>
  <c r="S74" i="20" s="1"/>
  <c r="U74" i="20" s="1"/>
  <c r="AQ74" i="20" s="1"/>
  <c r="AU74" i="20" s="1"/>
  <c r="O75" i="20"/>
  <c r="D144" i="15"/>
  <c r="E145" i="15" s="1"/>
  <c r="H144" i="15" s="1"/>
  <c r="I144" i="15" s="1"/>
  <c r="J144" i="15" s="1"/>
  <c r="E130" i="15"/>
  <c r="H129" i="15" s="1"/>
  <c r="I129" i="15" s="1"/>
  <c r="J129" i="15" s="1"/>
  <c r="N46" i="33"/>
  <c r="P45" i="33"/>
  <c r="Q45" i="33" s="1"/>
  <c r="S45" i="33" s="1"/>
  <c r="U45" i="33" s="1"/>
  <c r="AQ45" i="33" s="1"/>
  <c r="AU45" i="33" s="1"/>
  <c r="P45" i="29"/>
  <c r="Q45" i="29" s="1"/>
  <c r="S45" i="29" s="1"/>
  <c r="U45" i="29" s="1"/>
  <c r="AQ45" i="29" s="1"/>
  <c r="AU45" i="29" s="1"/>
  <c r="Q105" i="16"/>
  <c r="S105" i="16" s="1"/>
  <c r="U105" i="16" s="1"/>
  <c r="AT105" i="16" s="1"/>
  <c r="AX105" i="16" s="1"/>
  <c r="O106" i="16"/>
  <c r="P44" i="28"/>
  <c r="Q44" i="28" s="1"/>
  <c r="S44" i="28" s="1"/>
  <c r="U44" i="28" s="1"/>
  <c r="AQ44" i="28" s="1"/>
  <c r="AU44" i="28" s="1"/>
  <c r="O45" i="28"/>
  <c r="D140" i="22"/>
  <c r="E141" i="22" s="1"/>
  <c r="H140" i="22" s="1"/>
  <c r="I140" i="22" s="1"/>
  <c r="J140" i="22" s="1"/>
  <c r="E126" i="22"/>
  <c r="H125" i="22" s="1"/>
  <c r="I125" i="22" s="1"/>
  <c r="J125" i="22" s="1"/>
  <c r="N30" i="11"/>
  <c r="O30" i="11" s="1"/>
  <c r="E130" i="11"/>
  <c r="H129" i="11" s="1"/>
  <c r="I129" i="11" s="1"/>
  <c r="J129" i="11" s="1"/>
  <c r="D144" i="11"/>
  <c r="E145" i="11" s="1"/>
  <c r="H144" i="11" s="1"/>
  <c r="I144" i="11" s="1"/>
  <c r="J144" i="11" s="1"/>
  <c r="O28" i="19"/>
  <c r="E123" i="18"/>
  <c r="H122" i="18" s="1"/>
  <c r="I122" i="18" s="1"/>
  <c r="J122" i="18" s="1"/>
  <c r="D137" i="18"/>
  <c r="E138" i="18" s="1"/>
  <c r="H137" i="18" s="1"/>
  <c r="I137" i="18" s="1"/>
  <c r="J137" i="18" s="1"/>
  <c r="O31" i="33"/>
  <c r="P61" i="16"/>
  <c r="Q61" i="16" s="1"/>
  <c r="S61" i="16" s="1"/>
  <c r="U61" i="16" s="1"/>
  <c r="AQ61" i="16" s="1"/>
  <c r="AU61" i="16" s="1"/>
  <c r="D124" i="27"/>
  <c r="E109" i="27"/>
  <c r="H108" i="27" s="1"/>
  <c r="I108" i="27" s="1"/>
  <c r="J108" i="27" s="1"/>
  <c r="P74" i="18"/>
  <c r="Q74" i="18" s="1"/>
  <c r="S74" i="18" s="1"/>
  <c r="U74" i="18" s="1"/>
  <c r="AQ74" i="18" s="1"/>
  <c r="AU74" i="18" s="1"/>
  <c r="O75" i="18"/>
  <c r="E125" i="7"/>
  <c r="H124" i="7" s="1"/>
  <c r="I124" i="7" s="1"/>
  <c r="J124" i="7" s="1"/>
  <c r="D139" i="7"/>
  <c r="E140" i="7" s="1"/>
  <c r="H139" i="7" s="1"/>
  <c r="I139" i="7" s="1"/>
  <c r="J139" i="7" s="1"/>
  <c r="D132" i="22"/>
  <c r="E117" i="22"/>
  <c r="H116" i="22" s="1"/>
  <c r="I116" i="22" s="1"/>
  <c r="J116" i="22" s="1"/>
  <c r="N30" i="27"/>
  <c r="O30" i="27" s="1"/>
  <c r="D124" i="14"/>
  <c r="E109" i="14"/>
  <c r="H108" i="14" s="1"/>
  <c r="I108" i="14" s="1"/>
  <c r="J108" i="14" s="1"/>
  <c r="E112" i="19"/>
  <c r="H111" i="19" s="1"/>
  <c r="I111" i="19" s="1"/>
  <c r="J111" i="19" s="1"/>
  <c r="D127" i="19"/>
  <c r="D141" i="10"/>
  <c r="E142" i="10" s="1"/>
  <c r="H141" i="10" s="1"/>
  <c r="I141" i="10" s="1"/>
  <c r="J141" i="10" s="1"/>
  <c r="E127" i="10"/>
  <c r="H126" i="10" s="1"/>
  <c r="I126" i="10" s="1"/>
  <c r="J126" i="10" s="1"/>
  <c r="D132" i="31"/>
  <c r="E117" i="31"/>
  <c r="H116" i="31" s="1"/>
  <c r="I116" i="31" s="1"/>
  <c r="J116" i="31" s="1"/>
  <c r="D136" i="26"/>
  <c r="E137" i="26" s="1"/>
  <c r="H136" i="26" s="1"/>
  <c r="I136" i="26" s="1"/>
  <c r="J136" i="26" s="1"/>
  <c r="P136" i="26" s="1"/>
  <c r="E122" i="26"/>
  <c r="H121" i="26" s="1"/>
  <c r="I121" i="26" s="1"/>
  <c r="J121" i="26" s="1"/>
  <c r="P121" i="26" s="1"/>
  <c r="O45" i="4"/>
  <c r="D138" i="14"/>
  <c r="E139" i="14" s="1"/>
  <c r="H138" i="14" s="1"/>
  <c r="I138" i="14" s="1"/>
  <c r="J138" i="14" s="1"/>
  <c r="E124" i="14"/>
  <c r="H123" i="14" s="1"/>
  <c r="I123" i="14" s="1"/>
  <c r="J123" i="14" s="1"/>
  <c r="D143" i="30"/>
  <c r="E144" i="30" s="1"/>
  <c r="H143" i="30" s="1"/>
  <c r="I143" i="30" s="1"/>
  <c r="J143" i="30" s="1"/>
  <c r="E129" i="30"/>
  <c r="H128" i="30" s="1"/>
  <c r="I128" i="30" s="1"/>
  <c r="J128" i="30" s="1"/>
  <c r="N46" i="25"/>
  <c r="O46" i="25" s="1"/>
  <c r="E106" i="20"/>
  <c r="H105" i="20" s="1"/>
  <c r="I105" i="20" s="1"/>
  <c r="J105" i="20" s="1"/>
  <c r="P105" i="20" s="1"/>
  <c r="D121" i="20"/>
  <c r="D145" i="12"/>
  <c r="E146" i="12" s="1"/>
  <c r="H145" i="12" s="1"/>
  <c r="I145" i="12" s="1"/>
  <c r="J145" i="12" s="1"/>
  <c r="E131" i="12"/>
  <c r="H130" i="12" s="1"/>
  <c r="I130" i="12" s="1"/>
  <c r="J130" i="12" s="1"/>
  <c r="O60" i="11"/>
  <c r="D121" i="4"/>
  <c r="E106" i="4"/>
  <c r="H105" i="4" s="1"/>
  <c r="I105" i="4" s="1"/>
  <c r="J105" i="4" s="1"/>
  <c r="P105" i="4" s="1"/>
  <c r="N62" i="18"/>
  <c r="O62" i="18" s="1"/>
  <c r="D125" i="12"/>
  <c r="E110" i="12"/>
  <c r="H109" i="12" s="1"/>
  <c r="I109" i="12" s="1"/>
  <c r="J109" i="12" s="1"/>
  <c r="P74" i="8"/>
  <c r="Q74" i="8" s="1"/>
  <c r="S74" i="8" s="1"/>
  <c r="U74" i="8" s="1"/>
  <c r="AQ74" i="8" s="1"/>
  <c r="AU74" i="8" s="1"/>
  <c r="O75" i="8"/>
  <c r="D137" i="17"/>
  <c r="E138" i="17" s="1"/>
  <c r="H137" i="17" s="1"/>
  <c r="I137" i="17" s="1"/>
  <c r="J137" i="17" s="1"/>
  <c r="E123" i="17"/>
  <c r="H122" i="17" s="1"/>
  <c r="I122" i="17" s="1"/>
  <c r="J122" i="17" s="1"/>
  <c r="O28" i="29"/>
  <c r="E113" i="3"/>
  <c r="H112" i="3" s="1"/>
  <c r="I112" i="3" s="1"/>
  <c r="J112" i="3" s="1"/>
  <c r="D128" i="3"/>
  <c r="P59" i="4"/>
  <c r="Q59" i="4" s="1"/>
  <c r="S59" i="4" s="1"/>
  <c r="U59" i="4" s="1"/>
  <c r="AQ59" i="4" s="1"/>
  <c r="AU59" i="4" s="1"/>
  <c r="O44" i="17"/>
  <c r="Q105" i="24"/>
  <c r="S105" i="24" s="1"/>
  <c r="U105" i="24" s="1"/>
  <c r="AT105" i="24" s="1"/>
  <c r="AX105" i="24" s="1"/>
  <c r="O106" i="24"/>
  <c r="P90" i="6"/>
  <c r="Q90" i="6" s="1"/>
  <c r="S90" i="6" s="1"/>
  <c r="U90" i="6" s="1"/>
  <c r="AJ90" i="6" s="1"/>
  <c r="AN90" i="6" s="1"/>
  <c r="P44" i="7"/>
  <c r="Q44" i="7" s="1"/>
  <c r="S44" i="7" s="1"/>
  <c r="U44" i="7" s="1"/>
  <c r="AQ44" i="7" s="1"/>
  <c r="AU44" i="7" s="1"/>
  <c r="O45" i="7"/>
  <c r="BA121" i="22"/>
  <c r="AX121" i="22"/>
  <c r="P90" i="27"/>
  <c r="Q90" i="27" s="1"/>
  <c r="S90" i="27" s="1"/>
  <c r="U90" i="27" s="1"/>
  <c r="AJ90" i="27" s="1"/>
  <c r="AN90" i="27" s="1"/>
  <c r="E131" i="14"/>
  <c r="H130" i="14" s="1"/>
  <c r="I130" i="14" s="1"/>
  <c r="J130" i="14" s="1"/>
  <c r="D145" i="14"/>
  <c r="E146" i="14" s="1"/>
  <c r="H145" i="14" s="1"/>
  <c r="I145" i="14" s="1"/>
  <c r="J145" i="14" s="1"/>
  <c r="D126" i="28"/>
  <c r="E111" i="28"/>
  <c r="H110" i="28" s="1"/>
  <c r="I110" i="28" s="1"/>
  <c r="J110" i="28" s="1"/>
  <c r="D139" i="17"/>
  <c r="E140" i="17" s="1"/>
  <c r="H139" i="17" s="1"/>
  <c r="I139" i="17" s="1"/>
  <c r="J139" i="17" s="1"/>
  <c r="E125" i="17"/>
  <c r="H124" i="17" s="1"/>
  <c r="I124" i="17" s="1"/>
  <c r="J124" i="17" s="1"/>
  <c r="D145" i="2"/>
  <c r="E146" i="2" s="1"/>
  <c r="H145" i="2" s="1"/>
  <c r="I145" i="2" s="1"/>
  <c r="J145" i="2" s="1"/>
  <c r="E131" i="2"/>
  <c r="H130" i="2" s="1"/>
  <c r="I130" i="2" s="1"/>
  <c r="J130" i="2" s="1"/>
  <c r="E125" i="15"/>
  <c r="H124" i="15" s="1"/>
  <c r="I124" i="15" s="1"/>
  <c r="J124" i="15" s="1"/>
  <c r="D139" i="15"/>
  <c r="E140" i="15" s="1"/>
  <c r="H139" i="15" s="1"/>
  <c r="I139" i="15" s="1"/>
  <c r="J139" i="15" s="1"/>
  <c r="D137" i="20"/>
  <c r="E138" i="20" s="1"/>
  <c r="H137" i="20" s="1"/>
  <c r="I137" i="20" s="1"/>
  <c r="J137" i="20" s="1"/>
  <c r="E123" i="20"/>
  <c r="H122" i="20" s="1"/>
  <c r="I122" i="20" s="1"/>
  <c r="J122" i="20" s="1"/>
  <c r="P28" i="31"/>
  <c r="Q28" i="31" s="1"/>
  <c r="S28" i="31" s="1"/>
  <c r="U28" i="31" s="1"/>
  <c r="AQ28" i="31" s="1"/>
  <c r="AU28" i="31" s="1"/>
  <c r="D142" i="12"/>
  <c r="E143" i="12" s="1"/>
  <c r="H142" i="12" s="1"/>
  <c r="I142" i="12" s="1"/>
  <c r="J142" i="12" s="1"/>
  <c r="E128" i="12"/>
  <c r="H127" i="12" s="1"/>
  <c r="I127" i="12" s="1"/>
  <c r="J127" i="12" s="1"/>
  <c r="P60" i="10"/>
  <c r="Q60" i="10" s="1"/>
  <c r="S60" i="10" s="1"/>
  <c r="U60" i="10" s="1"/>
  <c r="AQ60" i="10" s="1"/>
  <c r="AU60" i="10" s="1"/>
  <c r="O61" i="10"/>
  <c r="P45" i="11"/>
  <c r="Q45" i="11" s="1"/>
  <c r="S45" i="11" s="1"/>
  <c r="U45" i="11" s="1"/>
  <c r="AQ45" i="11" s="1"/>
  <c r="AU45" i="11" s="1"/>
  <c r="N46" i="11"/>
  <c r="P29" i="6"/>
  <c r="Q29" i="6" s="1"/>
  <c r="S29" i="6" s="1"/>
  <c r="U29" i="6" s="1"/>
  <c r="AQ29" i="6" s="1"/>
  <c r="AU29" i="6" s="1"/>
  <c r="N30" i="6"/>
  <c r="E106" i="3"/>
  <c r="H105" i="3" s="1"/>
  <c r="I105" i="3" s="1"/>
  <c r="J105" i="3" s="1"/>
  <c r="P105" i="3" s="1"/>
  <c r="D121" i="3"/>
  <c r="E129" i="6"/>
  <c r="H128" i="6" s="1"/>
  <c r="I128" i="6" s="1"/>
  <c r="J128" i="6" s="1"/>
  <c r="D143" i="6"/>
  <c r="E144" i="6" s="1"/>
  <c r="H143" i="6" s="1"/>
  <c r="I143" i="6" s="1"/>
  <c r="J143" i="6" s="1"/>
  <c r="D141" i="14"/>
  <c r="E142" i="14" s="1"/>
  <c r="H141" i="14" s="1"/>
  <c r="I141" i="14" s="1"/>
  <c r="J141" i="14" s="1"/>
  <c r="E127" i="14"/>
  <c r="H126" i="14" s="1"/>
  <c r="I126" i="14" s="1"/>
  <c r="J126" i="14" s="1"/>
  <c r="P60" i="28"/>
  <c r="Q60" i="28" s="1"/>
  <c r="S60" i="28" s="1"/>
  <c r="U60" i="28" s="1"/>
  <c r="AQ60" i="28" s="1"/>
  <c r="AU60" i="28" s="1"/>
  <c r="P90" i="10"/>
  <c r="Q90" i="10" s="1"/>
  <c r="S90" i="10" s="1"/>
  <c r="U90" i="10" s="1"/>
  <c r="AJ90" i="10" s="1"/>
  <c r="AN90" i="10" s="1"/>
  <c r="O91" i="10"/>
  <c r="P75" i="24"/>
  <c r="Q75" i="24" s="1"/>
  <c r="S75" i="24" s="1"/>
  <c r="U75" i="24" s="1"/>
  <c r="AQ75" i="24" s="1"/>
  <c r="AU75" i="24" s="1"/>
  <c r="E125" i="18"/>
  <c r="H124" i="18" s="1"/>
  <c r="I124" i="18" s="1"/>
  <c r="J124" i="18" s="1"/>
  <c r="D139" i="18"/>
  <c r="E140" i="18" s="1"/>
  <c r="H139" i="18" s="1"/>
  <c r="I139" i="18" s="1"/>
  <c r="J139" i="18" s="1"/>
  <c r="Q89" i="20"/>
  <c r="S89" i="20" s="1"/>
  <c r="U89" i="20" s="1"/>
  <c r="AJ89" i="20" s="1"/>
  <c r="AN89" i="20" s="1"/>
  <c r="O90" i="20"/>
  <c r="P45" i="20"/>
  <c r="Q45" i="20" s="1"/>
  <c r="S45" i="20" s="1"/>
  <c r="U45" i="20" s="1"/>
  <c r="AQ45" i="20" s="1"/>
  <c r="AU45" i="20" s="1"/>
  <c r="N46" i="20"/>
  <c r="O46" i="20" s="1"/>
  <c r="D131" i="11"/>
  <c r="E116" i="11"/>
  <c r="H115" i="11" s="1"/>
  <c r="I115" i="11" s="1"/>
  <c r="J115" i="11" s="1"/>
  <c r="P60" i="33"/>
  <c r="Q60" i="33" s="1"/>
  <c r="S60" i="33" s="1"/>
  <c r="U60" i="33" s="1"/>
  <c r="AQ60" i="33" s="1"/>
  <c r="AU60" i="33" s="1"/>
  <c r="O61" i="33"/>
  <c r="E127" i="7"/>
  <c r="H126" i="7" s="1"/>
  <c r="I126" i="7" s="1"/>
  <c r="J126" i="7" s="1"/>
  <c r="D141" i="7"/>
  <c r="E142" i="7" s="1"/>
  <c r="H141" i="7" s="1"/>
  <c r="I141" i="7" s="1"/>
  <c r="J141" i="7" s="1"/>
  <c r="D126" i="13"/>
  <c r="E111" i="13"/>
  <c r="H110" i="13" s="1"/>
  <c r="I110" i="13" s="1"/>
  <c r="J110" i="13" s="1"/>
  <c r="E122" i="10"/>
  <c r="H121" i="10" s="1"/>
  <c r="I121" i="10" s="1"/>
  <c r="J121" i="10" s="1"/>
  <c r="P121" i="10" s="1"/>
  <c r="D136" i="10"/>
  <c r="E137" i="10" s="1"/>
  <c r="H136" i="10" s="1"/>
  <c r="I136" i="10" s="1"/>
  <c r="J136" i="10" s="1"/>
  <c r="P136" i="10" s="1"/>
  <c r="P74" i="30"/>
  <c r="Q74" i="30" s="1"/>
  <c r="S74" i="30" s="1"/>
  <c r="U74" i="30" s="1"/>
  <c r="AQ74" i="30" s="1"/>
  <c r="AU74" i="30" s="1"/>
  <c r="O75" i="30"/>
  <c r="D127" i="15"/>
  <c r="E112" i="15"/>
  <c r="H111" i="15" s="1"/>
  <c r="I111" i="15" s="1"/>
  <c r="J111" i="15" s="1"/>
  <c r="P30" i="24"/>
  <c r="Q30" i="24" s="1"/>
  <c r="S30" i="24" s="1"/>
  <c r="U30" i="24" s="1"/>
  <c r="AQ30" i="24" s="1"/>
  <c r="AU30" i="24" s="1"/>
  <c r="O31" i="24"/>
  <c r="P90" i="15"/>
  <c r="Q90" i="15" s="1"/>
  <c r="S90" i="15" s="1"/>
  <c r="U90" i="15" s="1"/>
  <c r="AJ90" i="15" s="1"/>
  <c r="AN90" i="15" s="1"/>
  <c r="O91" i="15"/>
  <c r="P90" i="26"/>
  <c r="Q90" i="26" s="1"/>
  <c r="S90" i="26" s="1"/>
  <c r="U90" i="26" s="1"/>
  <c r="AJ90" i="26" s="1"/>
  <c r="AN90" i="26" s="1"/>
  <c r="Q121" i="30"/>
  <c r="S121" i="30" s="1"/>
  <c r="U121" i="30" s="1"/>
  <c r="AT121" i="30" s="1"/>
  <c r="O122" i="30"/>
  <c r="E107" i="12"/>
  <c r="H106" i="12" s="1"/>
  <c r="I106" i="12" s="1"/>
  <c r="J106" i="12" s="1"/>
  <c r="D122" i="12"/>
  <c r="P108" i="25"/>
  <c r="Q108" i="25" s="1"/>
  <c r="S108" i="25" s="1"/>
  <c r="U108" i="25" s="1"/>
  <c r="AT108" i="25" s="1"/>
  <c r="AX108" i="25" s="1"/>
  <c r="P45" i="21"/>
  <c r="Q45" i="21" s="1"/>
  <c r="S45" i="21" s="1"/>
  <c r="U45" i="21" s="1"/>
  <c r="AQ45" i="21" s="1"/>
  <c r="AU45" i="21" s="1"/>
  <c r="N46" i="21"/>
  <c r="P28" i="17"/>
  <c r="Q28" i="17" s="1"/>
  <c r="S28" i="17" s="1"/>
  <c r="U28" i="17" s="1"/>
  <c r="AQ28" i="17" s="1"/>
  <c r="AU28" i="17" s="1"/>
  <c r="E132" i="12"/>
  <c r="H131" i="12" s="1"/>
  <c r="I131" i="12" s="1"/>
  <c r="J131" i="12" s="1"/>
  <c r="D146" i="12"/>
  <c r="E147" i="12" s="1"/>
  <c r="H146" i="12" s="1"/>
  <c r="I146" i="12" s="1"/>
  <c r="J146" i="12" s="1"/>
  <c r="D137" i="8"/>
  <c r="E138" i="8" s="1"/>
  <c r="H137" i="8" s="1"/>
  <c r="I137" i="8" s="1"/>
  <c r="J137" i="8" s="1"/>
  <c r="E123" i="8"/>
  <c r="H122" i="8" s="1"/>
  <c r="I122" i="8" s="1"/>
  <c r="J122" i="8" s="1"/>
  <c r="D140" i="8"/>
  <c r="E141" i="8" s="1"/>
  <c r="H140" i="8" s="1"/>
  <c r="I140" i="8" s="1"/>
  <c r="J140" i="8" s="1"/>
  <c r="E126" i="8"/>
  <c r="H125" i="8" s="1"/>
  <c r="I125" i="8" s="1"/>
  <c r="J125" i="8" s="1"/>
  <c r="E126" i="9"/>
  <c r="H125" i="9" s="1"/>
  <c r="I125" i="9" s="1"/>
  <c r="J125" i="9" s="1"/>
  <c r="D140" i="9"/>
  <c r="E141" i="9" s="1"/>
  <c r="H140" i="9" s="1"/>
  <c r="I140" i="9" s="1"/>
  <c r="J140" i="9" s="1"/>
  <c r="D141" i="9"/>
  <c r="E142" i="9" s="1"/>
  <c r="H141" i="9" s="1"/>
  <c r="I141" i="9" s="1"/>
  <c r="J141" i="9" s="1"/>
  <c r="E127" i="9"/>
  <c r="H126" i="9" s="1"/>
  <c r="I126" i="9" s="1"/>
  <c r="J126" i="9" s="1"/>
  <c r="P60" i="13"/>
  <c r="Q60" i="13" s="1"/>
  <c r="S60" i="13" s="1"/>
  <c r="U60" i="13" s="1"/>
  <c r="AQ60" i="13" s="1"/>
  <c r="AU60" i="13" s="1"/>
  <c r="Q136" i="13"/>
  <c r="S136" i="13" s="1"/>
  <c r="U136" i="13" s="1"/>
  <c r="AT136" i="13" s="1"/>
  <c r="AX136" i="13" s="1"/>
  <c r="O137" i="13"/>
  <c r="E128" i="29"/>
  <c r="H127" i="29" s="1"/>
  <c r="I127" i="29" s="1"/>
  <c r="J127" i="29" s="1"/>
  <c r="D142" i="29"/>
  <c r="E143" i="29" s="1"/>
  <c r="H142" i="29" s="1"/>
  <c r="I142" i="29" s="1"/>
  <c r="J142" i="29" s="1"/>
  <c r="P60" i="24"/>
  <c r="Q60" i="24" s="1"/>
  <c r="S60" i="24" s="1"/>
  <c r="U60" i="24" s="1"/>
  <c r="AQ60" i="24" s="1"/>
  <c r="AU60" i="24" s="1"/>
  <c r="D125" i="26"/>
  <c r="E110" i="26"/>
  <c r="H109" i="26" s="1"/>
  <c r="I109" i="26" s="1"/>
  <c r="J109" i="26" s="1"/>
  <c r="E111" i="4"/>
  <c r="H110" i="4" s="1"/>
  <c r="I110" i="4" s="1"/>
  <c r="J110" i="4" s="1"/>
  <c r="D126" i="4"/>
  <c r="Q89" i="3"/>
  <c r="S89" i="3" s="1"/>
  <c r="U89" i="3" s="1"/>
  <c r="AJ89" i="3" s="1"/>
  <c r="AN89" i="3" s="1"/>
  <c r="O90" i="3"/>
  <c r="D143" i="24"/>
  <c r="E144" i="24" s="1"/>
  <c r="H143" i="24" s="1"/>
  <c r="I143" i="24" s="1"/>
  <c r="J143" i="24" s="1"/>
  <c r="E129" i="24"/>
  <c r="H128" i="24" s="1"/>
  <c r="I128" i="24" s="1"/>
  <c r="J128" i="24" s="1"/>
  <c r="N30" i="9"/>
  <c r="O30" i="9" s="1"/>
  <c r="D140" i="10"/>
  <c r="E141" i="10" s="1"/>
  <c r="H140" i="10" s="1"/>
  <c r="I140" i="10" s="1"/>
  <c r="J140" i="10" s="1"/>
  <c r="E126" i="10"/>
  <c r="H125" i="10" s="1"/>
  <c r="I125" i="10" s="1"/>
  <c r="J125" i="10" s="1"/>
  <c r="E130" i="31"/>
  <c r="H129" i="31" s="1"/>
  <c r="I129" i="31" s="1"/>
  <c r="J129" i="31" s="1"/>
  <c r="D144" i="31"/>
  <c r="E145" i="31" s="1"/>
  <c r="H144" i="31" s="1"/>
  <c r="I144" i="31" s="1"/>
  <c r="J144" i="31" s="1"/>
  <c r="D128" i="8"/>
  <c r="E113" i="8"/>
  <c r="H112" i="8" s="1"/>
  <c r="I112" i="8" s="1"/>
  <c r="J112" i="8" s="1"/>
  <c r="P60" i="12"/>
  <c r="Q60" i="12" s="1"/>
  <c r="S60" i="12" s="1"/>
  <c r="U60" i="12" s="1"/>
  <c r="AQ60" i="12" s="1"/>
  <c r="AU60" i="12" s="1"/>
  <c r="E127" i="2"/>
  <c r="H126" i="2" s="1"/>
  <c r="I126" i="2" s="1"/>
  <c r="J126" i="2" s="1"/>
  <c r="D141" i="2"/>
  <c r="E142" i="2" s="1"/>
  <c r="H141" i="2" s="1"/>
  <c r="I141" i="2" s="1"/>
  <c r="J141" i="2" s="1"/>
  <c r="D139" i="16"/>
  <c r="E140" i="16" s="1"/>
  <c r="H139" i="16" s="1"/>
  <c r="I139" i="16" s="1"/>
  <c r="J139" i="16" s="1"/>
  <c r="E125" i="16"/>
  <c r="H124" i="16" s="1"/>
  <c r="I124" i="16" s="1"/>
  <c r="J124" i="16" s="1"/>
  <c r="P43" i="14"/>
  <c r="Q43" i="14" s="1"/>
  <c r="S43" i="14" s="1"/>
  <c r="U43" i="14" s="1"/>
  <c r="AQ43" i="14" s="1"/>
  <c r="AU43" i="14" s="1"/>
  <c r="D147" i="16"/>
  <c r="E148" i="16" s="1"/>
  <c r="H147" i="16" s="1"/>
  <c r="I147" i="16" s="1"/>
  <c r="J147" i="16" s="1"/>
  <c r="E133" i="16"/>
  <c r="H132" i="16" s="1"/>
  <c r="I132" i="16" s="1"/>
  <c r="J132" i="16" s="1"/>
  <c r="D121" i="28"/>
  <c r="E106" i="28"/>
  <c r="H105" i="28" s="1"/>
  <c r="I105" i="28" s="1"/>
  <c r="J105" i="28" s="1"/>
  <c r="P105" i="28" s="1"/>
  <c r="Q105" i="23"/>
  <c r="S105" i="23" s="1"/>
  <c r="U105" i="23" s="1"/>
  <c r="AT105" i="23" s="1"/>
  <c r="AX105" i="23" s="1"/>
  <c r="O106" i="23"/>
  <c r="D123" i="11"/>
  <c r="E108" i="11"/>
  <c r="H107" i="11" s="1"/>
  <c r="I107" i="11" s="1"/>
  <c r="J107" i="11" s="1"/>
  <c r="Q105" i="10"/>
  <c r="S105" i="10" s="1"/>
  <c r="U105" i="10" s="1"/>
  <c r="AT105" i="10" s="1"/>
  <c r="AX105" i="10" s="1"/>
  <c r="O106" i="10"/>
  <c r="D142" i="10"/>
  <c r="E143" i="10" s="1"/>
  <c r="H142" i="10" s="1"/>
  <c r="I142" i="10" s="1"/>
  <c r="J142" i="10" s="1"/>
  <c r="E128" i="10"/>
  <c r="H127" i="10" s="1"/>
  <c r="I127" i="10" s="1"/>
  <c r="J127" i="10" s="1"/>
  <c r="D143" i="13"/>
  <c r="E144" i="13" s="1"/>
  <c r="H143" i="13" s="1"/>
  <c r="I143" i="13" s="1"/>
  <c r="J143" i="13" s="1"/>
  <c r="E129" i="13"/>
  <c r="H128" i="13" s="1"/>
  <c r="I128" i="13" s="1"/>
  <c r="J128" i="13" s="1"/>
  <c r="P74" i="17"/>
  <c r="Q74" i="17" s="1"/>
  <c r="S74" i="17" s="1"/>
  <c r="U74" i="17" s="1"/>
  <c r="AQ74" i="17" s="1"/>
  <c r="AU74" i="17" s="1"/>
  <c r="E127" i="3"/>
  <c r="H126" i="3" s="1"/>
  <c r="I126" i="3" s="1"/>
  <c r="J126" i="3" s="1"/>
  <c r="D141" i="3"/>
  <c r="E142" i="3" s="1"/>
  <c r="H141" i="3" s="1"/>
  <c r="I141" i="3" s="1"/>
  <c r="J141" i="3" s="1"/>
  <c r="D146" i="16"/>
  <c r="E147" i="16" s="1"/>
  <c r="H146" i="16" s="1"/>
  <c r="I146" i="16" s="1"/>
  <c r="J146" i="16" s="1"/>
  <c r="E132" i="16"/>
  <c r="H131" i="16" s="1"/>
  <c r="I131" i="16" s="1"/>
  <c r="J131" i="16" s="1"/>
  <c r="D140" i="7"/>
  <c r="E141" i="7" s="1"/>
  <c r="H140" i="7" s="1"/>
  <c r="I140" i="7" s="1"/>
  <c r="J140" i="7" s="1"/>
  <c r="E126" i="7"/>
  <c r="H125" i="7" s="1"/>
  <c r="I125" i="7" s="1"/>
  <c r="J125" i="7" s="1"/>
  <c r="P90" i="17"/>
  <c r="Q90" i="17" s="1"/>
  <c r="S90" i="17" s="1"/>
  <c r="U90" i="17" s="1"/>
  <c r="AJ90" i="17" s="1"/>
  <c r="AN90" i="17" s="1"/>
  <c r="O91" i="17"/>
  <c r="E133" i="17"/>
  <c r="H132" i="17" s="1"/>
  <c r="I132" i="17" s="1"/>
  <c r="J132" i="17" s="1"/>
  <c r="D147" i="17"/>
  <c r="E148" i="17" s="1"/>
  <c r="H147" i="17" s="1"/>
  <c r="I147" i="17" s="1"/>
  <c r="J147" i="17" s="1"/>
  <c r="P44" i="10"/>
  <c r="Q44" i="10" s="1"/>
  <c r="S44" i="10" s="1"/>
  <c r="U44" i="10" s="1"/>
  <c r="AQ44" i="10" s="1"/>
  <c r="AU44" i="10" s="1"/>
  <c r="O45" i="10"/>
  <c r="D140" i="23"/>
  <c r="E141" i="23" s="1"/>
  <c r="H140" i="23" s="1"/>
  <c r="I140" i="23" s="1"/>
  <c r="J140" i="23" s="1"/>
  <c r="E126" i="23"/>
  <c r="H125" i="23" s="1"/>
  <c r="I125" i="23" s="1"/>
  <c r="J125" i="23" s="1"/>
  <c r="D145" i="21"/>
  <c r="E146" i="21" s="1"/>
  <c r="H145" i="21" s="1"/>
  <c r="I145" i="21" s="1"/>
  <c r="J145" i="21" s="1"/>
  <c r="E131" i="21"/>
  <c r="H130" i="21" s="1"/>
  <c r="I130" i="21" s="1"/>
  <c r="J130" i="21" s="1"/>
  <c r="E110" i="3"/>
  <c r="H109" i="3" s="1"/>
  <c r="I109" i="3" s="1"/>
  <c r="J109" i="3" s="1"/>
  <c r="D125" i="3"/>
  <c r="D138" i="23"/>
  <c r="E139" i="23" s="1"/>
  <c r="H138" i="23" s="1"/>
  <c r="I138" i="23" s="1"/>
  <c r="J138" i="23" s="1"/>
  <c r="E124" i="23"/>
  <c r="H123" i="23" s="1"/>
  <c r="I123" i="23" s="1"/>
  <c r="J123" i="23" s="1"/>
  <c r="D137" i="9"/>
  <c r="E138" i="9" s="1"/>
  <c r="H137" i="9" s="1"/>
  <c r="I137" i="9" s="1"/>
  <c r="J137" i="9" s="1"/>
  <c r="E123" i="9"/>
  <c r="H122" i="9" s="1"/>
  <c r="I122" i="9" s="1"/>
  <c r="J122" i="9" s="1"/>
  <c r="E115" i="11"/>
  <c r="H114" i="11" s="1"/>
  <c r="I114" i="11" s="1"/>
  <c r="J114" i="11" s="1"/>
  <c r="D130" i="11"/>
  <c r="Q121" i="13"/>
  <c r="S121" i="13" s="1"/>
  <c r="U121" i="13" s="1"/>
  <c r="AT121" i="13" s="1"/>
  <c r="O122" i="13"/>
  <c r="D147" i="30"/>
  <c r="E148" i="30" s="1"/>
  <c r="H147" i="30" s="1"/>
  <c r="I147" i="30" s="1"/>
  <c r="J147" i="30" s="1"/>
  <c r="E133" i="30"/>
  <c r="H132" i="30" s="1"/>
  <c r="I132" i="30" s="1"/>
  <c r="J132" i="30" s="1"/>
  <c r="D145" i="10"/>
  <c r="E146" i="10" s="1"/>
  <c r="H145" i="10" s="1"/>
  <c r="I145" i="10" s="1"/>
  <c r="J145" i="10" s="1"/>
  <c r="E131" i="10"/>
  <c r="H130" i="10" s="1"/>
  <c r="I130" i="10" s="1"/>
  <c r="J130" i="10" s="1"/>
  <c r="D137" i="30"/>
  <c r="E138" i="30" s="1"/>
  <c r="H137" i="30" s="1"/>
  <c r="I137" i="30" s="1"/>
  <c r="J137" i="30" s="1"/>
  <c r="E123" i="30"/>
  <c r="H122" i="30" s="1"/>
  <c r="I122" i="30" s="1"/>
  <c r="J122" i="30" s="1"/>
  <c r="D145" i="27"/>
  <c r="E146" i="27" s="1"/>
  <c r="H145" i="27" s="1"/>
  <c r="I145" i="27" s="1"/>
  <c r="J145" i="27" s="1"/>
  <c r="E131" i="27"/>
  <c r="H130" i="27" s="1"/>
  <c r="I130" i="27" s="1"/>
  <c r="J130" i="27" s="1"/>
  <c r="P75" i="2"/>
  <c r="Q75" i="2" s="1"/>
  <c r="S75" i="2" s="1"/>
  <c r="U75" i="2" s="1"/>
  <c r="AQ75" i="2" s="1"/>
  <c r="AU75" i="2" s="1"/>
  <c r="O76" i="2"/>
  <c r="O29" i="8"/>
  <c r="D144" i="33"/>
  <c r="E145" i="33" s="1"/>
  <c r="H144" i="33" s="1"/>
  <c r="I144" i="33" s="1"/>
  <c r="J144" i="33" s="1"/>
  <c r="E130" i="33"/>
  <c r="H129" i="33" s="1"/>
  <c r="I129" i="33" s="1"/>
  <c r="J129" i="33" s="1"/>
  <c r="Q105" i="15"/>
  <c r="S105" i="15" s="1"/>
  <c r="U105" i="15" s="1"/>
  <c r="AT105" i="15" s="1"/>
  <c r="AX105" i="15" s="1"/>
  <c r="O106" i="15"/>
  <c r="D142" i="16"/>
  <c r="E143" i="16" s="1"/>
  <c r="H142" i="16" s="1"/>
  <c r="I142" i="16" s="1"/>
  <c r="J142" i="16" s="1"/>
  <c r="E128" i="16"/>
  <c r="H127" i="16" s="1"/>
  <c r="I127" i="16" s="1"/>
  <c r="J127" i="16" s="1"/>
  <c r="P27" i="4"/>
  <c r="Q27" i="4" s="1"/>
  <c r="S27" i="4" s="1"/>
  <c r="U27" i="4" s="1"/>
  <c r="AQ27" i="4" s="1"/>
  <c r="AU27" i="4" s="1"/>
  <c r="O28" i="4"/>
  <c r="E128" i="11"/>
  <c r="H127" i="11" s="1"/>
  <c r="I127" i="11" s="1"/>
  <c r="J127" i="11" s="1"/>
  <c r="D142" i="11"/>
  <c r="E143" i="11" s="1"/>
  <c r="H142" i="11" s="1"/>
  <c r="I142" i="11" s="1"/>
  <c r="J142" i="11" s="1"/>
  <c r="D144" i="18"/>
  <c r="E145" i="18" s="1"/>
  <c r="H144" i="18" s="1"/>
  <c r="I144" i="18" s="1"/>
  <c r="J144" i="18" s="1"/>
  <c r="E130" i="18"/>
  <c r="H129" i="18" s="1"/>
  <c r="I129" i="18" s="1"/>
  <c r="J129" i="18" s="1"/>
  <c r="O44" i="15"/>
  <c r="D146" i="22"/>
  <c r="E147" i="22" s="1"/>
  <c r="H146" i="22" s="1"/>
  <c r="I146" i="22" s="1"/>
  <c r="J146" i="22" s="1"/>
  <c r="E132" i="22"/>
  <c r="H131" i="22" s="1"/>
  <c r="I131" i="22" s="1"/>
  <c r="J131" i="22" s="1"/>
  <c r="O60" i="20"/>
  <c r="E125" i="3"/>
  <c r="H124" i="3" s="1"/>
  <c r="I124" i="3" s="1"/>
  <c r="J124" i="3" s="1"/>
  <c r="D139" i="3"/>
  <c r="E140" i="3" s="1"/>
  <c r="H139" i="3" s="1"/>
  <c r="I139" i="3" s="1"/>
  <c r="J139" i="3" s="1"/>
  <c r="D131" i="33"/>
  <c r="E116" i="33"/>
  <c r="H115" i="33" s="1"/>
  <c r="I115" i="33" s="1"/>
  <c r="J115" i="33" s="1"/>
  <c r="P59" i="25"/>
  <c r="Q59" i="25" s="1"/>
  <c r="S59" i="25" s="1"/>
  <c r="U59" i="25" s="1"/>
  <c r="AQ59" i="25" s="1"/>
  <c r="AU59" i="25" s="1"/>
  <c r="O60" i="25"/>
  <c r="Q89" i="28"/>
  <c r="S89" i="28" s="1"/>
  <c r="U89" i="28" s="1"/>
  <c r="AJ89" i="28" s="1"/>
  <c r="AN89" i="28" s="1"/>
  <c r="O90" i="28"/>
  <c r="D143" i="14"/>
  <c r="E144" i="14" s="1"/>
  <c r="H143" i="14" s="1"/>
  <c r="I143" i="14" s="1"/>
  <c r="J143" i="14" s="1"/>
  <c r="E129" i="14"/>
  <c r="H128" i="14" s="1"/>
  <c r="I128" i="14" s="1"/>
  <c r="J128" i="14" s="1"/>
  <c r="D136" i="23"/>
  <c r="E137" i="23" s="1"/>
  <c r="H136" i="23" s="1"/>
  <c r="I136" i="23" s="1"/>
  <c r="J136" i="23" s="1"/>
  <c r="P136" i="23" s="1"/>
  <c r="E122" i="23"/>
  <c r="H121" i="23" s="1"/>
  <c r="I121" i="23" s="1"/>
  <c r="J121" i="23" s="1"/>
  <c r="P121" i="23" s="1"/>
  <c r="O45" i="1"/>
  <c r="E132" i="4"/>
  <c r="H131" i="4" s="1"/>
  <c r="I131" i="4" s="1"/>
  <c r="J131" i="4" s="1"/>
  <c r="D146" i="4"/>
  <c r="E147" i="4" s="1"/>
  <c r="H146" i="4" s="1"/>
  <c r="I146" i="4" s="1"/>
  <c r="J146" i="4" s="1"/>
  <c r="D131" i="30"/>
  <c r="E116" i="30"/>
  <c r="H115" i="30" s="1"/>
  <c r="I115" i="30" s="1"/>
  <c r="J115" i="30" s="1"/>
  <c r="P75" i="31"/>
  <c r="Q75" i="31" s="1"/>
  <c r="S75" i="31" s="1"/>
  <c r="U75" i="31" s="1"/>
  <c r="AQ75" i="31" s="1"/>
  <c r="AU75" i="31" s="1"/>
  <c r="P28" i="18"/>
  <c r="Q28" i="18" s="1"/>
  <c r="S28" i="18" s="1"/>
  <c r="U28" i="18" s="1"/>
  <c r="AQ28" i="18" s="1"/>
  <c r="AU28" i="18" s="1"/>
  <c r="P74" i="3"/>
  <c r="Q74" i="3" s="1"/>
  <c r="S74" i="3" s="1"/>
  <c r="U74" i="3" s="1"/>
  <c r="AQ74" i="3" s="1"/>
  <c r="AU74" i="3" s="1"/>
  <c r="O75" i="3"/>
  <c r="P74" i="28"/>
  <c r="Q74" i="28" s="1"/>
  <c r="S74" i="28" s="1"/>
  <c r="U74" i="28" s="1"/>
  <c r="AQ74" i="28" s="1"/>
  <c r="AU74" i="28" s="1"/>
  <c r="O75" i="28"/>
  <c r="P75" i="12"/>
  <c r="Q75" i="12" s="1"/>
  <c r="S75" i="12" s="1"/>
  <c r="U75" i="12" s="1"/>
  <c r="AQ75" i="12" s="1"/>
  <c r="AU75" i="12" s="1"/>
  <c r="O76" i="12"/>
  <c r="N46" i="2"/>
  <c r="P45" i="2"/>
  <c r="Q45" i="2" s="1"/>
  <c r="S45" i="2" s="1"/>
  <c r="U45" i="2" s="1"/>
  <c r="AQ45" i="2" s="1"/>
  <c r="AU45" i="2" s="1"/>
  <c r="O46" i="2"/>
  <c r="D131" i="9"/>
  <c r="E116" i="9"/>
  <c r="H115" i="9" s="1"/>
  <c r="I115" i="9" s="1"/>
  <c r="J115" i="9" s="1"/>
  <c r="P90" i="33"/>
  <c r="Q90" i="33" s="1"/>
  <c r="S90" i="33" s="1"/>
  <c r="U90" i="33" s="1"/>
  <c r="AJ90" i="33" s="1"/>
  <c r="AN90" i="33" s="1"/>
  <c r="O91" i="33"/>
  <c r="D140" i="21"/>
  <c r="E141" i="21" s="1"/>
  <c r="H140" i="21" s="1"/>
  <c r="I140" i="21" s="1"/>
  <c r="J140" i="21" s="1"/>
  <c r="E126" i="21"/>
  <c r="H125" i="21" s="1"/>
  <c r="I125" i="21" s="1"/>
  <c r="J125" i="21" s="1"/>
  <c r="E128" i="8"/>
  <c r="H127" i="8" s="1"/>
  <c r="I127" i="8" s="1"/>
  <c r="J127" i="8" s="1"/>
  <c r="D142" i="8"/>
  <c r="E143" i="8" s="1"/>
  <c r="H142" i="8" s="1"/>
  <c r="I142" i="8" s="1"/>
  <c r="J142" i="8" s="1"/>
  <c r="D145" i="8"/>
  <c r="E146" i="8" s="1"/>
  <c r="H145" i="8" s="1"/>
  <c r="I145" i="8" s="1"/>
  <c r="J145" i="8" s="1"/>
  <c r="E131" i="8"/>
  <c r="H130" i="8" s="1"/>
  <c r="I130" i="8" s="1"/>
  <c r="J130" i="8" s="1"/>
  <c r="D123" i="30"/>
  <c r="E108" i="30"/>
  <c r="H107" i="30" s="1"/>
  <c r="I107" i="30" s="1"/>
  <c r="J107" i="30" s="1"/>
  <c r="E112" i="9"/>
  <c r="H111" i="9" s="1"/>
  <c r="I111" i="9" s="1"/>
  <c r="J111" i="9" s="1"/>
  <c r="D127" i="9"/>
  <c r="E133" i="12"/>
  <c r="H132" i="12" s="1"/>
  <c r="I132" i="12" s="1"/>
  <c r="J132" i="12" s="1"/>
  <c r="D147" i="12"/>
  <c r="E148" i="12" s="1"/>
  <c r="H147" i="12" s="1"/>
  <c r="I147" i="12" s="1"/>
  <c r="J147" i="12" s="1"/>
  <c r="D131" i="29"/>
  <c r="E116" i="29"/>
  <c r="H115" i="29" s="1"/>
  <c r="I115" i="29" s="1"/>
  <c r="J115" i="29" s="1"/>
  <c r="P74" i="27"/>
  <c r="Q74" i="27" s="1"/>
  <c r="S74" i="27" s="1"/>
  <c r="U74" i="27" s="1"/>
  <c r="AQ74" i="27" s="1"/>
  <c r="AU74" i="27" s="1"/>
  <c r="E131" i="13"/>
  <c r="H130" i="13" s="1"/>
  <c r="I130" i="13" s="1"/>
  <c r="J130" i="13" s="1"/>
  <c r="D145" i="13"/>
  <c r="E146" i="13" s="1"/>
  <c r="H145" i="13" s="1"/>
  <c r="I145" i="13" s="1"/>
  <c r="J145" i="13" s="1"/>
  <c r="E133" i="15"/>
  <c r="H132" i="15" s="1"/>
  <c r="I132" i="15" s="1"/>
  <c r="J132" i="15" s="1"/>
  <c r="D147" i="15"/>
  <c r="E148" i="15" s="1"/>
  <c r="H147" i="15" s="1"/>
  <c r="I147" i="15" s="1"/>
  <c r="J147" i="15" s="1"/>
  <c r="P43" i="19"/>
  <c r="Q43" i="19" s="1"/>
  <c r="S43" i="19" s="1"/>
  <c r="U43" i="19" s="1"/>
  <c r="AQ43" i="19" s="1"/>
  <c r="AU43" i="19" s="1"/>
  <c r="D129" i="9"/>
  <c r="E114" i="9"/>
  <c r="H113" i="9" s="1"/>
  <c r="I113" i="9" s="1"/>
  <c r="J113" i="9" s="1"/>
  <c r="E122" i="15"/>
  <c r="H121" i="15" s="1"/>
  <c r="I121" i="15" s="1"/>
  <c r="J121" i="15" s="1"/>
  <c r="P121" i="15" s="1"/>
  <c r="D136" i="15"/>
  <c r="E137" i="15" s="1"/>
  <c r="H136" i="15" s="1"/>
  <c r="I136" i="15" s="1"/>
  <c r="J136" i="15" s="1"/>
  <c r="P136" i="15" s="1"/>
  <c r="E133" i="26"/>
  <c r="H132" i="26" s="1"/>
  <c r="I132" i="26" s="1"/>
  <c r="J132" i="26" s="1"/>
  <c r="D147" i="26"/>
  <c r="E148" i="26" s="1"/>
  <c r="H147" i="26" s="1"/>
  <c r="I147" i="26" s="1"/>
  <c r="J147" i="26" s="1"/>
  <c r="E130" i="22"/>
  <c r="H129" i="22" s="1"/>
  <c r="I129" i="22" s="1"/>
  <c r="J129" i="22" s="1"/>
  <c r="D144" i="22"/>
  <c r="E145" i="22" s="1"/>
  <c r="H144" i="22" s="1"/>
  <c r="I144" i="22" s="1"/>
  <c r="J144" i="22" s="1"/>
  <c r="D137" i="24"/>
  <c r="E138" i="24" s="1"/>
  <c r="H137" i="24" s="1"/>
  <c r="I137" i="24" s="1"/>
  <c r="J137" i="24" s="1"/>
  <c r="E123" i="24"/>
  <c r="H122" i="24" s="1"/>
  <c r="I122" i="24" s="1"/>
  <c r="J122" i="24" s="1"/>
  <c r="D131" i="27"/>
  <c r="E116" i="27"/>
  <c r="H115" i="27" s="1"/>
  <c r="I115" i="27" s="1"/>
  <c r="J115" i="27" s="1"/>
  <c r="Q105" i="18"/>
  <c r="S105" i="18" s="1"/>
  <c r="U105" i="18" s="1"/>
  <c r="AT105" i="18" s="1"/>
  <c r="AX105" i="18" s="1"/>
  <c r="O106" i="18"/>
  <c r="P91" i="2"/>
  <c r="Q91" i="2" s="1"/>
  <c r="S91" i="2" s="1"/>
  <c r="U91" i="2" s="1"/>
  <c r="AJ91" i="2" s="1"/>
  <c r="AN91" i="2" s="1"/>
  <c r="O92" i="2"/>
  <c r="P27" i="5"/>
  <c r="Q27" i="5" s="1"/>
  <c r="S27" i="5" s="1"/>
  <c r="U27" i="5" s="1"/>
  <c r="AQ27" i="5" s="1"/>
  <c r="AU27" i="5" s="1"/>
  <c r="P27" i="28"/>
  <c r="Q27" i="28" s="1"/>
  <c r="S27" i="28" s="1"/>
  <c r="U27" i="28" s="1"/>
  <c r="AQ27" i="28" s="1"/>
  <c r="AU27" i="28" s="1"/>
  <c r="E127" i="23"/>
  <c r="H126" i="23" s="1"/>
  <c r="I126" i="23" s="1"/>
  <c r="J126" i="23" s="1"/>
  <c r="D141" i="23"/>
  <c r="E142" i="23" s="1"/>
  <c r="H141" i="23" s="1"/>
  <c r="I141" i="23" s="1"/>
  <c r="J141" i="23" s="1"/>
  <c r="P60" i="21"/>
  <c r="Q60" i="21" s="1"/>
  <c r="S60" i="21" s="1"/>
  <c r="U60" i="21" s="1"/>
  <c r="AQ60" i="21" s="1"/>
  <c r="AU60" i="21" s="1"/>
  <c r="D144" i="6"/>
  <c r="E145" i="6" s="1"/>
  <c r="H144" i="6" s="1"/>
  <c r="I144" i="6" s="1"/>
  <c r="J144" i="6" s="1"/>
  <c r="E130" i="6"/>
  <c r="H129" i="6" s="1"/>
  <c r="I129" i="6" s="1"/>
  <c r="J129" i="6" s="1"/>
  <c r="D125" i="31"/>
  <c r="E110" i="31"/>
  <c r="H109" i="31" s="1"/>
  <c r="I109" i="31" s="1"/>
  <c r="J109" i="31" s="1"/>
  <c r="E132" i="5"/>
  <c r="H131" i="5" s="1"/>
  <c r="I131" i="5" s="1"/>
  <c r="J131" i="5" s="1"/>
  <c r="D146" i="5"/>
  <c r="E147" i="5" s="1"/>
  <c r="H146" i="5" s="1"/>
  <c r="I146" i="5" s="1"/>
  <c r="J146" i="5" s="1"/>
  <c r="P90" i="12"/>
  <c r="Q90" i="12" s="1"/>
  <c r="S90" i="12" s="1"/>
  <c r="U90" i="12" s="1"/>
  <c r="AJ90" i="12" s="1"/>
  <c r="AN90" i="12" s="1"/>
  <c r="N46" i="26"/>
  <c r="O46" i="26" s="1"/>
  <c r="P45" i="26"/>
  <c r="Q45" i="26" s="1"/>
  <c r="S45" i="26" s="1"/>
  <c r="U45" i="26" s="1"/>
  <c r="AQ45" i="26" s="1"/>
  <c r="AU45" i="26" s="1"/>
  <c r="N62" i="22"/>
  <c r="P61" i="22"/>
  <c r="Q61" i="22" s="1"/>
  <c r="S61" i="22" s="1"/>
  <c r="U61" i="22" s="1"/>
  <c r="AQ61" i="22" s="1"/>
  <c r="AU61" i="22" s="1"/>
  <c r="E113" i="20"/>
  <c r="H112" i="20" s="1"/>
  <c r="I112" i="20" s="1"/>
  <c r="J112" i="20" s="1"/>
  <c r="D128" i="20"/>
  <c r="E117" i="4"/>
  <c r="H116" i="4" s="1"/>
  <c r="I116" i="4" s="1"/>
  <c r="J116" i="4" s="1"/>
  <c r="D132" i="4"/>
  <c r="E128" i="5"/>
  <c r="H127" i="5" s="1"/>
  <c r="I127" i="5" s="1"/>
  <c r="J127" i="5" s="1"/>
  <c r="D142" i="5"/>
  <c r="E143" i="5" s="1"/>
  <c r="H142" i="5" s="1"/>
  <c r="I142" i="5" s="1"/>
  <c r="J142" i="5" s="1"/>
  <c r="D136" i="16"/>
  <c r="E137" i="16" s="1"/>
  <c r="H136" i="16" s="1"/>
  <c r="I136" i="16" s="1"/>
  <c r="J136" i="16" s="1"/>
  <c r="P136" i="16" s="1"/>
  <c r="E122" i="16"/>
  <c r="H121" i="16" s="1"/>
  <c r="I121" i="16" s="1"/>
  <c r="J121" i="16" s="1"/>
  <c r="P121" i="16" s="1"/>
  <c r="D132" i="23"/>
  <c r="E117" i="23"/>
  <c r="H116" i="23" s="1"/>
  <c r="I116" i="23" s="1"/>
  <c r="J116" i="23" s="1"/>
  <c r="D145" i="28"/>
  <c r="E146" i="28" s="1"/>
  <c r="H145" i="28" s="1"/>
  <c r="I145" i="28" s="1"/>
  <c r="J145" i="28" s="1"/>
  <c r="E131" i="28"/>
  <c r="H130" i="28" s="1"/>
  <c r="I130" i="28" s="1"/>
  <c r="J130" i="28" s="1"/>
  <c r="O29" i="20"/>
  <c r="E126" i="19"/>
  <c r="H125" i="19" s="1"/>
  <c r="I125" i="19" s="1"/>
  <c r="J125" i="19" s="1"/>
  <c r="D140" i="19"/>
  <c r="E141" i="19" s="1"/>
  <c r="H140" i="19" s="1"/>
  <c r="I140" i="19" s="1"/>
  <c r="J140" i="19" s="1"/>
  <c r="O30" i="25"/>
  <c r="D132" i="21"/>
  <c r="E117" i="21"/>
  <c r="H116" i="21" s="1"/>
  <c r="I116" i="21" s="1"/>
  <c r="J116" i="21" s="1"/>
  <c r="D131" i="8"/>
  <c r="E116" i="8"/>
  <c r="H115" i="8" s="1"/>
  <c r="I115" i="8" s="1"/>
  <c r="J115" i="8" s="1"/>
  <c r="E107" i="10"/>
  <c r="H106" i="10" s="1"/>
  <c r="I106" i="10" s="1"/>
  <c r="J106" i="10" s="1"/>
  <c r="D122" i="10"/>
  <c r="P74" i="25"/>
  <c r="Q74" i="25" s="1"/>
  <c r="S74" i="25" s="1"/>
  <c r="U74" i="25" s="1"/>
  <c r="AQ74" i="25" s="1"/>
  <c r="AU74" i="25" s="1"/>
  <c r="O75" i="25"/>
  <c r="D127" i="4"/>
  <c r="E112" i="4"/>
  <c r="H111" i="4" s="1"/>
  <c r="I111" i="4" s="1"/>
  <c r="J111" i="4" s="1"/>
  <c r="D131" i="14"/>
  <c r="E116" i="14"/>
  <c r="H115" i="14" s="1"/>
  <c r="I115" i="14" s="1"/>
  <c r="J115" i="14" s="1"/>
  <c r="O91" i="13"/>
  <c r="P106" i="30"/>
  <c r="Q106" i="30" s="1"/>
  <c r="S106" i="30" s="1"/>
  <c r="U106" i="30" s="1"/>
  <c r="AT106" i="30" s="1"/>
  <c r="AX106" i="30" s="1"/>
  <c r="E107" i="31"/>
  <c r="H106" i="31" s="1"/>
  <c r="I106" i="31" s="1"/>
  <c r="J106" i="31" s="1"/>
  <c r="P106" i="31" s="1"/>
  <c r="D122" i="31"/>
  <c r="O60" i="9"/>
  <c r="D145" i="20"/>
  <c r="E146" i="20" s="1"/>
  <c r="H145" i="20" s="1"/>
  <c r="I145" i="20" s="1"/>
  <c r="J145" i="20" s="1"/>
  <c r="E131" i="20"/>
  <c r="H130" i="20" s="1"/>
  <c r="I130" i="20" s="1"/>
  <c r="J130" i="20" s="1"/>
  <c r="D127" i="31"/>
  <c r="E112" i="31"/>
  <c r="H111" i="31" s="1"/>
  <c r="I111" i="31" s="1"/>
  <c r="J111" i="31" s="1"/>
  <c r="N140" i="25"/>
  <c r="O140" i="25" s="1"/>
  <c r="P77" i="13"/>
  <c r="Q77" i="13" s="1"/>
  <c r="S77" i="13" s="1"/>
  <c r="U77" i="13" s="1"/>
  <c r="AQ77" i="13" s="1"/>
  <c r="AU77" i="13" s="1"/>
  <c r="O78" i="13"/>
  <c r="D121" i="19"/>
  <c r="E106" i="19"/>
  <c r="H105" i="19" s="1"/>
  <c r="I105" i="19" s="1"/>
  <c r="J105" i="19" s="1"/>
  <c r="P105" i="19" s="1"/>
  <c r="E129" i="27"/>
  <c r="H128" i="27" s="1"/>
  <c r="I128" i="27" s="1"/>
  <c r="J128" i="27" s="1"/>
  <c r="D143" i="27"/>
  <c r="E144" i="27" s="1"/>
  <c r="H143" i="27" s="1"/>
  <c r="I143" i="27" s="1"/>
  <c r="J143" i="27" s="1"/>
  <c r="O31" i="26"/>
  <c r="O29" i="16"/>
  <c r="D143" i="22"/>
  <c r="E144" i="22" s="1"/>
  <c r="H143" i="22" s="1"/>
  <c r="I143" i="22" s="1"/>
  <c r="J143" i="22" s="1"/>
  <c r="E129" i="22"/>
  <c r="H128" i="22" s="1"/>
  <c r="I128" i="22" s="1"/>
  <c r="J128" i="22" s="1"/>
  <c r="D136" i="18"/>
  <c r="E137" i="18" s="1"/>
  <c r="H136" i="18" s="1"/>
  <c r="I136" i="18" s="1"/>
  <c r="J136" i="18" s="1"/>
  <c r="P136" i="18" s="1"/>
  <c r="E122" i="18"/>
  <c r="H121" i="18" s="1"/>
  <c r="I121" i="18" s="1"/>
  <c r="J121" i="18" s="1"/>
  <c r="P121" i="18" s="1"/>
  <c r="D132" i="10"/>
  <c r="E117" i="10"/>
  <c r="H116" i="10" s="1"/>
  <c r="I116" i="10" s="1"/>
  <c r="J116" i="10" s="1"/>
  <c r="Q105" i="21"/>
  <c r="S105" i="21" s="1"/>
  <c r="U105" i="21" s="1"/>
  <c r="AT105" i="21" s="1"/>
  <c r="AX105" i="21" s="1"/>
  <c r="O106" i="21"/>
  <c r="P90" i="18"/>
  <c r="Q90" i="18" s="1"/>
  <c r="S90" i="18" s="1"/>
  <c r="U90" i="18" s="1"/>
  <c r="AJ90" i="18" s="1"/>
  <c r="AN90" i="18" s="1"/>
  <c r="P75" i="10"/>
  <c r="Q75" i="10" s="1"/>
  <c r="S75" i="10" s="1"/>
  <c r="U75" i="10" s="1"/>
  <c r="AQ75" i="10" s="1"/>
  <c r="AU75" i="10" s="1"/>
  <c r="O76" i="10"/>
  <c r="D124" i="33"/>
  <c r="E109" i="33"/>
  <c r="H108" i="33" s="1"/>
  <c r="I108" i="33" s="1"/>
  <c r="J108" i="33" s="1"/>
  <c r="P75" i="22"/>
  <c r="Q75" i="22" s="1"/>
  <c r="S75" i="22" s="1"/>
  <c r="U75" i="22" s="1"/>
  <c r="AQ75" i="22" s="1"/>
  <c r="AU75" i="22" s="1"/>
  <c r="O76" i="22"/>
  <c r="D138" i="15"/>
  <c r="E139" i="15" s="1"/>
  <c r="H138" i="15" s="1"/>
  <c r="I138" i="15" s="1"/>
  <c r="J138" i="15" s="1"/>
  <c r="E124" i="15"/>
  <c r="H123" i="15" s="1"/>
  <c r="I123" i="15" s="1"/>
  <c r="J123" i="15" s="1"/>
  <c r="P44" i="30"/>
  <c r="Q44" i="30" s="1"/>
  <c r="S44" i="30" s="1"/>
  <c r="U44" i="30" s="1"/>
  <c r="AQ44" i="30" s="1"/>
  <c r="AU44" i="30" s="1"/>
  <c r="D132" i="27"/>
  <c r="E117" i="27"/>
  <c r="H116" i="27" s="1"/>
  <c r="I116" i="27" s="1"/>
  <c r="J116" i="27" s="1"/>
  <c r="D136" i="12"/>
  <c r="E137" i="12" s="1"/>
  <c r="H136" i="12" s="1"/>
  <c r="I136" i="12" s="1"/>
  <c r="J136" i="12" s="1"/>
  <c r="P136" i="12" s="1"/>
  <c r="E122" i="12"/>
  <c r="H121" i="12" s="1"/>
  <c r="I121" i="12" s="1"/>
  <c r="J121" i="12" s="1"/>
  <c r="P121" i="12" s="1"/>
  <c r="D137" i="27"/>
  <c r="E138" i="27" s="1"/>
  <c r="H137" i="27" s="1"/>
  <c r="I137" i="27" s="1"/>
  <c r="J137" i="27" s="1"/>
  <c r="E123" i="27"/>
  <c r="H122" i="27" s="1"/>
  <c r="I122" i="27" s="1"/>
  <c r="J122" i="27" s="1"/>
  <c r="E123" i="6"/>
  <c r="H122" i="6" s="1"/>
  <c r="I122" i="6" s="1"/>
  <c r="J122" i="6" s="1"/>
  <c r="D137" i="6"/>
  <c r="E138" i="6" s="1"/>
  <c r="H137" i="6" s="1"/>
  <c r="I137" i="6" s="1"/>
  <c r="J137" i="6" s="1"/>
  <c r="D138" i="12"/>
  <c r="E139" i="12" s="1"/>
  <c r="H138" i="12" s="1"/>
  <c r="I138" i="12" s="1"/>
  <c r="J138" i="12" s="1"/>
  <c r="E124" i="12"/>
  <c r="H123" i="12" s="1"/>
  <c r="I123" i="12" s="1"/>
  <c r="J123" i="12" s="1"/>
  <c r="P61" i="31"/>
  <c r="Q61" i="31" s="1"/>
  <c r="S61" i="31" s="1"/>
  <c r="U61" i="31" s="1"/>
  <c r="AQ61" i="31" s="1"/>
  <c r="AU61" i="31" s="1"/>
  <c r="D122" i="26"/>
  <c r="E107" i="26"/>
  <c r="H106" i="26" s="1"/>
  <c r="I106" i="26" s="1"/>
  <c r="J106" i="26" s="1"/>
  <c r="P75" i="15"/>
  <c r="Q75" i="15" s="1"/>
  <c r="S75" i="15" s="1"/>
  <c r="U75" i="15" s="1"/>
  <c r="AQ75" i="15" s="1"/>
  <c r="AU75" i="15" s="1"/>
  <c r="D132" i="7"/>
  <c r="E117" i="7"/>
  <c r="H116" i="7" s="1"/>
  <c r="I116" i="7" s="1"/>
  <c r="J116" i="7" s="1"/>
  <c r="D130" i="23"/>
  <c r="E115" i="23"/>
  <c r="H114" i="23" s="1"/>
  <c r="I114" i="23" s="1"/>
  <c r="J114" i="23" s="1"/>
  <c r="D145" i="31"/>
  <c r="E146" i="31" s="1"/>
  <c r="H145" i="31" s="1"/>
  <c r="I145" i="31" s="1"/>
  <c r="J145" i="31" s="1"/>
  <c r="E131" i="31"/>
  <c r="H130" i="31" s="1"/>
  <c r="I130" i="31" s="1"/>
  <c r="J130" i="31" s="1"/>
  <c r="D124" i="24"/>
  <c r="E109" i="24"/>
  <c r="H108" i="24" s="1"/>
  <c r="I108" i="24" s="1"/>
  <c r="J108" i="24" s="1"/>
  <c r="P60" i="23"/>
  <c r="Q60" i="23" s="1"/>
  <c r="S60" i="23" s="1"/>
  <c r="U60" i="23" s="1"/>
  <c r="AQ60" i="23" s="1"/>
  <c r="AU60" i="23" s="1"/>
  <c r="E131" i="22"/>
  <c r="H130" i="22" s="1"/>
  <c r="I130" i="22" s="1"/>
  <c r="J130" i="22" s="1"/>
  <c r="D145" i="22"/>
  <c r="E146" i="22" s="1"/>
  <c r="H145" i="22" s="1"/>
  <c r="I145" i="22" s="1"/>
  <c r="J145" i="22" s="1"/>
  <c r="D145" i="30"/>
  <c r="E146" i="30" s="1"/>
  <c r="H145" i="30" s="1"/>
  <c r="I145" i="30" s="1"/>
  <c r="J145" i="30" s="1"/>
  <c r="E131" i="30"/>
  <c r="H130" i="30" s="1"/>
  <c r="I130" i="30" s="1"/>
  <c r="J130" i="30" s="1"/>
  <c r="E129" i="4"/>
  <c r="H128" i="4" s="1"/>
  <c r="I128" i="4" s="1"/>
  <c r="J128" i="4" s="1"/>
  <c r="D143" i="4"/>
  <c r="E144" i="4" s="1"/>
  <c r="H143" i="4" s="1"/>
  <c r="I143" i="4" s="1"/>
  <c r="J143" i="4" s="1"/>
  <c r="D138" i="9"/>
  <c r="E139" i="9" s="1"/>
  <c r="H138" i="9" s="1"/>
  <c r="I138" i="9" s="1"/>
  <c r="J138" i="9" s="1"/>
  <c r="E124" i="9"/>
  <c r="H123" i="9" s="1"/>
  <c r="I123" i="9" s="1"/>
  <c r="J123" i="9" s="1"/>
  <c r="D123" i="29"/>
  <c r="E108" i="29"/>
  <c r="H107" i="29" s="1"/>
  <c r="I107" i="29" s="1"/>
  <c r="J107" i="29" s="1"/>
  <c r="E110" i="15"/>
  <c r="H109" i="15" s="1"/>
  <c r="I109" i="15" s="1"/>
  <c r="J109" i="15" s="1"/>
  <c r="D125" i="15"/>
  <c r="Q90" i="31"/>
  <c r="S90" i="31" s="1"/>
  <c r="U90" i="31" s="1"/>
  <c r="AJ90" i="31" s="1"/>
  <c r="AN90" i="31" s="1"/>
  <c r="O91" i="31"/>
  <c r="E106" i="9"/>
  <c r="H105" i="9" s="1"/>
  <c r="I105" i="9" s="1"/>
  <c r="J105" i="9" s="1"/>
  <c r="P105" i="9" s="1"/>
  <c r="D121" i="9"/>
  <c r="D144" i="13"/>
  <c r="E145" i="13" s="1"/>
  <c r="H144" i="13" s="1"/>
  <c r="I144" i="13" s="1"/>
  <c r="J144" i="13" s="1"/>
  <c r="E130" i="13"/>
  <c r="H129" i="13" s="1"/>
  <c r="I129" i="13" s="1"/>
  <c r="J129" i="13" s="1"/>
  <c r="Q89" i="19"/>
  <c r="S89" i="19" s="1"/>
  <c r="U89" i="19" s="1"/>
  <c r="AJ89" i="19" s="1"/>
  <c r="AN89" i="19" s="1"/>
  <c r="O90" i="19"/>
  <c r="D126" i="15"/>
  <c r="E111" i="15"/>
  <c r="H110" i="15" s="1"/>
  <c r="I110" i="15" s="1"/>
  <c r="J110" i="15" s="1"/>
  <c r="E125" i="29"/>
  <c r="H124" i="29" s="1"/>
  <c r="I124" i="29" s="1"/>
  <c r="J124" i="29" s="1"/>
  <c r="D139" i="29"/>
  <c r="E140" i="29" s="1"/>
  <c r="H139" i="29" s="1"/>
  <c r="I139" i="29" s="1"/>
  <c r="J139" i="29" s="1"/>
  <c r="E122" i="21"/>
  <c r="H121" i="21" s="1"/>
  <c r="I121" i="21" s="1"/>
  <c r="J121" i="21" s="1"/>
  <c r="P121" i="21" s="1"/>
  <c r="D136" i="21"/>
  <c r="E137" i="21" s="1"/>
  <c r="H136" i="21" s="1"/>
  <c r="I136" i="21" s="1"/>
  <c r="J136" i="21" s="1"/>
  <c r="P136" i="21" s="1"/>
  <c r="O30" i="7"/>
  <c r="D147" i="33"/>
  <c r="E148" i="33" s="1"/>
  <c r="H147" i="33" s="1"/>
  <c r="I147" i="33" s="1"/>
  <c r="J147" i="33" s="1"/>
  <c r="E133" i="33"/>
  <c r="H132" i="33" s="1"/>
  <c r="I132" i="33" s="1"/>
  <c r="J132" i="33" s="1"/>
  <c r="E130" i="7"/>
  <c r="H129" i="7" s="1"/>
  <c r="I129" i="7" s="1"/>
  <c r="J129" i="7" s="1"/>
  <c r="D144" i="7"/>
  <c r="E145" i="7" s="1"/>
  <c r="H144" i="7" s="1"/>
  <c r="I144" i="7" s="1"/>
  <c r="J144" i="7" s="1"/>
  <c r="O44" i="22"/>
  <c r="Q105" i="12"/>
  <c r="S105" i="12" s="1"/>
  <c r="U105" i="12" s="1"/>
  <c r="AT105" i="12" s="1"/>
  <c r="AX105" i="12" s="1"/>
  <c r="O106" i="12"/>
  <c r="E107" i="4"/>
  <c r="H106" i="4" s="1"/>
  <c r="I106" i="4" s="1"/>
  <c r="J106" i="4" s="1"/>
  <c r="D122" i="4"/>
  <c r="O60" i="17"/>
  <c r="E128" i="3"/>
  <c r="H127" i="3" s="1"/>
  <c r="I127" i="3" s="1"/>
  <c r="J127" i="3" s="1"/>
  <c r="D142" i="3"/>
  <c r="E143" i="3" s="1"/>
  <c r="H142" i="3" s="1"/>
  <c r="I142" i="3" s="1"/>
  <c r="J142" i="3" s="1"/>
  <c r="D136" i="27"/>
  <c r="E137" i="27" s="1"/>
  <c r="H136" i="27" s="1"/>
  <c r="I136" i="27" s="1"/>
  <c r="J136" i="27" s="1"/>
  <c r="P136" i="27" s="1"/>
  <c r="E122" i="27"/>
  <c r="H121" i="27" s="1"/>
  <c r="I121" i="27" s="1"/>
  <c r="J121" i="27" s="1"/>
  <c r="P121" i="27" s="1"/>
  <c r="E131" i="24"/>
  <c r="H130" i="24" s="1"/>
  <c r="I130" i="24" s="1"/>
  <c r="J130" i="24" s="1"/>
  <c r="D145" i="24"/>
  <c r="E146" i="24" s="1"/>
  <c r="H145" i="24" s="1"/>
  <c r="I145" i="24" s="1"/>
  <c r="J145" i="24" s="1"/>
  <c r="D139" i="13"/>
  <c r="E140" i="13" s="1"/>
  <c r="H139" i="13" s="1"/>
  <c r="I139" i="13" s="1"/>
  <c r="J139" i="13" s="1"/>
  <c r="E125" i="13"/>
  <c r="H124" i="13" s="1"/>
  <c r="I124" i="13" s="1"/>
  <c r="J124" i="13" s="1"/>
  <c r="P91" i="22"/>
  <c r="Q91" i="22" s="1"/>
  <c r="S91" i="22" s="1"/>
  <c r="U91" i="22" s="1"/>
  <c r="AJ91" i="22" s="1"/>
  <c r="AN91" i="22" s="1"/>
  <c r="Q123" i="34" l="1"/>
  <c r="S123" i="34" s="1"/>
  <c r="U123" i="34" s="1"/>
  <c r="AT123" i="34" s="1"/>
  <c r="O124" i="34"/>
  <c r="P60" i="34"/>
  <c r="Q60" i="34" s="1"/>
  <c r="S60" i="34" s="1"/>
  <c r="U60" i="34" s="1"/>
  <c r="AQ60" i="34" s="1"/>
  <c r="AU60" i="34" s="1"/>
  <c r="N30" i="34"/>
  <c r="O30" i="34" s="1"/>
  <c r="O139" i="34"/>
  <c r="P92" i="34"/>
  <c r="Q92" i="34" s="1"/>
  <c r="S92" i="34" s="1"/>
  <c r="U92" i="34" s="1"/>
  <c r="AJ92" i="34" s="1"/>
  <c r="AN92" i="34" s="1"/>
  <c r="N93" i="34"/>
  <c r="O93" i="34"/>
  <c r="N46" i="34"/>
  <c r="O46" i="34" s="1"/>
  <c r="O78" i="34"/>
  <c r="P107" i="34"/>
  <c r="Q107" i="34" s="1"/>
  <c r="S107" i="34" s="1"/>
  <c r="U107" i="34" s="1"/>
  <c r="AT107" i="34" s="1"/>
  <c r="AX107" i="34" s="1"/>
  <c r="P46" i="20"/>
  <c r="Q46" i="20" s="1"/>
  <c r="S46" i="20" s="1"/>
  <c r="U46" i="20" s="1"/>
  <c r="AQ46" i="20" s="1"/>
  <c r="AU46" i="20" s="1"/>
  <c r="O47" i="20"/>
  <c r="P46" i="25"/>
  <c r="Q46" i="25" s="1"/>
  <c r="S46" i="25" s="1"/>
  <c r="U46" i="25" s="1"/>
  <c r="AQ46" i="25" s="1"/>
  <c r="AU46" i="25" s="1"/>
  <c r="P30" i="27"/>
  <c r="Q30" i="27" s="1"/>
  <c r="S30" i="27" s="1"/>
  <c r="U30" i="27" s="1"/>
  <c r="AQ30" i="27" s="1"/>
  <c r="AU30" i="27" s="1"/>
  <c r="O31" i="27"/>
  <c r="P30" i="11"/>
  <c r="Q30" i="11" s="1"/>
  <c r="S30" i="11" s="1"/>
  <c r="U30" i="11" s="1"/>
  <c r="AQ30" i="11" s="1"/>
  <c r="AU30" i="11" s="1"/>
  <c r="P140" i="25"/>
  <c r="Q140" i="25" s="1"/>
  <c r="S140" i="25" s="1"/>
  <c r="U140" i="25" s="1"/>
  <c r="AT140" i="25" s="1"/>
  <c r="AX140" i="25" s="1"/>
  <c r="O141" i="25"/>
  <c r="P62" i="6"/>
  <c r="Q62" i="6" s="1"/>
  <c r="S62" i="6" s="1"/>
  <c r="U62" i="6" s="1"/>
  <c r="AQ62" i="6" s="1"/>
  <c r="AU62" i="6" s="1"/>
  <c r="P46" i="23"/>
  <c r="Q46" i="23" s="1"/>
  <c r="S46" i="23" s="1"/>
  <c r="U46" i="23" s="1"/>
  <c r="AQ46" i="23" s="1"/>
  <c r="AU46" i="23" s="1"/>
  <c r="O47" i="23"/>
  <c r="P62" i="7"/>
  <c r="Q62" i="7" s="1"/>
  <c r="S62" i="7" s="1"/>
  <c r="U62" i="7" s="1"/>
  <c r="AQ62" i="7" s="1"/>
  <c r="AU62" i="7" s="1"/>
  <c r="P62" i="18"/>
  <c r="Q62" i="18" s="1"/>
  <c r="S62" i="18" s="1"/>
  <c r="U62" i="18" s="1"/>
  <c r="AQ62" i="18" s="1"/>
  <c r="AU62" i="18" s="1"/>
  <c r="Q106" i="31"/>
  <c r="S106" i="31" s="1"/>
  <c r="U106" i="31" s="1"/>
  <c r="AT106" i="31" s="1"/>
  <c r="AX106" i="31" s="1"/>
  <c r="O107" i="31"/>
  <c r="P46" i="26"/>
  <c r="Q46" i="26" s="1"/>
  <c r="S46" i="26" s="1"/>
  <c r="U46" i="26" s="1"/>
  <c r="AQ46" i="26" s="1"/>
  <c r="AU46" i="26" s="1"/>
  <c r="O47" i="26"/>
  <c r="P30" i="9"/>
  <c r="Q30" i="9" s="1"/>
  <c r="S30" i="9" s="1"/>
  <c r="U30" i="9" s="1"/>
  <c r="AQ30" i="9" s="1"/>
  <c r="AU30" i="9" s="1"/>
  <c r="P62" i="26"/>
  <c r="Q62" i="26" s="1"/>
  <c r="S62" i="26" s="1"/>
  <c r="U62" i="26" s="1"/>
  <c r="AQ62" i="26" s="1"/>
  <c r="AU62" i="26" s="1"/>
  <c r="P91" i="17"/>
  <c r="Q91" i="17" s="1"/>
  <c r="S91" i="17" s="1"/>
  <c r="U91" i="17" s="1"/>
  <c r="AJ91" i="17" s="1"/>
  <c r="AN91" i="17" s="1"/>
  <c r="O92" i="17"/>
  <c r="P90" i="20"/>
  <c r="Q90" i="20" s="1"/>
  <c r="S90" i="20" s="1"/>
  <c r="U90" i="20" s="1"/>
  <c r="AJ90" i="20" s="1"/>
  <c r="AN90" i="20" s="1"/>
  <c r="O91" i="20"/>
  <c r="P30" i="1"/>
  <c r="Q30" i="1" s="1"/>
  <c r="S30" i="1" s="1"/>
  <c r="U30" i="1" s="1"/>
  <c r="AQ30" i="1" s="1"/>
  <c r="AU30" i="1" s="1"/>
  <c r="O31" i="1"/>
  <c r="P45" i="7"/>
  <c r="Q45" i="7" s="1"/>
  <c r="S45" i="7" s="1"/>
  <c r="U45" i="7" s="1"/>
  <c r="AQ45" i="7" s="1"/>
  <c r="AU45" i="7" s="1"/>
  <c r="P28" i="23"/>
  <c r="Q28" i="23" s="1"/>
  <c r="S28" i="23" s="1"/>
  <c r="U28" i="23" s="1"/>
  <c r="AQ28" i="23" s="1"/>
  <c r="AU28" i="23" s="1"/>
  <c r="P44" i="22"/>
  <c r="Q44" i="22" s="1"/>
  <c r="S44" i="22" s="1"/>
  <c r="U44" i="22" s="1"/>
  <c r="AQ44" i="22" s="1"/>
  <c r="AU44" i="22" s="1"/>
  <c r="O92" i="22"/>
  <c r="O76" i="15"/>
  <c r="Q136" i="12"/>
  <c r="S136" i="12" s="1"/>
  <c r="U136" i="12" s="1"/>
  <c r="AT136" i="12" s="1"/>
  <c r="AX136" i="12" s="1"/>
  <c r="O137" i="12"/>
  <c r="P106" i="21"/>
  <c r="Q106" i="21" s="1"/>
  <c r="S106" i="21" s="1"/>
  <c r="U106" i="21" s="1"/>
  <c r="AT106" i="21" s="1"/>
  <c r="AX106" i="21" s="1"/>
  <c r="Q121" i="16"/>
  <c r="S121" i="16" s="1"/>
  <c r="U121" i="16" s="1"/>
  <c r="AT121" i="16" s="1"/>
  <c r="O122" i="16"/>
  <c r="D145" i="11"/>
  <c r="E146" i="11" s="1"/>
  <c r="H145" i="11" s="1"/>
  <c r="I145" i="11" s="1"/>
  <c r="J145" i="11" s="1"/>
  <c r="E131" i="11"/>
  <c r="H130" i="11" s="1"/>
  <c r="I130" i="11" s="1"/>
  <c r="J130" i="11" s="1"/>
  <c r="P90" i="3"/>
  <c r="Q90" i="3" s="1"/>
  <c r="S90" i="3" s="1"/>
  <c r="U90" i="3" s="1"/>
  <c r="AJ90" i="3" s="1"/>
  <c r="AN90" i="3" s="1"/>
  <c r="O91" i="3"/>
  <c r="P75" i="30"/>
  <c r="Q75" i="30" s="1"/>
  <c r="S75" i="30" s="1"/>
  <c r="U75" i="30" s="1"/>
  <c r="AQ75" i="30" s="1"/>
  <c r="AU75" i="30" s="1"/>
  <c r="E122" i="5"/>
  <c r="H121" i="5" s="1"/>
  <c r="I121" i="5" s="1"/>
  <c r="J121" i="5" s="1"/>
  <c r="P121" i="5" s="1"/>
  <c r="D136" i="5"/>
  <c r="E137" i="5" s="1"/>
  <c r="H136" i="5" s="1"/>
  <c r="I136" i="5" s="1"/>
  <c r="J136" i="5" s="1"/>
  <c r="P136" i="5" s="1"/>
  <c r="P60" i="14"/>
  <c r="Q60" i="14" s="1"/>
  <c r="S60" i="14" s="1"/>
  <c r="U60" i="14" s="1"/>
  <c r="AQ60" i="14" s="1"/>
  <c r="AU60" i="14" s="1"/>
  <c r="P29" i="2"/>
  <c r="Q29" i="2" s="1"/>
  <c r="S29" i="2" s="1"/>
  <c r="U29" i="2" s="1"/>
  <c r="AQ29" i="2" s="1"/>
  <c r="AU29" i="2" s="1"/>
  <c r="D138" i="17"/>
  <c r="E139" i="17" s="1"/>
  <c r="H138" i="17" s="1"/>
  <c r="I138" i="17" s="1"/>
  <c r="J138" i="17" s="1"/>
  <c r="E124" i="17"/>
  <c r="H123" i="17" s="1"/>
  <c r="I123" i="17" s="1"/>
  <c r="J123" i="17" s="1"/>
  <c r="P91" i="14"/>
  <c r="Q91" i="14" s="1"/>
  <c r="S91" i="14" s="1"/>
  <c r="U91" i="14" s="1"/>
  <c r="AJ91" i="14" s="1"/>
  <c r="AN91" i="14" s="1"/>
  <c r="O92" i="14"/>
  <c r="D145" i="18"/>
  <c r="E146" i="18" s="1"/>
  <c r="H145" i="18" s="1"/>
  <c r="I145" i="18" s="1"/>
  <c r="J145" i="18" s="1"/>
  <c r="E131" i="18"/>
  <c r="H130" i="18" s="1"/>
  <c r="I130" i="18" s="1"/>
  <c r="J130" i="18" s="1"/>
  <c r="Q105" i="29"/>
  <c r="S105" i="29" s="1"/>
  <c r="U105" i="29" s="1"/>
  <c r="AT105" i="29" s="1"/>
  <c r="AX105" i="29" s="1"/>
  <c r="O106" i="29"/>
  <c r="D142" i="31"/>
  <c r="E143" i="31" s="1"/>
  <c r="H142" i="31" s="1"/>
  <c r="I142" i="31" s="1"/>
  <c r="J142" i="31" s="1"/>
  <c r="E128" i="31"/>
  <c r="H127" i="31" s="1"/>
  <c r="I127" i="31" s="1"/>
  <c r="J127" i="31" s="1"/>
  <c r="E127" i="4"/>
  <c r="H126" i="4" s="1"/>
  <c r="I126" i="4" s="1"/>
  <c r="J126" i="4" s="1"/>
  <c r="D141" i="4"/>
  <c r="E142" i="4" s="1"/>
  <c r="H141" i="4" s="1"/>
  <c r="I141" i="4" s="1"/>
  <c r="J141" i="4" s="1"/>
  <c r="P90" i="4"/>
  <c r="Q90" i="4" s="1"/>
  <c r="S90" i="4" s="1"/>
  <c r="U90" i="4" s="1"/>
  <c r="AJ90" i="4" s="1"/>
  <c r="AN90" i="4" s="1"/>
  <c r="O91" i="4"/>
  <c r="E128" i="9"/>
  <c r="H127" i="9" s="1"/>
  <c r="I127" i="9" s="1"/>
  <c r="J127" i="9" s="1"/>
  <c r="D142" i="9"/>
  <c r="E143" i="9" s="1"/>
  <c r="H142" i="9" s="1"/>
  <c r="I142" i="9" s="1"/>
  <c r="J142" i="9" s="1"/>
  <c r="P75" i="20"/>
  <c r="Q75" i="20" s="1"/>
  <c r="S75" i="20" s="1"/>
  <c r="U75" i="20" s="1"/>
  <c r="AQ75" i="20" s="1"/>
  <c r="AU75" i="20" s="1"/>
  <c r="E123" i="10"/>
  <c r="H122" i="10" s="1"/>
  <c r="I122" i="10" s="1"/>
  <c r="J122" i="10" s="1"/>
  <c r="D137" i="10"/>
  <c r="E138" i="10" s="1"/>
  <c r="H137" i="10" s="1"/>
  <c r="I137" i="10" s="1"/>
  <c r="J137" i="10" s="1"/>
  <c r="Q136" i="16"/>
  <c r="S136" i="16" s="1"/>
  <c r="U136" i="16" s="1"/>
  <c r="AT136" i="16" s="1"/>
  <c r="AX136" i="16" s="1"/>
  <c r="O137" i="16"/>
  <c r="O28" i="28"/>
  <c r="E132" i="29"/>
  <c r="H131" i="29" s="1"/>
  <c r="I131" i="29" s="1"/>
  <c r="J131" i="29" s="1"/>
  <c r="D146" i="29"/>
  <c r="E147" i="29" s="1"/>
  <c r="H146" i="29" s="1"/>
  <c r="I146" i="29" s="1"/>
  <c r="J146" i="29" s="1"/>
  <c r="E132" i="9"/>
  <c r="H131" i="9" s="1"/>
  <c r="I131" i="9" s="1"/>
  <c r="J131" i="9" s="1"/>
  <c r="D146" i="9"/>
  <c r="E147" i="9" s="1"/>
  <c r="H146" i="9" s="1"/>
  <c r="I146" i="9" s="1"/>
  <c r="J146" i="9" s="1"/>
  <c r="P106" i="10"/>
  <c r="Q106" i="10" s="1"/>
  <c r="S106" i="10" s="1"/>
  <c r="U106" i="10" s="1"/>
  <c r="AT106" i="10" s="1"/>
  <c r="AX106" i="10" s="1"/>
  <c r="O107" i="10"/>
  <c r="N109" i="25"/>
  <c r="O109" i="25" s="1"/>
  <c r="E122" i="3"/>
  <c r="H121" i="3" s="1"/>
  <c r="I121" i="3" s="1"/>
  <c r="J121" i="3" s="1"/>
  <c r="P121" i="3" s="1"/>
  <c r="D136" i="3"/>
  <c r="E137" i="3" s="1"/>
  <c r="H136" i="3" s="1"/>
  <c r="I136" i="3" s="1"/>
  <c r="J136" i="3" s="1"/>
  <c r="P136" i="3" s="1"/>
  <c r="D147" i="22"/>
  <c r="E148" i="22" s="1"/>
  <c r="H147" i="22" s="1"/>
  <c r="I147" i="22" s="1"/>
  <c r="J147" i="22" s="1"/>
  <c r="E133" i="22"/>
  <c r="H132" i="22" s="1"/>
  <c r="I132" i="22" s="1"/>
  <c r="J132" i="22" s="1"/>
  <c r="Q105" i="5"/>
  <c r="S105" i="5" s="1"/>
  <c r="U105" i="5" s="1"/>
  <c r="AT105" i="5" s="1"/>
  <c r="AX105" i="5" s="1"/>
  <c r="O106" i="5"/>
  <c r="E132" i="15"/>
  <c r="H131" i="15" s="1"/>
  <c r="I131" i="15" s="1"/>
  <c r="J131" i="15" s="1"/>
  <c r="D146" i="15"/>
  <c r="E147" i="15" s="1"/>
  <c r="H146" i="15" s="1"/>
  <c r="I146" i="15" s="1"/>
  <c r="J146" i="15" s="1"/>
  <c r="O75" i="29"/>
  <c r="O76" i="6"/>
  <c r="O91" i="21"/>
  <c r="O92" i="1"/>
  <c r="O60" i="3"/>
  <c r="E133" i="9"/>
  <c r="H132" i="9" s="1"/>
  <c r="I132" i="9" s="1"/>
  <c r="J132" i="9" s="1"/>
  <c r="D147" i="9"/>
  <c r="E148" i="9" s="1"/>
  <c r="H147" i="9" s="1"/>
  <c r="I147" i="9" s="1"/>
  <c r="J147" i="9" s="1"/>
  <c r="E125" i="8"/>
  <c r="H124" i="8" s="1"/>
  <c r="I124" i="8" s="1"/>
  <c r="J124" i="8" s="1"/>
  <c r="D139" i="8"/>
  <c r="E140" i="8" s="1"/>
  <c r="H139" i="8" s="1"/>
  <c r="I139" i="8" s="1"/>
  <c r="J139" i="8" s="1"/>
  <c r="P45" i="8"/>
  <c r="Q45" i="8" s="1"/>
  <c r="S45" i="8" s="1"/>
  <c r="U45" i="8" s="1"/>
  <c r="AQ45" i="8" s="1"/>
  <c r="AU45" i="8" s="1"/>
  <c r="E131" i="5"/>
  <c r="H130" i="5" s="1"/>
  <c r="I130" i="5" s="1"/>
  <c r="J130" i="5" s="1"/>
  <c r="D145" i="5"/>
  <c r="E146" i="5" s="1"/>
  <c r="H145" i="5" s="1"/>
  <c r="I145" i="5" s="1"/>
  <c r="J145" i="5" s="1"/>
  <c r="P62" i="30"/>
  <c r="Q62" i="30" s="1"/>
  <c r="S62" i="30" s="1"/>
  <c r="U62" i="30" s="1"/>
  <c r="AQ62" i="30" s="1"/>
  <c r="AU62" i="30" s="1"/>
  <c r="O63" i="30"/>
  <c r="Q105" i="9"/>
  <c r="S105" i="9" s="1"/>
  <c r="U105" i="9" s="1"/>
  <c r="AT105" i="9" s="1"/>
  <c r="AX105" i="9" s="1"/>
  <c r="O106" i="9"/>
  <c r="D137" i="26"/>
  <c r="E138" i="26" s="1"/>
  <c r="H137" i="26" s="1"/>
  <c r="I137" i="26" s="1"/>
  <c r="J137" i="26" s="1"/>
  <c r="E123" i="26"/>
  <c r="H122" i="26" s="1"/>
  <c r="I122" i="26" s="1"/>
  <c r="J122" i="26" s="1"/>
  <c r="O45" i="30"/>
  <c r="D147" i="10"/>
  <c r="E148" i="10" s="1"/>
  <c r="H147" i="10" s="1"/>
  <c r="I147" i="10" s="1"/>
  <c r="J147" i="10" s="1"/>
  <c r="E133" i="10"/>
  <c r="H132" i="10" s="1"/>
  <c r="I132" i="10" s="1"/>
  <c r="J132" i="10" s="1"/>
  <c r="O91" i="12"/>
  <c r="O28" i="5"/>
  <c r="Q136" i="15"/>
  <c r="S136" i="15" s="1"/>
  <c r="U136" i="15" s="1"/>
  <c r="AT136" i="15" s="1"/>
  <c r="AX136" i="15" s="1"/>
  <c r="O137" i="15"/>
  <c r="N30" i="8"/>
  <c r="P29" i="8"/>
  <c r="Q29" i="8" s="1"/>
  <c r="S29" i="8" s="1"/>
  <c r="U29" i="8" s="1"/>
  <c r="AQ29" i="8" s="1"/>
  <c r="AU29" i="8" s="1"/>
  <c r="O30" i="8"/>
  <c r="O61" i="12"/>
  <c r="D137" i="12"/>
  <c r="E138" i="12" s="1"/>
  <c r="H137" i="12" s="1"/>
  <c r="I137" i="12" s="1"/>
  <c r="J137" i="12" s="1"/>
  <c r="E123" i="12"/>
  <c r="H122" i="12" s="1"/>
  <c r="I122" i="12" s="1"/>
  <c r="J122" i="12" s="1"/>
  <c r="Q121" i="10"/>
  <c r="S121" i="10" s="1"/>
  <c r="U121" i="10" s="1"/>
  <c r="AT121" i="10" s="1"/>
  <c r="O122" i="10"/>
  <c r="O30" i="6"/>
  <c r="P45" i="4"/>
  <c r="Q45" i="4" s="1"/>
  <c r="S45" i="4" s="1"/>
  <c r="U45" i="4" s="1"/>
  <c r="AQ45" i="4" s="1"/>
  <c r="AU45" i="4" s="1"/>
  <c r="N46" i="4"/>
  <c r="O46" i="4"/>
  <c r="D145" i="3"/>
  <c r="E146" i="3" s="1"/>
  <c r="H145" i="3" s="1"/>
  <c r="I145" i="3" s="1"/>
  <c r="J145" i="3" s="1"/>
  <c r="E131" i="3"/>
  <c r="H130" i="3" s="1"/>
  <c r="I130" i="3" s="1"/>
  <c r="J130" i="3" s="1"/>
  <c r="D145" i="29"/>
  <c r="E146" i="29" s="1"/>
  <c r="H145" i="29" s="1"/>
  <c r="I145" i="29" s="1"/>
  <c r="J145" i="29" s="1"/>
  <c r="E131" i="29"/>
  <c r="H130" i="29" s="1"/>
  <c r="I130" i="29" s="1"/>
  <c r="J130" i="29" s="1"/>
  <c r="O45" i="9"/>
  <c r="Q121" i="17"/>
  <c r="S121" i="17" s="1"/>
  <c r="U121" i="17" s="1"/>
  <c r="AT121" i="17" s="1"/>
  <c r="O122" i="17"/>
  <c r="P76" i="14"/>
  <c r="Q76" i="14" s="1"/>
  <c r="S76" i="14" s="1"/>
  <c r="U76" i="14" s="1"/>
  <c r="AQ76" i="14" s="1"/>
  <c r="AU76" i="14" s="1"/>
  <c r="P75" i="26"/>
  <c r="Q75" i="26" s="1"/>
  <c r="S75" i="26" s="1"/>
  <c r="U75" i="26" s="1"/>
  <c r="AQ75" i="26" s="1"/>
  <c r="AU75" i="26" s="1"/>
  <c r="O76" i="26"/>
  <c r="O91" i="23"/>
  <c r="D138" i="24"/>
  <c r="E139" i="24" s="1"/>
  <c r="H138" i="24" s="1"/>
  <c r="I138" i="24" s="1"/>
  <c r="J138" i="24" s="1"/>
  <c r="E124" i="24"/>
  <c r="H123" i="24" s="1"/>
  <c r="I123" i="24" s="1"/>
  <c r="J123" i="24" s="1"/>
  <c r="D138" i="27"/>
  <c r="E139" i="27" s="1"/>
  <c r="H138" i="27" s="1"/>
  <c r="I138" i="27" s="1"/>
  <c r="J138" i="27" s="1"/>
  <c r="E124" i="27"/>
  <c r="H123" i="27" s="1"/>
  <c r="I123" i="27" s="1"/>
  <c r="J123" i="27" s="1"/>
  <c r="O31" i="14"/>
  <c r="Q136" i="10"/>
  <c r="S136" i="10" s="1"/>
  <c r="U136" i="10" s="1"/>
  <c r="AT136" i="10" s="1"/>
  <c r="AX136" i="10" s="1"/>
  <c r="O137" i="10"/>
  <c r="E126" i="14"/>
  <c r="H125" i="14" s="1"/>
  <c r="I125" i="14" s="1"/>
  <c r="J125" i="14" s="1"/>
  <c r="D140" i="14"/>
  <c r="E141" i="14" s="1"/>
  <c r="H140" i="14" s="1"/>
  <c r="I140" i="14" s="1"/>
  <c r="J140" i="14" s="1"/>
  <c r="Q121" i="15"/>
  <c r="S121" i="15" s="1"/>
  <c r="U121" i="15" s="1"/>
  <c r="AT121" i="15" s="1"/>
  <c r="O122" i="15"/>
  <c r="D138" i="11"/>
  <c r="E139" i="11" s="1"/>
  <c r="H138" i="11" s="1"/>
  <c r="I138" i="11" s="1"/>
  <c r="J138" i="11" s="1"/>
  <c r="E124" i="11"/>
  <c r="H123" i="11" s="1"/>
  <c r="I123" i="11" s="1"/>
  <c r="J123" i="11" s="1"/>
  <c r="D145" i="4"/>
  <c r="E146" i="4" s="1"/>
  <c r="H145" i="4" s="1"/>
  <c r="I145" i="4" s="1"/>
  <c r="J145" i="4" s="1"/>
  <c r="E131" i="4"/>
  <c r="H130" i="4" s="1"/>
  <c r="I130" i="4" s="1"/>
  <c r="J130" i="4" s="1"/>
  <c r="Q136" i="18"/>
  <c r="S136" i="18" s="1"/>
  <c r="U136" i="18" s="1"/>
  <c r="AT136" i="18" s="1"/>
  <c r="AX136" i="18" s="1"/>
  <c r="O137" i="18"/>
  <c r="P60" i="9"/>
  <c r="Q60" i="9" s="1"/>
  <c r="S60" i="9" s="1"/>
  <c r="U60" i="9" s="1"/>
  <c r="AQ60" i="9" s="1"/>
  <c r="AU60" i="9" s="1"/>
  <c r="O61" i="9"/>
  <c r="N93" i="2"/>
  <c r="O93" i="2" s="1"/>
  <c r="P92" i="2"/>
  <c r="Q92" i="2" s="1"/>
  <c r="S92" i="2" s="1"/>
  <c r="U92" i="2" s="1"/>
  <c r="AJ92" i="2" s="1"/>
  <c r="AN92" i="2" s="1"/>
  <c r="N77" i="12"/>
  <c r="P76" i="12"/>
  <c r="Q76" i="12" s="1"/>
  <c r="S76" i="12" s="1"/>
  <c r="U76" i="12" s="1"/>
  <c r="AQ76" i="12" s="1"/>
  <c r="AU76" i="12" s="1"/>
  <c r="O77" i="12"/>
  <c r="P45" i="1"/>
  <c r="Q45" i="1" s="1"/>
  <c r="S45" i="1" s="1"/>
  <c r="U45" i="1" s="1"/>
  <c r="AQ45" i="1" s="1"/>
  <c r="AU45" i="1" s="1"/>
  <c r="P44" i="15"/>
  <c r="Q44" i="15" s="1"/>
  <c r="S44" i="15" s="1"/>
  <c r="U44" i="15" s="1"/>
  <c r="AQ44" i="15" s="1"/>
  <c r="AU44" i="15" s="1"/>
  <c r="O45" i="15"/>
  <c r="P106" i="23"/>
  <c r="Q106" i="23" s="1"/>
  <c r="S106" i="23" s="1"/>
  <c r="U106" i="23" s="1"/>
  <c r="AT106" i="23" s="1"/>
  <c r="AX106" i="23" s="1"/>
  <c r="D140" i="26"/>
  <c r="E141" i="26" s="1"/>
  <c r="H140" i="26" s="1"/>
  <c r="I140" i="26" s="1"/>
  <c r="J140" i="26" s="1"/>
  <c r="E126" i="26"/>
  <c r="H125" i="26" s="1"/>
  <c r="I125" i="26" s="1"/>
  <c r="J125" i="26" s="1"/>
  <c r="P122" i="30"/>
  <c r="Q122" i="30" s="1"/>
  <c r="S122" i="30" s="1"/>
  <c r="U122" i="30" s="1"/>
  <c r="AT122" i="30" s="1"/>
  <c r="D141" i="13"/>
  <c r="E142" i="13" s="1"/>
  <c r="H141" i="13" s="1"/>
  <c r="I141" i="13" s="1"/>
  <c r="J141" i="13" s="1"/>
  <c r="E127" i="13"/>
  <c r="H126" i="13" s="1"/>
  <c r="I126" i="13" s="1"/>
  <c r="J126" i="13" s="1"/>
  <c r="D140" i="12"/>
  <c r="E141" i="12" s="1"/>
  <c r="H140" i="12" s="1"/>
  <c r="I140" i="12" s="1"/>
  <c r="J140" i="12" s="1"/>
  <c r="E126" i="12"/>
  <c r="H125" i="12" s="1"/>
  <c r="I125" i="12" s="1"/>
  <c r="J125" i="12" s="1"/>
  <c r="Q136" i="26"/>
  <c r="S136" i="26" s="1"/>
  <c r="U136" i="26" s="1"/>
  <c r="AT136" i="26" s="1"/>
  <c r="AX136" i="26" s="1"/>
  <c r="O137" i="26"/>
  <c r="P45" i="28"/>
  <c r="Q45" i="28" s="1"/>
  <c r="S45" i="28" s="1"/>
  <c r="U45" i="28" s="1"/>
  <c r="AQ45" i="28" s="1"/>
  <c r="AU45" i="28" s="1"/>
  <c r="N46" i="28"/>
  <c r="O46" i="28" s="1"/>
  <c r="Q121" i="14"/>
  <c r="S121" i="14" s="1"/>
  <c r="U121" i="14" s="1"/>
  <c r="AT121" i="14" s="1"/>
  <c r="O122" i="14"/>
  <c r="D142" i="21"/>
  <c r="E143" i="21" s="1"/>
  <c r="H142" i="21" s="1"/>
  <c r="I142" i="21" s="1"/>
  <c r="J142" i="21" s="1"/>
  <c r="E128" i="21"/>
  <c r="H127" i="21" s="1"/>
  <c r="I127" i="21" s="1"/>
  <c r="J127" i="21" s="1"/>
  <c r="P75" i="23"/>
  <c r="Q75" i="23" s="1"/>
  <c r="S75" i="23" s="1"/>
  <c r="U75" i="23" s="1"/>
  <c r="AQ75" i="23" s="1"/>
  <c r="AU75" i="23" s="1"/>
  <c r="O76" i="23"/>
  <c r="E125" i="20"/>
  <c r="H124" i="20" s="1"/>
  <c r="I124" i="20" s="1"/>
  <c r="J124" i="20" s="1"/>
  <c r="D139" i="20"/>
  <c r="E140" i="20" s="1"/>
  <c r="H139" i="20" s="1"/>
  <c r="I139" i="20" s="1"/>
  <c r="J139" i="20" s="1"/>
  <c r="P91" i="7"/>
  <c r="Q91" i="7" s="1"/>
  <c r="S91" i="7" s="1"/>
  <c r="U91" i="7" s="1"/>
  <c r="AJ91" i="7" s="1"/>
  <c r="AN91" i="7" s="1"/>
  <c r="P30" i="21"/>
  <c r="Q30" i="21" s="1"/>
  <c r="S30" i="21" s="1"/>
  <c r="U30" i="21" s="1"/>
  <c r="AQ30" i="21" s="1"/>
  <c r="AU30" i="21" s="1"/>
  <c r="E132" i="8"/>
  <c r="H131" i="8" s="1"/>
  <c r="I131" i="8" s="1"/>
  <c r="J131" i="8" s="1"/>
  <c r="D146" i="8"/>
  <c r="E147" i="8" s="1"/>
  <c r="H146" i="8" s="1"/>
  <c r="I146" i="8" s="1"/>
  <c r="J146" i="8" s="1"/>
  <c r="Q121" i="26"/>
  <c r="S121" i="26" s="1"/>
  <c r="U121" i="26" s="1"/>
  <c r="AT121" i="26" s="1"/>
  <c r="O122" i="26"/>
  <c r="Q121" i="27"/>
  <c r="S121" i="27" s="1"/>
  <c r="U121" i="27" s="1"/>
  <c r="AT121" i="27" s="1"/>
  <c r="O122" i="27"/>
  <c r="P30" i="7"/>
  <c r="Q30" i="7" s="1"/>
  <c r="S30" i="7" s="1"/>
  <c r="U30" i="7" s="1"/>
  <c r="AQ30" i="7" s="1"/>
  <c r="AU30" i="7" s="1"/>
  <c r="O31" i="7"/>
  <c r="O61" i="23"/>
  <c r="N62" i="31"/>
  <c r="O62" i="31" s="1"/>
  <c r="D137" i="31"/>
  <c r="E138" i="31" s="1"/>
  <c r="H137" i="31" s="1"/>
  <c r="I137" i="31" s="1"/>
  <c r="J137" i="31" s="1"/>
  <c r="P137" i="31" s="1"/>
  <c r="E123" i="31"/>
  <c r="H122" i="31" s="1"/>
  <c r="I122" i="31" s="1"/>
  <c r="J122" i="31" s="1"/>
  <c r="P122" i="31" s="1"/>
  <c r="D144" i="9"/>
  <c r="E145" i="9" s="1"/>
  <c r="H144" i="9" s="1"/>
  <c r="I144" i="9" s="1"/>
  <c r="J144" i="9" s="1"/>
  <c r="E130" i="9"/>
  <c r="H129" i="9" s="1"/>
  <c r="I129" i="9" s="1"/>
  <c r="J129" i="9" s="1"/>
  <c r="Q121" i="23"/>
  <c r="S121" i="23" s="1"/>
  <c r="U121" i="23" s="1"/>
  <c r="AT121" i="23" s="1"/>
  <c r="O122" i="23"/>
  <c r="E126" i="3"/>
  <c r="H125" i="3" s="1"/>
  <c r="I125" i="3" s="1"/>
  <c r="J125" i="3" s="1"/>
  <c r="D140" i="3"/>
  <c r="E141" i="3" s="1"/>
  <c r="H140" i="3" s="1"/>
  <c r="I140" i="3" s="1"/>
  <c r="J140" i="3" s="1"/>
  <c r="D143" i="8"/>
  <c r="E144" i="8" s="1"/>
  <c r="H143" i="8" s="1"/>
  <c r="I143" i="8" s="1"/>
  <c r="J143" i="8" s="1"/>
  <c r="E129" i="8"/>
  <c r="H128" i="8" s="1"/>
  <c r="I128" i="8" s="1"/>
  <c r="J128" i="8" s="1"/>
  <c r="O61" i="24"/>
  <c r="BA121" i="30"/>
  <c r="AX121" i="30"/>
  <c r="O46" i="11"/>
  <c r="O91" i="6"/>
  <c r="O123" i="22"/>
  <c r="O91" i="25"/>
  <c r="P106" i="17"/>
  <c r="Q106" i="17" s="1"/>
  <c r="S106" i="17" s="1"/>
  <c r="U106" i="17" s="1"/>
  <c r="AT106" i="17" s="1"/>
  <c r="AX106" i="17" s="1"/>
  <c r="P138" i="1"/>
  <c r="Q138" i="1" s="1"/>
  <c r="S138" i="1" s="1"/>
  <c r="U138" i="1" s="1"/>
  <c r="AT138" i="1" s="1"/>
  <c r="AX138" i="1" s="1"/>
  <c r="D138" i="20"/>
  <c r="E139" i="20" s="1"/>
  <c r="H138" i="20" s="1"/>
  <c r="I138" i="20" s="1"/>
  <c r="J138" i="20" s="1"/>
  <c r="E124" i="20"/>
  <c r="H123" i="20" s="1"/>
  <c r="I123" i="20" s="1"/>
  <c r="J123" i="20" s="1"/>
  <c r="E126" i="30"/>
  <c r="H125" i="30" s="1"/>
  <c r="I125" i="30" s="1"/>
  <c r="J125" i="30" s="1"/>
  <c r="D140" i="30"/>
  <c r="E141" i="30" s="1"/>
  <c r="H140" i="30" s="1"/>
  <c r="I140" i="30" s="1"/>
  <c r="J140" i="30" s="1"/>
  <c r="P90" i="9"/>
  <c r="Q90" i="9" s="1"/>
  <c r="S90" i="9" s="1"/>
  <c r="U90" i="9" s="1"/>
  <c r="AJ90" i="9" s="1"/>
  <c r="AN90" i="9" s="1"/>
  <c r="Q105" i="3"/>
  <c r="S105" i="3" s="1"/>
  <c r="U105" i="3" s="1"/>
  <c r="AT105" i="3" s="1"/>
  <c r="AX105" i="3" s="1"/>
  <c r="O106" i="3"/>
  <c r="P29" i="13"/>
  <c r="Q29" i="13" s="1"/>
  <c r="S29" i="13" s="1"/>
  <c r="U29" i="13" s="1"/>
  <c r="AQ29" i="13" s="1"/>
  <c r="AU29" i="13" s="1"/>
  <c r="D141" i="29"/>
  <c r="E142" i="29" s="1"/>
  <c r="H141" i="29" s="1"/>
  <c r="I141" i="29" s="1"/>
  <c r="J141" i="29" s="1"/>
  <c r="E127" i="29"/>
  <c r="H126" i="29" s="1"/>
  <c r="I126" i="29" s="1"/>
  <c r="J126" i="29" s="1"/>
  <c r="Q136" i="27"/>
  <c r="S136" i="27" s="1"/>
  <c r="U136" i="27" s="1"/>
  <c r="AT136" i="27" s="1"/>
  <c r="AX136" i="27" s="1"/>
  <c r="O137" i="27"/>
  <c r="Q136" i="21"/>
  <c r="S136" i="21" s="1"/>
  <c r="U136" i="21" s="1"/>
  <c r="AT136" i="21" s="1"/>
  <c r="AX136" i="21" s="1"/>
  <c r="O137" i="21"/>
  <c r="P76" i="22"/>
  <c r="Q76" i="22" s="1"/>
  <c r="S76" i="22" s="1"/>
  <c r="U76" i="22" s="1"/>
  <c r="AQ76" i="22" s="1"/>
  <c r="AU76" i="22" s="1"/>
  <c r="E133" i="21"/>
  <c r="H132" i="21" s="1"/>
  <c r="I132" i="21" s="1"/>
  <c r="J132" i="21" s="1"/>
  <c r="D147" i="21"/>
  <c r="E148" i="21" s="1"/>
  <c r="H147" i="21" s="1"/>
  <c r="I147" i="21" s="1"/>
  <c r="J147" i="21" s="1"/>
  <c r="P106" i="18"/>
  <c r="Q106" i="18" s="1"/>
  <c r="S106" i="18" s="1"/>
  <c r="U106" i="18" s="1"/>
  <c r="AT106" i="18" s="1"/>
  <c r="AX106" i="18" s="1"/>
  <c r="E124" i="30"/>
  <c r="H123" i="30" s="1"/>
  <c r="I123" i="30" s="1"/>
  <c r="J123" i="30" s="1"/>
  <c r="D138" i="30"/>
  <c r="E139" i="30" s="1"/>
  <c r="H138" i="30" s="1"/>
  <c r="I138" i="30" s="1"/>
  <c r="J138" i="30" s="1"/>
  <c r="P75" i="28"/>
  <c r="Q75" i="28" s="1"/>
  <c r="S75" i="28" s="1"/>
  <c r="U75" i="28" s="1"/>
  <c r="AQ75" i="28" s="1"/>
  <c r="AU75" i="28" s="1"/>
  <c r="Q136" i="23"/>
  <c r="S136" i="23" s="1"/>
  <c r="U136" i="23" s="1"/>
  <c r="AT136" i="23" s="1"/>
  <c r="AX136" i="23" s="1"/>
  <c r="O137" i="23"/>
  <c r="O91" i="26"/>
  <c r="O76" i="24"/>
  <c r="Q105" i="4"/>
  <c r="S105" i="4" s="1"/>
  <c r="U105" i="4" s="1"/>
  <c r="AT105" i="4" s="1"/>
  <c r="AX105" i="4" s="1"/>
  <c r="O106" i="4"/>
  <c r="E133" i="31"/>
  <c r="H132" i="31" s="1"/>
  <c r="I132" i="31" s="1"/>
  <c r="J132" i="31" s="1"/>
  <c r="D147" i="31"/>
  <c r="E148" i="31" s="1"/>
  <c r="H147" i="31" s="1"/>
  <c r="I147" i="31" s="1"/>
  <c r="J147" i="31" s="1"/>
  <c r="D139" i="27"/>
  <c r="E140" i="27" s="1"/>
  <c r="H139" i="27" s="1"/>
  <c r="I139" i="27" s="1"/>
  <c r="J139" i="27" s="1"/>
  <c r="E125" i="27"/>
  <c r="H124" i="27" s="1"/>
  <c r="I124" i="27" s="1"/>
  <c r="J124" i="27" s="1"/>
  <c r="P106" i="16"/>
  <c r="Q106" i="16" s="1"/>
  <c r="S106" i="16" s="1"/>
  <c r="U106" i="16" s="1"/>
  <c r="AT106" i="16" s="1"/>
  <c r="AX106" i="16" s="1"/>
  <c r="O107" i="16"/>
  <c r="BA122" i="22"/>
  <c r="AX122" i="22"/>
  <c r="D145" i="7"/>
  <c r="E146" i="7" s="1"/>
  <c r="H145" i="7" s="1"/>
  <c r="I145" i="7" s="1"/>
  <c r="J145" i="7" s="1"/>
  <c r="E131" i="7"/>
  <c r="H130" i="7" s="1"/>
  <c r="I130" i="7" s="1"/>
  <c r="J130" i="7" s="1"/>
  <c r="Q121" i="7"/>
  <c r="S121" i="7" s="1"/>
  <c r="U121" i="7" s="1"/>
  <c r="AT121" i="7" s="1"/>
  <c r="O122" i="7"/>
  <c r="N30" i="10"/>
  <c r="O30" i="10" s="1"/>
  <c r="O44" i="12"/>
  <c r="N46" i="18"/>
  <c r="P45" i="18"/>
  <c r="Q45" i="18" s="1"/>
  <c r="S45" i="18" s="1"/>
  <c r="U45" i="18" s="1"/>
  <c r="AQ45" i="18" s="1"/>
  <c r="AU45" i="18" s="1"/>
  <c r="O46" i="18"/>
  <c r="D137" i="7"/>
  <c r="E138" i="7" s="1"/>
  <c r="H137" i="7" s="1"/>
  <c r="I137" i="7" s="1"/>
  <c r="J137" i="7" s="1"/>
  <c r="E123" i="7"/>
  <c r="H122" i="7" s="1"/>
  <c r="I122" i="7" s="1"/>
  <c r="J122" i="7" s="1"/>
  <c r="D145" i="26"/>
  <c r="E146" i="26" s="1"/>
  <c r="H145" i="26" s="1"/>
  <c r="I145" i="26" s="1"/>
  <c r="J145" i="26" s="1"/>
  <c r="E131" i="26"/>
  <c r="H130" i="26" s="1"/>
  <c r="I130" i="26" s="1"/>
  <c r="J130" i="26" s="1"/>
  <c r="D143" i="5"/>
  <c r="E144" i="5" s="1"/>
  <c r="H143" i="5" s="1"/>
  <c r="I143" i="5" s="1"/>
  <c r="J143" i="5" s="1"/>
  <c r="E129" i="5"/>
  <c r="H128" i="5" s="1"/>
  <c r="I128" i="5" s="1"/>
  <c r="J128" i="5" s="1"/>
  <c r="E132" i="24"/>
  <c r="H131" i="24" s="1"/>
  <c r="I131" i="24" s="1"/>
  <c r="J131" i="24" s="1"/>
  <c r="D146" i="24"/>
  <c r="E147" i="24" s="1"/>
  <c r="H146" i="24" s="1"/>
  <c r="I146" i="24" s="1"/>
  <c r="J146" i="24" s="1"/>
  <c r="P29" i="12"/>
  <c r="Q29" i="12" s="1"/>
  <c r="S29" i="12" s="1"/>
  <c r="U29" i="12" s="1"/>
  <c r="AQ29" i="12" s="1"/>
  <c r="AU29" i="12" s="1"/>
  <c r="P75" i="33"/>
  <c r="Q75" i="33" s="1"/>
  <c r="S75" i="33" s="1"/>
  <c r="U75" i="33" s="1"/>
  <c r="AQ75" i="33" s="1"/>
  <c r="AU75" i="33" s="1"/>
  <c r="P28" i="15"/>
  <c r="Q28" i="15" s="1"/>
  <c r="S28" i="15" s="1"/>
  <c r="U28" i="15" s="1"/>
  <c r="AQ28" i="15" s="1"/>
  <c r="AU28" i="15" s="1"/>
  <c r="O29" i="15"/>
  <c r="N109" i="1"/>
  <c r="O109" i="1" s="1"/>
  <c r="P108" i="1"/>
  <c r="Q108" i="1" s="1"/>
  <c r="S108" i="1" s="1"/>
  <c r="U108" i="1" s="1"/>
  <c r="AT108" i="1" s="1"/>
  <c r="AX108" i="1" s="1"/>
  <c r="E124" i="18"/>
  <c r="H123" i="18" s="1"/>
  <c r="I123" i="18" s="1"/>
  <c r="J123" i="18" s="1"/>
  <c r="D138" i="18"/>
  <c r="E139" i="18" s="1"/>
  <c r="H138" i="18" s="1"/>
  <c r="I138" i="18" s="1"/>
  <c r="J138" i="18" s="1"/>
  <c r="Q121" i="21"/>
  <c r="S121" i="21" s="1"/>
  <c r="U121" i="21" s="1"/>
  <c r="AT121" i="21" s="1"/>
  <c r="O122" i="21"/>
  <c r="E126" i="15"/>
  <c r="H125" i="15" s="1"/>
  <c r="I125" i="15" s="1"/>
  <c r="J125" i="15" s="1"/>
  <c r="D140" i="15"/>
  <c r="E141" i="15" s="1"/>
  <c r="H140" i="15" s="1"/>
  <c r="I140" i="15" s="1"/>
  <c r="J140" i="15" s="1"/>
  <c r="N30" i="16"/>
  <c r="P29" i="16"/>
  <c r="Q29" i="16" s="1"/>
  <c r="S29" i="16" s="1"/>
  <c r="U29" i="16" s="1"/>
  <c r="AQ29" i="16" s="1"/>
  <c r="AU29" i="16" s="1"/>
  <c r="O30" i="16"/>
  <c r="O107" i="30"/>
  <c r="P30" i="25"/>
  <c r="Q30" i="25" s="1"/>
  <c r="S30" i="25" s="1"/>
  <c r="U30" i="25" s="1"/>
  <c r="AQ30" i="25" s="1"/>
  <c r="AU30" i="25" s="1"/>
  <c r="O44" i="19"/>
  <c r="Q105" i="28"/>
  <c r="S105" i="28" s="1"/>
  <c r="U105" i="28" s="1"/>
  <c r="AT105" i="28" s="1"/>
  <c r="AX105" i="28" s="1"/>
  <c r="O106" i="28"/>
  <c r="P106" i="24"/>
  <c r="Q106" i="24" s="1"/>
  <c r="S106" i="24" s="1"/>
  <c r="U106" i="24" s="1"/>
  <c r="AT106" i="24" s="1"/>
  <c r="AX106" i="24" s="1"/>
  <c r="D136" i="4"/>
  <c r="E137" i="4" s="1"/>
  <c r="H136" i="4" s="1"/>
  <c r="I136" i="4" s="1"/>
  <c r="J136" i="4" s="1"/>
  <c r="P136" i="4" s="1"/>
  <c r="E122" i="4"/>
  <c r="H121" i="4" s="1"/>
  <c r="I121" i="4" s="1"/>
  <c r="J121" i="4" s="1"/>
  <c r="P121" i="4" s="1"/>
  <c r="P106" i="26"/>
  <c r="Q106" i="26" s="1"/>
  <c r="S106" i="26" s="1"/>
  <c r="U106" i="26" s="1"/>
  <c r="AT106" i="26" s="1"/>
  <c r="AX106" i="26" s="1"/>
  <c r="O107" i="26"/>
  <c r="N46" i="6"/>
  <c r="O46" i="6" s="1"/>
  <c r="E130" i="21"/>
  <c r="H129" i="21" s="1"/>
  <c r="I129" i="21" s="1"/>
  <c r="J129" i="21" s="1"/>
  <c r="D144" i="21"/>
  <c r="E145" i="21" s="1"/>
  <c r="H144" i="21" s="1"/>
  <c r="I144" i="21" s="1"/>
  <c r="J144" i="21" s="1"/>
  <c r="Q136" i="7"/>
  <c r="S136" i="7" s="1"/>
  <c r="U136" i="7" s="1"/>
  <c r="AT136" i="7" s="1"/>
  <c r="AX136" i="7" s="1"/>
  <c r="O137" i="7"/>
  <c r="P137" i="30"/>
  <c r="Q137" i="30" s="1"/>
  <c r="S137" i="30" s="1"/>
  <c r="U137" i="30" s="1"/>
  <c r="AT137" i="30" s="1"/>
  <c r="AX137" i="30" s="1"/>
  <c r="O138" i="30"/>
  <c r="Q121" i="6"/>
  <c r="S121" i="6" s="1"/>
  <c r="U121" i="6" s="1"/>
  <c r="AT121" i="6" s="1"/>
  <c r="O122" i="6"/>
  <c r="O45" i="5"/>
  <c r="D143" i="26"/>
  <c r="E144" i="26" s="1"/>
  <c r="H143" i="26" s="1"/>
  <c r="I143" i="26" s="1"/>
  <c r="J143" i="26" s="1"/>
  <c r="E129" i="26"/>
  <c r="H128" i="26" s="1"/>
  <c r="I128" i="26" s="1"/>
  <c r="J128" i="26" s="1"/>
  <c r="P106" i="27"/>
  <c r="Q106" i="27" s="1"/>
  <c r="S106" i="27" s="1"/>
  <c r="U106" i="27" s="1"/>
  <c r="AT106" i="27" s="1"/>
  <c r="AX106" i="27" s="1"/>
  <c r="O107" i="27"/>
  <c r="O29" i="3"/>
  <c r="Q121" i="33"/>
  <c r="S121" i="33" s="1"/>
  <c r="U121" i="33" s="1"/>
  <c r="AT121" i="33" s="1"/>
  <c r="O122" i="33"/>
  <c r="E132" i="30"/>
  <c r="H131" i="30" s="1"/>
  <c r="I131" i="30" s="1"/>
  <c r="J131" i="30" s="1"/>
  <c r="D146" i="30"/>
  <c r="E147" i="30" s="1"/>
  <c r="H146" i="30" s="1"/>
  <c r="I146" i="30" s="1"/>
  <c r="J146" i="30" s="1"/>
  <c r="Q136" i="14"/>
  <c r="S136" i="14" s="1"/>
  <c r="U136" i="14" s="1"/>
  <c r="AT136" i="14" s="1"/>
  <c r="AX136" i="14" s="1"/>
  <c r="O137" i="14"/>
  <c r="P31" i="26"/>
  <c r="Q31" i="26" s="1"/>
  <c r="S31" i="26" s="1"/>
  <c r="U31" i="26" s="1"/>
  <c r="AQ31" i="26" s="1"/>
  <c r="AU31" i="26" s="1"/>
  <c r="O32" i="26"/>
  <c r="E133" i="4"/>
  <c r="H132" i="4" s="1"/>
  <c r="I132" i="4" s="1"/>
  <c r="J132" i="4" s="1"/>
  <c r="D147" i="4"/>
  <c r="E148" i="4" s="1"/>
  <c r="H147" i="4" s="1"/>
  <c r="I147" i="4" s="1"/>
  <c r="J147" i="4" s="1"/>
  <c r="D140" i="31"/>
  <c r="E141" i="31" s="1"/>
  <c r="H140" i="31" s="1"/>
  <c r="I140" i="31" s="1"/>
  <c r="J140" i="31" s="1"/>
  <c r="E126" i="31"/>
  <c r="H125" i="31" s="1"/>
  <c r="I125" i="31" s="1"/>
  <c r="J125" i="31" s="1"/>
  <c r="D136" i="28"/>
  <c r="E137" i="28" s="1"/>
  <c r="H136" i="28" s="1"/>
  <c r="I136" i="28" s="1"/>
  <c r="J136" i="28" s="1"/>
  <c r="P136" i="28" s="1"/>
  <c r="E122" i="28"/>
  <c r="H121" i="28" s="1"/>
  <c r="I121" i="28" s="1"/>
  <c r="J121" i="28" s="1"/>
  <c r="P121" i="28" s="1"/>
  <c r="P91" i="15"/>
  <c r="Q91" i="15" s="1"/>
  <c r="S91" i="15" s="1"/>
  <c r="U91" i="15" s="1"/>
  <c r="AJ91" i="15" s="1"/>
  <c r="AN91" i="15" s="1"/>
  <c r="O92" i="15"/>
  <c r="P91" i="10"/>
  <c r="Q91" i="10" s="1"/>
  <c r="S91" i="10" s="1"/>
  <c r="U91" i="10" s="1"/>
  <c r="AJ91" i="10" s="1"/>
  <c r="AN91" i="10" s="1"/>
  <c r="P61" i="10"/>
  <c r="Q61" i="10" s="1"/>
  <c r="S61" i="10" s="1"/>
  <c r="U61" i="10" s="1"/>
  <c r="AQ61" i="10" s="1"/>
  <c r="AU61" i="10" s="1"/>
  <c r="P60" i="11"/>
  <c r="Q60" i="11" s="1"/>
  <c r="S60" i="11" s="1"/>
  <c r="U60" i="11" s="1"/>
  <c r="AQ60" i="11" s="1"/>
  <c r="AU60" i="11" s="1"/>
  <c r="P90" i="8"/>
  <c r="Q90" i="8" s="1"/>
  <c r="S90" i="8" s="1"/>
  <c r="U90" i="8" s="1"/>
  <c r="AJ90" i="8" s="1"/>
  <c r="AN90" i="8" s="1"/>
  <c r="O91" i="8"/>
  <c r="P60" i="8"/>
  <c r="Q60" i="8" s="1"/>
  <c r="S60" i="8" s="1"/>
  <c r="U60" i="8" s="1"/>
  <c r="AQ60" i="8" s="1"/>
  <c r="AU60" i="8" s="1"/>
  <c r="O61" i="8"/>
  <c r="P106" i="6"/>
  <c r="Q106" i="6" s="1"/>
  <c r="S106" i="6" s="1"/>
  <c r="U106" i="6" s="1"/>
  <c r="AT106" i="6" s="1"/>
  <c r="AX106" i="6" s="1"/>
  <c r="O107" i="6"/>
  <c r="P90" i="29"/>
  <c r="Q90" i="29" s="1"/>
  <c r="S90" i="29" s="1"/>
  <c r="U90" i="29" s="1"/>
  <c r="AJ90" i="29" s="1"/>
  <c r="AN90" i="29" s="1"/>
  <c r="P61" i="2"/>
  <c r="Q61" i="2" s="1"/>
  <c r="S61" i="2" s="1"/>
  <c r="U61" i="2" s="1"/>
  <c r="AQ61" i="2" s="1"/>
  <c r="AU61" i="2" s="1"/>
  <c r="Q136" i="6"/>
  <c r="S136" i="6" s="1"/>
  <c r="U136" i="6" s="1"/>
  <c r="AT136" i="6" s="1"/>
  <c r="AX136" i="6" s="1"/>
  <c r="O137" i="6"/>
  <c r="D142" i="7"/>
  <c r="E143" i="7" s="1"/>
  <c r="H142" i="7" s="1"/>
  <c r="I142" i="7" s="1"/>
  <c r="J142" i="7" s="1"/>
  <c r="E128" i="7"/>
  <c r="H127" i="7" s="1"/>
  <c r="I127" i="7" s="1"/>
  <c r="J127" i="7" s="1"/>
  <c r="P106" i="7"/>
  <c r="Q106" i="7" s="1"/>
  <c r="S106" i="7" s="1"/>
  <c r="U106" i="7" s="1"/>
  <c r="AT106" i="7" s="1"/>
  <c r="AX106" i="7" s="1"/>
  <c r="P90" i="5"/>
  <c r="Q90" i="5" s="1"/>
  <c r="S90" i="5" s="1"/>
  <c r="U90" i="5" s="1"/>
  <c r="AJ90" i="5" s="1"/>
  <c r="AN90" i="5" s="1"/>
  <c r="Q136" i="33"/>
  <c r="S136" i="33" s="1"/>
  <c r="U136" i="33" s="1"/>
  <c r="AT136" i="33" s="1"/>
  <c r="AX136" i="33" s="1"/>
  <c r="O137" i="33"/>
  <c r="E122" i="9"/>
  <c r="H121" i="9" s="1"/>
  <c r="I121" i="9" s="1"/>
  <c r="J121" i="9" s="1"/>
  <c r="P121" i="9" s="1"/>
  <c r="D136" i="9"/>
  <c r="E137" i="9" s="1"/>
  <c r="H136" i="9" s="1"/>
  <c r="I136" i="9" s="1"/>
  <c r="J136" i="9" s="1"/>
  <c r="P136" i="9" s="1"/>
  <c r="P46" i="2"/>
  <c r="Q46" i="2" s="1"/>
  <c r="S46" i="2" s="1"/>
  <c r="U46" i="2" s="1"/>
  <c r="AQ46" i="2" s="1"/>
  <c r="AU46" i="2" s="1"/>
  <c r="O47" i="2"/>
  <c r="Q121" i="18"/>
  <c r="S121" i="18" s="1"/>
  <c r="U121" i="18" s="1"/>
  <c r="AT121" i="18" s="1"/>
  <c r="O122" i="18"/>
  <c r="E127" i="11"/>
  <c r="H126" i="11" s="1"/>
  <c r="I126" i="11" s="1"/>
  <c r="J126" i="11" s="1"/>
  <c r="D141" i="11"/>
  <c r="E142" i="11" s="1"/>
  <c r="H141" i="11" s="1"/>
  <c r="I141" i="11" s="1"/>
  <c r="J141" i="11" s="1"/>
  <c r="P60" i="17"/>
  <c r="Q60" i="17" s="1"/>
  <c r="S60" i="17" s="1"/>
  <c r="U60" i="17" s="1"/>
  <c r="AQ60" i="17" s="1"/>
  <c r="AU60" i="17" s="1"/>
  <c r="D139" i="33"/>
  <c r="E140" i="33" s="1"/>
  <c r="H139" i="33" s="1"/>
  <c r="I139" i="33" s="1"/>
  <c r="J139" i="33" s="1"/>
  <c r="E125" i="33"/>
  <c r="H124" i="33" s="1"/>
  <c r="I124" i="33" s="1"/>
  <c r="J124" i="33" s="1"/>
  <c r="P91" i="13"/>
  <c r="Q91" i="13" s="1"/>
  <c r="S91" i="13" s="1"/>
  <c r="U91" i="13" s="1"/>
  <c r="AJ91" i="13" s="1"/>
  <c r="AN91" i="13" s="1"/>
  <c r="E132" i="27"/>
  <c r="H131" i="27" s="1"/>
  <c r="I131" i="27" s="1"/>
  <c r="J131" i="27" s="1"/>
  <c r="D146" i="27"/>
  <c r="E147" i="27" s="1"/>
  <c r="H146" i="27" s="1"/>
  <c r="I146" i="27" s="1"/>
  <c r="J146" i="27" s="1"/>
  <c r="P75" i="3"/>
  <c r="Q75" i="3" s="1"/>
  <c r="S75" i="3" s="1"/>
  <c r="U75" i="3" s="1"/>
  <c r="AQ75" i="3" s="1"/>
  <c r="AU75" i="3" s="1"/>
  <c r="P90" i="28"/>
  <c r="Q90" i="28" s="1"/>
  <c r="S90" i="28" s="1"/>
  <c r="U90" i="28" s="1"/>
  <c r="AJ90" i="28" s="1"/>
  <c r="AN90" i="28" s="1"/>
  <c r="O91" i="28"/>
  <c r="P28" i="4"/>
  <c r="Q28" i="4" s="1"/>
  <c r="S28" i="4" s="1"/>
  <c r="U28" i="4" s="1"/>
  <c r="AQ28" i="4" s="1"/>
  <c r="AU28" i="4" s="1"/>
  <c r="P61" i="33"/>
  <c r="Q61" i="33" s="1"/>
  <c r="S61" i="33" s="1"/>
  <c r="U61" i="33" s="1"/>
  <c r="AQ61" i="33" s="1"/>
  <c r="AU61" i="33" s="1"/>
  <c r="N62" i="33"/>
  <c r="O62" i="33"/>
  <c r="D141" i="28"/>
  <c r="E142" i="28" s="1"/>
  <c r="H141" i="28" s="1"/>
  <c r="I141" i="28" s="1"/>
  <c r="J141" i="28" s="1"/>
  <c r="E127" i="28"/>
  <c r="H126" i="28" s="1"/>
  <c r="I126" i="28" s="1"/>
  <c r="J126" i="28" s="1"/>
  <c r="P44" i="17"/>
  <c r="Q44" i="17" s="1"/>
  <c r="S44" i="17" s="1"/>
  <c r="U44" i="17" s="1"/>
  <c r="AQ44" i="17" s="1"/>
  <c r="AU44" i="17" s="1"/>
  <c r="E128" i="19"/>
  <c r="H127" i="19" s="1"/>
  <c r="I127" i="19" s="1"/>
  <c r="J127" i="19" s="1"/>
  <c r="D142" i="19"/>
  <c r="E143" i="19" s="1"/>
  <c r="H142" i="19" s="1"/>
  <c r="I142" i="19" s="1"/>
  <c r="J142" i="19" s="1"/>
  <c r="N62" i="16"/>
  <c r="O62" i="16" s="1"/>
  <c r="P107" i="2"/>
  <c r="Q107" i="2" s="1"/>
  <c r="S107" i="2" s="1"/>
  <c r="U107" i="2" s="1"/>
  <c r="AT107" i="2" s="1"/>
  <c r="AX107" i="2" s="1"/>
  <c r="O108" i="2"/>
  <c r="D141" i="8"/>
  <c r="E142" i="8" s="1"/>
  <c r="H141" i="8" s="1"/>
  <c r="I141" i="8" s="1"/>
  <c r="J141" i="8" s="1"/>
  <c r="E127" i="8"/>
  <c r="H126" i="8" s="1"/>
  <c r="I126" i="8" s="1"/>
  <c r="J126" i="8" s="1"/>
  <c r="D141" i="19"/>
  <c r="E142" i="19" s="1"/>
  <c r="H141" i="19" s="1"/>
  <c r="I141" i="19" s="1"/>
  <c r="J141" i="19" s="1"/>
  <c r="E127" i="19"/>
  <c r="H126" i="19" s="1"/>
  <c r="I126" i="19" s="1"/>
  <c r="J126" i="19" s="1"/>
  <c r="E125" i="9"/>
  <c r="H124" i="9" s="1"/>
  <c r="I124" i="9" s="1"/>
  <c r="J124" i="9" s="1"/>
  <c r="D139" i="9"/>
  <c r="E140" i="9" s="1"/>
  <c r="H139" i="9" s="1"/>
  <c r="I139" i="9" s="1"/>
  <c r="J139" i="9" s="1"/>
  <c r="P91" i="24"/>
  <c r="Q91" i="24" s="1"/>
  <c r="S91" i="24" s="1"/>
  <c r="U91" i="24" s="1"/>
  <c r="AJ91" i="24" s="1"/>
  <c r="AN91" i="24" s="1"/>
  <c r="N46" i="16"/>
  <c r="O46" i="16" s="1"/>
  <c r="D138" i="31"/>
  <c r="E139" i="31" s="1"/>
  <c r="H138" i="31" s="1"/>
  <c r="I138" i="31" s="1"/>
  <c r="J138" i="31" s="1"/>
  <c r="E124" i="31"/>
  <c r="H123" i="31" s="1"/>
  <c r="I123" i="31" s="1"/>
  <c r="J123" i="31" s="1"/>
  <c r="E125" i="12"/>
  <c r="H124" i="12" s="1"/>
  <c r="I124" i="12" s="1"/>
  <c r="J124" i="12" s="1"/>
  <c r="D139" i="12"/>
  <c r="E140" i="12" s="1"/>
  <c r="H139" i="12" s="1"/>
  <c r="I139" i="12" s="1"/>
  <c r="J139" i="12" s="1"/>
  <c r="P106" i="14"/>
  <c r="Q106" i="14" s="1"/>
  <c r="S106" i="14" s="1"/>
  <c r="U106" i="14" s="1"/>
  <c r="AT106" i="14" s="1"/>
  <c r="AX106" i="14" s="1"/>
  <c r="P30" i="22"/>
  <c r="Q30" i="22" s="1"/>
  <c r="S30" i="22" s="1"/>
  <c r="U30" i="22" s="1"/>
  <c r="AQ30" i="22" s="1"/>
  <c r="AU30" i="22" s="1"/>
  <c r="P107" i="22"/>
  <c r="Q107" i="22" s="1"/>
  <c r="S107" i="22" s="1"/>
  <c r="U107" i="22" s="1"/>
  <c r="AT107" i="22" s="1"/>
  <c r="AX107" i="22" s="1"/>
  <c r="P91" i="31"/>
  <c r="Q91" i="31" s="1"/>
  <c r="S91" i="31" s="1"/>
  <c r="U91" i="31" s="1"/>
  <c r="AJ91" i="31" s="1"/>
  <c r="AN91" i="31" s="1"/>
  <c r="Q136" i="17"/>
  <c r="S136" i="17" s="1"/>
  <c r="U136" i="17" s="1"/>
  <c r="AT136" i="17" s="1"/>
  <c r="AX136" i="17" s="1"/>
  <c r="O137" i="17"/>
  <c r="P75" i="7"/>
  <c r="Q75" i="7" s="1"/>
  <c r="S75" i="7" s="1"/>
  <c r="U75" i="7" s="1"/>
  <c r="AQ75" i="7" s="1"/>
  <c r="AU75" i="7" s="1"/>
  <c r="D139" i="24"/>
  <c r="E140" i="24" s="1"/>
  <c r="H139" i="24" s="1"/>
  <c r="I139" i="24" s="1"/>
  <c r="J139" i="24" s="1"/>
  <c r="E125" i="24"/>
  <c r="H124" i="24" s="1"/>
  <c r="I124" i="24" s="1"/>
  <c r="J124" i="24" s="1"/>
  <c r="D137" i="4"/>
  <c r="E138" i="4" s="1"/>
  <c r="H137" i="4" s="1"/>
  <c r="I137" i="4" s="1"/>
  <c r="J137" i="4" s="1"/>
  <c r="E123" i="4"/>
  <c r="H122" i="4" s="1"/>
  <c r="I122" i="4" s="1"/>
  <c r="J122" i="4" s="1"/>
  <c r="D138" i="29"/>
  <c r="E139" i="29" s="1"/>
  <c r="H138" i="29" s="1"/>
  <c r="I138" i="29" s="1"/>
  <c r="J138" i="29" s="1"/>
  <c r="E124" i="29"/>
  <c r="H123" i="29" s="1"/>
  <c r="I123" i="29" s="1"/>
  <c r="J123" i="29" s="1"/>
  <c r="N30" i="20"/>
  <c r="P29" i="20"/>
  <c r="Q29" i="20" s="1"/>
  <c r="S29" i="20" s="1"/>
  <c r="U29" i="20" s="1"/>
  <c r="AQ29" i="20" s="1"/>
  <c r="AU29" i="20" s="1"/>
  <c r="O30" i="20"/>
  <c r="D143" i="20"/>
  <c r="E144" i="20" s="1"/>
  <c r="H143" i="20" s="1"/>
  <c r="I143" i="20" s="1"/>
  <c r="J143" i="20" s="1"/>
  <c r="E129" i="20"/>
  <c r="H128" i="20" s="1"/>
  <c r="I128" i="20" s="1"/>
  <c r="J128" i="20" s="1"/>
  <c r="O75" i="17"/>
  <c r="P137" i="13"/>
  <c r="Q137" i="13" s="1"/>
  <c r="S137" i="13" s="1"/>
  <c r="U137" i="13" s="1"/>
  <c r="AT137" i="13" s="1"/>
  <c r="AX137" i="13" s="1"/>
  <c r="O29" i="17"/>
  <c r="O61" i="28"/>
  <c r="O60" i="4"/>
  <c r="P31" i="33"/>
  <c r="Q31" i="33" s="1"/>
  <c r="S31" i="33" s="1"/>
  <c r="U31" i="33" s="1"/>
  <c r="AQ31" i="33" s="1"/>
  <c r="AU31" i="33" s="1"/>
  <c r="O32" i="33"/>
  <c r="N46" i="29"/>
  <c r="O46" i="29" s="1"/>
  <c r="O75" i="19"/>
  <c r="P75" i="16"/>
  <c r="Q75" i="16" s="1"/>
  <c r="S75" i="16" s="1"/>
  <c r="U75" i="16" s="1"/>
  <c r="AQ75" i="16" s="1"/>
  <c r="AU75" i="16" s="1"/>
  <c r="O46" i="3"/>
  <c r="O124" i="25"/>
  <c r="O60" i="19"/>
  <c r="N46" i="27"/>
  <c r="O46" i="27" s="1"/>
  <c r="O92" i="30"/>
  <c r="P122" i="2"/>
  <c r="Q122" i="2" s="1"/>
  <c r="S122" i="2" s="1"/>
  <c r="U122" i="2" s="1"/>
  <c r="AT122" i="2" s="1"/>
  <c r="O123" i="2"/>
  <c r="O75" i="4"/>
  <c r="D137" i="15"/>
  <c r="E138" i="15" s="1"/>
  <c r="H137" i="15" s="1"/>
  <c r="I137" i="15" s="1"/>
  <c r="J137" i="15" s="1"/>
  <c r="E123" i="15"/>
  <c r="H122" i="15" s="1"/>
  <c r="I122" i="15" s="1"/>
  <c r="J122" i="15" s="1"/>
  <c r="D138" i="5"/>
  <c r="E139" i="5" s="1"/>
  <c r="H138" i="5" s="1"/>
  <c r="I138" i="5" s="1"/>
  <c r="J138" i="5" s="1"/>
  <c r="E124" i="5"/>
  <c r="H123" i="5" s="1"/>
  <c r="I123" i="5" s="1"/>
  <c r="J123" i="5" s="1"/>
  <c r="D140" i="29"/>
  <c r="E141" i="29" s="1"/>
  <c r="H140" i="29" s="1"/>
  <c r="I140" i="29" s="1"/>
  <c r="J140" i="29" s="1"/>
  <c r="E126" i="29"/>
  <c r="H125" i="29" s="1"/>
  <c r="I125" i="29" s="1"/>
  <c r="J125" i="29" s="1"/>
  <c r="P76" i="10"/>
  <c r="Q76" i="10" s="1"/>
  <c r="S76" i="10" s="1"/>
  <c r="U76" i="10" s="1"/>
  <c r="AQ76" i="10" s="1"/>
  <c r="AU76" i="10" s="1"/>
  <c r="Q105" i="19"/>
  <c r="S105" i="19" s="1"/>
  <c r="U105" i="19" s="1"/>
  <c r="AT105" i="19" s="1"/>
  <c r="AX105" i="19" s="1"/>
  <c r="O106" i="19"/>
  <c r="E132" i="14"/>
  <c r="H131" i="14" s="1"/>
  <c r="I131" i="14" s="1"/>
  <c r="J131" i="14" s="1"/>
  <c r="D146" i="14"/>
  <c r="E147" i="14" s="1"/>
  <c r="H146" i="14" s="1"/>
  <c r="I146" i="14" s="1"/>
  <c r="J146" i="14" s="1"/>
  <c r="P60" i="25"/>
  <c r="Q60" i="25" s="1"/>
  <c r="S60" i="25" s="1"/>
  <c r="U60" i="25" s="1"/>
  <c r="AQ60" i="25" s="1"/>
  <c r="AU60" i="25" s="1"/>
  <c r="P45" i="10"/>
  <c r="Q45" i="10" s="1"/>
  <c r="S45" i="10" s="1"/>
  <c r="U45" i="10" s="1"/>
  <c r="AQ45" i="10" s="1"/>
  <c r="AU45" i="10" s="1"/>
  <c r="N46" i="10"/>
  <c r="O46" i="10"/>
  <c r="P31" i="24"/>
  <c r="Q31" i="24" s="1"/>
  <c r="S31" i="24" s="1"/>
  <c r="U31" i="24" s="1"/>
  <c r="AQ31" i="24" s="1"/>
  <c r="AU31" i="24" s="1"/>
  <c r="O32" i="24"/>
  <c r="E122" i="20"/>
  <c r="H121" i="20" s="1"/>
  <c r="I121" i="20" s="1"/>
  <c r="J121" i="20" s="1"/>
  <c r="P121" i="20" s="1"/>
  <c r="D136" i="20"/>
  <c r="E137" i="20" s="1"/>
  <c r="H136" i="20" s="1"/>
  <c r="I136" i="20" s="1"/>
  <c r="J136" i="20" s="1"/>
  <c r="P136" i="20" s="1"/>
  <c r="D137" i="28"/>
  <c r="E138" i="28" s="1"/>
  <c r="H137" i="28" s="1"/>
  <c r="I137" i="28" s="1"/>
  <c r="J137" i="28" s="1"/>
  <c r="E123" i="28"/>
  <c r="H122" i="28" s="1"/>
  <c r="I122" i="28" s="1"/>
  <c r="J122" i="28" s="1"/>
  <c r="N125" i="1"/>
  <c r="O125" i="1" s="1"/>
  <c r="P124" i="1"/>
  <c r="Q124" i="1" s="1"/>
  <c r="S124" i="1" s="1"/>
  <c r="U124" i="1" s="1"/>
  <c r="AT124" i="1" s="1"/>
  <c r="D147" i="5"/>
  <c r="E148" i="5" s="1"/>
  <c r="H147" i="5" s="1"/>
  <c r="I147" i="5" s="1"/>
  <c r="J147" i="5" s="1"/>
  <c r="E133" i="5"/>
  <c r="H132" i="5" s="1"/>
  <c r="I132" i="5" s="1"/>
  <c r="J132" i="5" s="1"/>
  <c r="E132" i="20"/>
  <c r="H131" i="20" s="1"/>
  <c r="I131" i="20" s="1"/>
  <c r="J131" i="20" s="1"/>
  <c r="D146" i="20"/>
  <c r="E147" i="20" s="1"/>
  <c r="H146" i="20" s="1"/>
  <c r="I146" i="20" s="1"/>
  <c r="J146" i="20" s="1"/>
  <c r="P61" i="15"/>
  <c r="Q61" i="15" s="1"/>
  <c r="S61" i="15" s="1"/>
  <c r="U61" i="15" s="1"/>
  <c r="AQ61" i="15" s="1"/>
  <c r="AU61" i="15" s="1"/>
  <c r="N62" i="15"/>
  <c r="BA123" i="25"/>
  <c r="AX123" i="25"/>
  <c r="BA121" i="2"/>
  <c r="AX121" i="2"/>
  <c r="P91" i="16"/>
  <c r="Q91" i="16" s="1"/>
  <c r="S91" i="16" s="1"/>
  <c r="U91" i="16" s="1"/>
  <c r="AJ91" i="16" s="1"/>
  <c r="AN91" i="16" s="1"/>
  <c r="O92" i="16"/>
  <c r="N46" i="31"/>
  <c r="P45" i="31"/>
  <c r="Q45" i="31" s="1"/>
  <c r="S45" i="31" s="1"/>
  <c r="U45" i="31" s="1"/>
  <c r="AQ45" i="31" s="1"/>
  <c r="AU45" i="31" s="1"/>
  <c r="P78" i="1"/>
  <c r="Q78" i="1" s="1"/>
  <c r="S78" i="1" s="1"/>
  <c r="U78" i="1" s="1"/>
  <c r="AQ78" i="1" s="1"/>
  <c r="AU78" i="1" s="1"/>
  <c r="O79" i="1"/>
  <c r="E133" i="27"/>
  <c r="H132" i="27" s="1"/>
  <c r="I132" i="27" s="1"/>
  <c r="J132" i="27" s="1"/>
  <c r="D147" i="27"/>
  <c r="E148" i="27" s="1"/>
  <c r="H147" i="27" s="1"/>
  <c r="I147" i="27" s="1"/>
  <c r="J147" i="27" s="1"/>
  <c r="P60" i="20"/>
  <c r="Q60" i="20" s="1"/>
  <c r="S60" i="20" s="1"/>
  <c r="U60" i="20" s="1"/>
  <c r="AQ60" i="20" s="1"/>
  <c r="AU60" i="20" s="1"/>
  <c r="D142" i="28"/>
  <c r="E143" i="28" s="1"/>
  <c r="H142" i="28" s="1"/>
  <c r="I142" i="28" s="1"/>
  <c r="J142" i="28" s="1"/>
  <c r="E128" i="28"/>
  <c r="H127" i="28" s="1"/>
  <c r="I127" i="28" s="1"/>
  <c r="J127" i="28" s="1"/>
  <c r="P106" i="12"/>
  <c r="Q106" i="12" s="1"/>
  <c r="S106" i="12" s="1"/>
  <c r="U106" i="12" s="1"/>
  <c r="AT106" i="12" s="1"/>
  <c r="AX106" i="12" s="1"/>
  <c r="D141" i="15"/>
  <c r="E142" i="15" s="1"/>
  <c r="H141" i="15" s="1"/>
  <c r="I141" i="15" s="1"/>
  <c r="J141" i="15" s="1"/>
  <c r="E127" i="15"/>
  <c r="H126" i="15" s="1"/>
  <c r="I126" i="15" s="1"/>
  <c r="J126" i="15" s="1"/>
  <c r="D145" i="23"/>
  <c r="E146" i="23" s="1"/>
  <c r="H145" i="23" s="1"/>
  <c r="I145" i="23" s="1"/>
  <c r="J145" i="23" s="1"/>
  <c r="E131" i="23"/>
  <c r="H130" i="23" s="1"/>
  <c r="I130" i="23" s="1"/>
  <c r="J130" i="23" s="1"/>
  <c r="E122" i="19"/>
  <c r="H121" i="19" s="1"/>
  <c r="I121" i="19" s="1"/>
  <c r="J121" i="19" s="1"/>
  <c r="P121" i="19" s="1"/>
  <c r="D136" i="19"/>
  <c r="E137" i="19" s="1"/>
  <c r="H136" i="19" s="1"/>
  <c r="I136" i="19" s="1"/>
  <c r="J136" i="19" s="1"/>
  <c r="P136" i="19" s="1"/>
  <c r="O62" i="22"/>
  <c r="O61" i="21"/>
  <c r="O29" i="18"/>
  <c r="O44" i="14"/>
  <c r="O46" i="21"/>
  <c r="E132" i="11"/>
  <c r="H131" i="11" s="1"/>
  <c r="I131" i="11" s="1"/>
  <c r="J131" i="11" s="1"/>
  <c r="D146" i="11"/>
  <c r="E147" i="11" s="1"/>
  <c r="H146" i="11" s="1"/>
  <c r="I146" i="11" s="1"/>
  <c r="J146" i="11" s="1"/>
  <c r="O91" i="27"/>
  <c r="D143" i="3"/>
  <c r="E144" i="3" s="1"/>
  <c r="H143" i="3" s="1"/>
  <c r="I143" i="3" s="1"/>
  <c r="J143" i="3" s="1"/>
  <c r="E129" i="3"/>
  <c r="H128" i="3" s="1"/>
  <c r="I128" i="3" s="1"/>
  <c r="J128" i="3" s="1"/>
  <c r="Q105" i="20"/>
  <c r="S105" i="20" s="1"/>
  <c r="U105" i="20" s="1"/>
  <c r="AT105" i="20" s="1"/>
  <c r="AX105" i="20" s="1"/>
  <c r="O106" i="20"/>
  <c r="O46" i="33"/>
  <c r="AX123" i="1"/>
  <c r="BA123" i="1"/>
  <c r="D136" i="11"/>
  <c r="E137" i="11" s="1"/>
  <c r="H136" i="11" s="1"/>
  <c r="I136" i="11" s="1"/>
  <c r="J136" i="11" s="1"/>
  <c r="P136" i="11" s="1"/>
  <c r="E122" i="11"/>
  <c r="H121" i="11" s="1"/>
  <c r="I121" i="11" s="1"/>
  <c r="J121" i="11" s="1"/>
  <c r="P121" i="11" s="1"/>
  <c r="O107" i="13"/>
  <c r="E126" i="13"/>
  <c r="H125" i="13" s="1"/>
  <c r="I125" i="13" s="1"/>
  <c r="J125" i="13" s="1"/>
  <c r="D140" i="13"/>
  <c r="E141" i="13" s="1"/>
  <c r="H140" i="13" s="1"/>
  <c r="I140" i="13" s="1"/>
  <c r="J140" i="13" s="1"/>
  <c r="Q105" i="8"/>
  <c r="S105" i="8" s="1"/>
  <c r="U105" i="8" s="1"/>
  <c r="AT105" i="8" s="1"/>
  <c r="AX105" i="8" s="1"/>
  <c r="O106" i="8"/>
  <c r="P60" i="29"/>
  <c r="Q60" i="29" s="1"/>
  <c r="S60" i="29" s="1"/>
  <c r="U60" i="29" s="1"/>
  <c r="AQ60" i="29" s="1"/>
  <c r="AU60" i="29" s="1"/>
  <c r="E132" i="13"/>
  <c r="H131" i="13" s="1"/>
  <c r="I131" i="13" s="1"/>
  <c r="J131" i="13" s="1"/>
  <c r="D146" i="13"/>
  <c r="E147" i="13" s="1"/>
  <c r="H146" i="13" s="1"/>
  <c r="I146" i="13" s="1"/>
  <c r="J146" i="13" s="1"/>
  <c r="P75" i="8"/>
  <c r="Q75" i="8" s="1"/>
  <c r="S75" i="8" s="1"/>
  <c r="U75" i="8" s="1"/>
  <c r="AQ75" i="8" s="1"/>
  <c r="AU75" i="8" s="1"/>
  <c r="D138" i="22"/>
  <c r="E139" i="22" s="1"/>
  <c r="H138" i="22" s="1"/>
  <c r="I138" i="22" s="1"/>
  <c r="J138" i="22" s="1"/>
  <c r="P138" i="22" s="1"/>
  <c r="E124" i="22"/>
  <c r="H123" i="22" s="1"/>
  <c r="I123" i="22" s="1"/>
  <c r="J123" i="22" s="1"/>
  <c r="N77" i="2"/>
  <c r="P76" i="2"/>
  <c r="Q76" i="2" s="1"/>
  <c r="S76" i="2" s="1"/>
  <c r="U76" i="2" s="1"/>
  <c r="AQ76" i="2" s="1"/>
  <c r="AU76" i="2" s="1"/>
  <c r="O77" i="2"/>
  <c r="P90" i="19"/>
  <c r="Q90" i="19" s="1"/>
  <c r="S90" i="19" s="1"/>
  <c r="U90" i="19" s="1"/>
  <c r="AJ90" i="19" s="1"/>
  <c r="AN90" i="19" s="1"/>
  <c r="O91" i="18"/>
  <c r="P78" i="13"/>
  <c r="Q78" i="13" s="1"/>
  <c r="S78" i="13" s="1"/>
  <c r="U78" i="13" s="1"/>
  <c r="AQ78" i="13" s="1"/>
  <c r="AU78" i="13" s="1"/>
  <c r="O79" i="13"/>
  <c r="D142" i="4"/>
  <c r="E143" i="4" s="1"/>
  <c r="H142" i="4" s="1"/>
  <c r="I142" i="4" s="1"/>
  <c r="J142" i="4" s="1"/>
  <c r="E128" i="4"/>
  <c r="H127" i="4" s="1"/>
  <c r="I127" i="4" s="1"/>
  <c r="J127" i="4" s="1"/>
  <c r="O75" i="27"/>
  <c r="P91" i="33"/>
  <c r="Q91" i="33" s="1"/>
  <c r="S91" i="33" s="1"/>
  <c r="U91" i="33" s="1"/>
  <c r="AJ91" i="33" s="1"/>
  <c r="AN91" i="33" s="1"/>
  <c r="O92" i="33"/>
  <c r="P122" i="13"/>
  <c r="Q122" i="13" s="1"/>
  <c r="S122" i="13" s="1"/>
  <c r="U122" i="13" s="1"/>
  <c r="AT122" i="13" s="1"/>
  <c r="O61" i="13"/>
  <c r="E125" i="14"/>
  <c r="H124" i="14" s="1"/>
  <c r="I124" i="14" s="1"/>
  <c r="J124" i="14" s="1"/>
  <c r="D139" i="14"/>
  <c r="E140" i="14" s="1"/>
  <c r="H139" i="14" s="1"/>
  <c r="I139" i="14" s="1"/>
  <c r="J139" i="14" s="1"/>
  <c r="P28" i="19"/>
  <c r="Q28" i="19" s="1"/>
  <c r="S28" i="19" s="1"/>
  <c r="U28" i="19" s="1"/>
  <c r="AQ28" i="19" s="1"/>
  <c r="AU28" i="19" s="1"/>
  <c r="Q121" i="24"/>
  <c r="S121" i="24" s="1"/>
  <c r="U121" i="24" s="1"/>
  <c r="AT121" i="24" s="1"/>
  <c r="O122" i="24"/>
  <c r="O75" i="5"/>
  <c r="O44" i="13"/>
  <c r="P75" i="9"/>
  <c r="Q75" i="9" s="1"/>
  <c r="S75" i="9" s="1"/>
  <c r="U75" i="9" s="1"/>
  <c r="AQ75" i="9" s="1"/>
  <c r="AU75" i="9" s="1"/>
  <c r="O76" i="9"/>
  <c r="Q105" i="11"/>
  <c r="S105" i="11" s="1"/>
  <c r="U105" i="11" s="1"/>
  <c r="AT105" i="11" s="1"/>
  <c r="AX105" i="11" s="1"/>
  <c r="O106" i="11"/>
  <c r="P60" i="5"/>
  <c r="Q60" i="5" s="1"/>
  <c r="S60" i="5" s="1"/>
  <c r="U60" i="5" s="1"/>
  <c r="AQ60" i="5" s="1"/>
  <c r="AU60" i="5" s="1"/>
  <c r="O61" i="5"/>
  <c r="D144" i="4"/>
  <c r="E145" i="4" s="1"/>
  <c r="H144" i="4" s="1"/>
  <c r="I144" i="4" s="1"/>
  <c r="J144" i="4" s="1"/>
  <c r="E130" i="4"/>
  <c r="H129" i="4" s="1"/>
  <c r="I129" i="4" s="1"/>
  <c r="J129" i="4" s="1"/>
  <c r="D136" i="8"/>
  <c r="E137" i="8" s="1"/>
  <c r="H136" i="8" s="1"/>
  <c r="I136" i="8" s="1"/>
  <c r="J136" i="8" s="1"/>
  <c r="P136" i="8" s="1"/>
  <c r="E122" i="8"/>
  <c r="H121" i="8" s="1"/>
  <c r="I121" i="8" s="1"/>
  <c r="J121" i="8" s="1"/>
  <c r="P121" i="8" s="1"/>
  <c r="E127" i="5"/>
  <c r="H126" i="5" s="1"/>
  <c r="I126" i="5" s="1"/>
  <c r="J126" i="5" s="1"/>
  <c r="D141" i="5"/>
  <c r="E142" i="5" s="1"/>
  <c r="H141" i="5" s="1"/>
  <c r="I141" i="5" s="1"/>
  <c r="J141" i="5" s="1"/>
  <c r="P28" i="30"/>
  <c r="Q28" i="30" s="1"/>
  <c r="S28" i="30" s="1"/>
  <c r="U28" i="30" s="1"/>
  <c r="AQ28" i="30" s="1"/>
  <c r="AU28" i="30" s="1"/>
  <c r="O29" i="30"/>
  <c r="P90" i="11"/>
  <c r="Q90" i="11" s="1"/>
  <c r="S90" i="11" s="1"/>
  <c r="U90" i="11" s="1"/>
  <c r="AJ90" i="11" s="1"/>
  <c r="AN90" i="11" s="1"/>
  <c r="O91" i="11"/>
  <c r="O75" i="11"/>
  <c r="P47" i="24"/>
  <c r="Q47" i="24" s="1"/>
  <c r="S47" i="24" s="1"/>
  <c r="U47" i="24" s="1"/>
  <c r="AQ47" i="24" s="1"/>
  <c r="AU47" i="24" s="1"/>
  <c r="O48" i="24"/>
  <c r="P75" i="18"/>
  <c r="Q75" i="18" s="1"/>
  <c r="S75" i="18" s="1"/>
  <c r="U75" i="18" s="1"/>
  <c r="AQ75" i="18" s="1"/>
  <c r="AU75" i="18" s="1"/>
  <c r="O76" i="18"/>
  <c r="P61" i="1"/>
  <c r="Q61" i="1" s="1"/>
  <c r="S61" i="1" s="1"/>
  <c r="U61" i="1" s="1"/>
  <c r="AQ61" i="1" s="1"/>
  <c r="AU61" i="1" s="1"/>
  <c r="E133" i="7"/>
  <c r="H132" i="7" s="1"/>
  <c r="I132" i="7" s="1"/>
  <c r="J132" i="7" s="1"/>
  <c r="D147" i="7"/>
  <c r="E148" i="7" s="1"/>
  <c r="H147" i="7" s="1"/>
  <c r="I147" i="7" s="1"/>
  <c r="J147" i="7" s="1"/>
  <c r="Q121" i="12"/>
  <c r="S121" i="12" s="1"/>
  <c r="U121" i="12" s="1"/>
  <c r="AT121" i="12" s="1"/>
  <c r="O122" i="12"/>
  <c r="P75" i="25"/>
  <c r="Q75" i="25" s="1"/>
  <c r="S75" i="25" s="1"/>
  <c r="U75" i="25" s="1"/>
  <c r="AQ75" i="25" s="1"/>
  <c r="AU75" i="25" s="1"/>
  <c r="O76" i="25"/>
  <c r="E133" i="23"/>
  <c r="H132" i="23" s="1"/>
  <c r="I132" i="23" s="1"/>
  <c r="J132" i="23" s="1"/>
  <c r="D147" i="23"/>
  <c r="E148" i="23" s="1"/>
  <c r="H147" i="23" s="1"/>
  <c r="I147" i="23" s="1"/>
  <c r="J147" i="23" s="1"/>
  <c r="O76" i="31"/>
  <c r="E132" i="33"/>
  <c r="H131" i="33" s="1"/>
  <c r="I131" i="33" s="1"/>
  <c r="J131" i="33" s="1"/>
  <c r="D146" i="33"/>
  <c r="E147" i="33" s="1"/>
  <c r="H146" i="33" s="1"/>
  <c r="I146" i="33" s="1"/>
  <c r="J146" i="33" s="1"/>
  <c r="P106" i="15"/>
  <c r="Q106" i="15" s="1"/>
  <c r="S106" i="15" s="1"/>
  <c r="U106" i="15" s="1"/>
  <c r="AT106" i="15" s="1"/>
  <c r="AX106" i="15" s="1"/>
  <c r="AX121" i="13"/>
  <c r="BA121" i="13"/>
  <c r="E128" i="15"/>
  <c r="H127" i="15" s="1"/>
  <c r="I127" i="15" s="1"/>
  <c r="J127" i="15" s="1"/>
  <c r="D142" i="15"/>
  <c r="E143" i="15" s="1"/>
  <c r="H142" i="15" s="1"/>
  <c r="I142" i="15" s="1"/>
  <c r="J142" i="15" s="1"/>
  <c r="O29" i="31"/>
  <c r="P28" i="29"/>
  <c r="Q28" i="29" s="1"/>
  <c r="S28" i="29" s="1"/>
  <c r="U28" i="29" s="1"/>
  <c r="AQ28" i="29" s="1"/>
  <c r="AU28" i="29" s="1"/>
  <c r="O29" i="29"/>
  <c r="Q136" i="24"/>
  <c r="S136" i="24" s="1"/>
  <c r="U136" i="24" s="1"/>
  <c r="AT136" i="24" s="1"/>
  <c r="AX136" i="24" s="1"/>
  <c r="O137" i="24"/>
  <c r="P75" i="21"/>
  <c r="Q75" i="21" s="1"/>
  <c r="S75" i="21" s="1"/>
  <c r="U75" i="21" s="1"/>
  <c r="AQ75" i="21" s="1"/>
  <c r="AU75" i="21" s="1"/>
  <c r="P137" i="2"/>
  <c r="Q137" i="2" s="1"/>
  <c r="S137" i="2" s="1"/>
  <c r="U137" i="2" s="1"/>
  <c r="AT137" i="2" s="1"/>
  <c r="AX137" i="2" s="1"/>
  <c r="P60" i="27"/>
  <c r="Q60" i="27" s="1"/>
  <c r="S60" i="27" s="1"/>
  <c r="U60" i="27" s="1"/>
  <c r="AQ60" i="27" s="1"/>
  <c r="AU60" i="27" s="1"/>
  <c r="D136" i="29"/>
  <c r="E137" i="29" s="1"/>
  <c r="H136" i="29" s="1"/>
  <c r="I136" i="29" s="1"/>
  <c r="J136" i="29" s="1"/>
  <c r="P136" i="29" s="1"/>
  <c r="E122" i="29"/>
  <c r="H121" i="29" s="1"/>
  <c r="I121" i="29" s="1"/>
  <c r="J121" i="29" s="1"/>
  <c r="P121" i="29" s="1"/>
  <c r="P106" i="33"/>
  <c r="Q106" i="33" s="1"/>
  <c r="S106" i="33" s="1"/>
  <c r="U106" i="33" s="1"/>
  <c r="AT106" i="33" s="1"/>
  <c r="AX106" i="33" s="1"/>
  <c r="P46" i="34" l="1"/>
  <c r="Q46" i="34" s="1"/>
  <c r="S46" i="34" s="1"/>
  <c r="U46" i="34" s="1"/>
  <c r="AQ46" i="34" s="1"/>
  <c r="AU46" i="34" s="1"/>
  <c r="O47" i="34"/>
  <c r="P30" i="34"/>
  <c r="Q30" i="34" s="1"/>
  <c r="S30" i="34" s="1"/>
  <c r="U30" i="34" s="1"/>
  <c r="AQ30" i="34" s="1"/>
  <c r="AU30" i="34" s="1"/>
  <c r="O31" i="34"/>
  <c r="P78" i="34"/>
  <c r="Q78" i="34" s="1"/>
  <c r="S78" i="34" s="1"/>
  <c r="U78" i="34" s="1"/>
  <c r="AQ78" i="34" s="1"/>
  <c r="AU78" i="34" s="1"/>
  <c r="P139" i="34"/>
  <c r="Q139" i="34" s="1"/>
  <c r="S139" i="34" s="1"/>
  <c r="U139" i="34" s="1"/>
  <c r="AT139" i="34" s="1"/>
  <c r="AX139" i="34" s="1"/>
  <c r="N140" i="34"/>
  <c r="O140" i="34"/>
  <c r="P93" i="34"/>
  <c r="Q93" i="34" s="1"/>
  <c r="S93" i="34" s="1"/>
  <c r="U93" i="34" s="1"/>
  <c r="AJ93" i="34" s="1"/>
  <c r="AN93" i="34" s="1"/>
  <c r="O94" i="34"/>
  <c r="O61" i="34"/>
  <c r="P124" i="34"/>
  <c r="Q124" i="34" s="1"/>
  <c r="S124" i="34" s="1"/>
  <c r="U124" i="34" s="1"/>
  <c r="AT124" i="34" s="1"/>
  <c r="BA123" i="34"/>
  <c r="AX123" i="34"/>
  <c r="O108" i="34"/>
  <c r="P46" i="6"/>
  <c r="Q46" i="6" s="1"/>
  <c r="S46" i="6" s="1"/>
  <c r="U46" i="6" s="1"/>
  <c r="AQ46" i="6" s="1"/>
  <c r="AU46" i="6" s="1"/>
  <c r="O47" i="6"/>
  <c r="Q138" i="22"/>
  <c r="S138" i="22" s="1"/>
  <c r="U138" i="22" s="1"/>
  <c r="AT138" i="22" s="1"/>
  <c r="AX138" i="22" s="1"/>
  <c r="O139" i="22"/>
  <c r="P62" i="16"/>
  <c r="Q62" i="16" s="1"/>
  <c r="S62" i="16" s="1"/>
  <c r="U62" i="16" s="1"/>
  <c r="AQ62" i="16" s="1"/>
  <c r="AU62" i="16" s="1"/>
  <c r="O63" i="16"/>
  <c r="P109" i="25"/>
  <c r="Q109" i="25" s="1"/>
  <c r="S109" i="25" s="1"/>
  <c r="U109" i="25" s="1"/>
  <c r="AT109" i="25" s="1"/>
  <c r="AX109" i="25" s="1"/>
  <c r="O110" i="25"/>
  <c r="P109" i="1"/>
  <c r="Q109" i="1" s="1"/>
  <c r="S109" i="1" s="1"/>
  <c r="U109" i="1" s="1"/>
  <c r="AT109" i="1" s="1"/>
  <c r="AX109" i="1" s="1"/>
  <c r="O110" i="1"/>
  <c r="P46" i="28"/>
  <c r="Q46" i="28" s="1"/>
  <c r="S46" i="28" s="1"/>
  <c r="U46" i="28" s="1"/>
  <c r="AQ46" i="28" s="1"/>
  <c r="AU46" i="28" s="1"/>
  <c r="P30" i="10"/>
  <c r="Q30" i="10" s="1"/>
  <c r="S30" i="10" s="1"/>
  <c r="U30" i="10" s="1"/>
  <c r="AQ30" i="10" s="1"/>
  <c r="AU30" i="10" s="1"/>
  <c r="O31" i="10"/>
  <c r="P93" i="2"/>
  <c r="Q93" i="2" s="1"/>
  <c r="S93" i="2" s="1"/>
  <c r="U93" i="2" s="1"/>
  <c r="AJ93" i="2" s="1"/>
  <c r="AN93" i="2" s="1"/>
  <c r="O94" i="2"/>
  <c r="P46" i="16"/>
  <c r="Q46" i="16" s="1"/>
  <c r="S46" i="16" s="1"/>
  <c r="U46" i="16" s="1"/>
  <c r="AQ46" i="16" s="1"/>
  <c r="AU46" i="16" s="1"/>
  <c r="P125" i="1"/>
  <c r="Q125" i="1" s="1"/>
  <c r="S125" i="1" s="1"/>
  <c r="U125" i="1" s="1"/>
  <c r="AT125" i="1" s="1"/>
  <c r="O126" i="1"/>
  <c r="P46" i="29"/>
  <c r="Q46" i="29" s="1"/>
  <c r="S46" i="29" s="1"/>
  <c r="U46" i="29" s="1"/>
  <c r="AQ46" i="29" s="1"/>
  <c r="AU46" i="29" s="1"/>
  <c r="O47" i="29"/>
  <c r="P76" i="31"/>
  <c r="Q76" i="31" s="1"/>
  <c r="S76" i="31" s="1"/>
  <c r="U76" i="31" s="1"/>
  <c r="AQ76" i="31" s="1"/>
  <c r="AU76" i="31" s="1"/>
  <c r="P61" i="13"/>
  <c r="Q61" i="13" s="1"/>
  <c r="S61" i="13" s="1"/>
  <c r="U61" i="13" s="1"/>
  <c r="AQ61" i="13" s="1"/>
  <c r="AU61" i="13" s="1"/>
  <c r="P107" i="13"/>
  <c r="Q107" i="13" s="1"/>
  <c r="S107" i="13" s="1"/>
  <c r="U107" i="13" s="1"/>
  <c r="AT107" i="13" s="1"/>
  <c r="AX107" i="13" s="1"/>
  <c r="O108" i="13"/>
  <c r="P44" i="14"/>
  <c r="Q44" i="14" s="1"/>
  <c r="S44" i="14" s="1"/>
  <c r="U44" i="14" s="1"/>
  <c r="AQ44" i="14" s="1"/>
  <c r="AU44" i="14" s="1"/>
  <c r="O61" i="20"/>
  <c r="O62" i="15"/>
  <c r="O76" i="16"/>
  <c r="O108" i="22"/>
  <c r="O92" i="24"/>
  <c r="O91" i="5"/>
  <c r="N30" i="3"/>
  <c r="O30" i="3" s="1"/>
  <c r="P29" i="3"/>
  <c r="Q29" i="3" s="1"/>
  <c r="S29" i="3" s="1"/>
  <c r="U29" i="3" s="1"/>
  <c r="AQ29" i="3" s="1"/>
  <c r="AU29" i="3" s="1"/>
  <c r="O31" i="25"/>
  <c r="O91" i="9"/>
  <c r="N62" i="23"/>
  <c r="O62" i="23" s="1"/>
  <c r="P61" i="23"/>
  <c r="Q61" i="23" s="1"/>
  <c r="S61" i="23" s="1"/>
  <c r="U61" i="23" s="1"/>
  <c r="AQ61" i="23" s="1"/>
  <c r="AU61" i="23" s="1"/>
  <c r="N46" i="1"/>
  <c r="N77" i="14"/>
  <c r="O77" i="14" s="1"/>
  <c r="P122" i="10"/>
  <c r="Q122" i="10" s="1"/>
  <c r="S122" i="10" s="1"/>
  <c r="U122" i="10" s="1"/>
  <c r="AT122" i="10" s="1"/>
  <c r="P60" i="3"/>
  <c r="Q60" i="3" s="1"/>
  <c r="S60" i="3" s="1"/>
  <c r="U60" i="3" s="1"/>
  <c r="AQ60" i="3" s="1"/>
  <c r="AU60" i="3" s="1"/>
  <c r="O76" i="20"/>
  <c r="O29" i="23"/>
  <c r="N77" i="18"/>
  <c r="P76" i="18"/>
  <c r="Q76" i="18" s="1"/>
  <c r="S76" i="18" s="1"/>
  <c r="U76" i="18" s="1"/>
  <c r="AQ76" i="18" s="1"/>
  <c r="AU76" i="18" s="1"/>
  <c r="O77" i="18"/>
  <c r="P29" i="15"/>
  <c r="Q29" i="15" s="1"/>
  <c r="S29" i="15" s="1"/>
  <c r="U29" i="15" s="1"/>
  <c r="AQ29" i="15" s="1"/>
  <c r="AU29" i="15" s="1"/>
  <c r="P77" i="2"/>
  <c r="Q77" i="2" s="1"/>
  <c r="S77" i="2" s="1"/>
  <c r="U77" i="2" s="1"/>
  <c r="AQ77" i="2" s="1"/>
  <c r="AU77" i="2" s="1"/>
  <c r="O78" i="2"/>
  <c r="O123" i="13"/>
  <c r="Q121" i="11"/>
  <c r="S121" i="11" s="1"/>
  <c r="U121" i="11" s="1"/>
  <c r="AT121" i="11" s="1"/>
  <c r="O122" i="11"/>
  <c r="N30" i="18"/>
  <c r="O30" i="18" s="1"/>
  <c r="P29" i="18"/>
  <c r="Q29" i="18" s="1"/>
  <c r="S29" i="18" s="1"/>
  <c r="U29" i="18" s="1"/>
  <c r="AQ29" i="18" s="1"/>
  <c r="AU29" i="18" s="1"/>
  <c r="P75" i="19"/>
  <c r="Q75" i="19" s="1"/>
  <c r="S75" i="19" s="1"/>
  <c r="U75" i="19" s="1"/>
  <c r="AQ75" i="19" s="1"/>
  <c r="AU75" i="19" s="1"/>
  <c r="O31" i="22"/>
  <c r="O61" i="17"/>
  <c r="O107" i="7"/>
  <c r="Q136" i="28"/>
  <c r="S136" i="28" s="1"/>
  <c r="U136" i="28" s="1"/>
  <c r="AT136" i="28" s="1"/>
  <c r="AX136" i="28" s="1"/>
  <c r="O137" i="28"/>
  <c r="P107" i="30"/>
  <c r="Q107" i="30" s="1"/>
  <c r="S107" i="30" s="1"/>
  <c r="U107" i="30" s="1"/>
  <c r="AT107" i="30" s="1"/>
  <c r="AX107" i="30" s="1"/>
  <c r="O108" i="30"/>
  <c r="O76" i="33"/>
  <c r="P44" i="12"/>
  <c r="Q44" i="12" s="1"/>
  <c r="S44" i="12" s="1"/>
  <c r="U44" i="12" s="1"/>
  <c r="AQ44" i="12" s="1"/>
  <c r="AU44" i="12" s="1"/>
  <c r="P106" i="4"/>
  <c r="Q106" i="4" s="1"/>
  <c r="S106" i="4" s="1"/>
  <c r="U106" i="4" s="1"/>
  <c r="AT106" i="4" s="1"/>
  <c r="AX106" i="4" s="1"/>
  <c r="N77" i="22"/>
  <c r="O77" i="22" s="1"/>
  <c r="P61" i="24"/>
  <c r="Q61" i="24" s="1"/>
  <c r="S61" i="24" s="1"/>
  <c r="U61" i="24" s="1"/>
  <c r="AQ61" i="24" s="1"/>
  <c r="AU61" i="24" s="1"/>
  <c r="N62" i="24"/>
  <c r="O62" i="24" s="1"/>
  <c r="BA121" i="15"/>
  <c r="AX121" i="15"/>
  <c r="P122" i="17"/>
  <c r="Q122" i="17" s="1"/>
  <c r="S122" i="17" s="1"/>
  <c r="U122" i="17" s="1"/>
  <c r="AT122" i="17" s="1"/>
  <c r="O123" i="17"/>
  <c r="P106" i="9"/>
  <c r="Q106" i="9" s="1"/>
  <c r="S106" i="9" s="1"/>
  <c r="U106" i="9" s="1"/>
  <c r="AT106" i="9" s="1"/>
  <c r="AX106" i="9" s="1"/>
  <c r="O107" i="9"/>
  <c r="P92" i="1"/>
  <c r="Q92" i="1" s="1"/>
  <c r="S92" i="1" s="1"/>
  <c r="U92" i="1" s="1"/>
  <c r="AJ92" i="1" s="1"/>
  <c r="AN92" i="1" s="1"/>
  <c r="O31" i="9"/>
  <c r="O63" i="7"/>
  <c r="P107" i="27"/>
  <c r="Q107" i="27" s="1"/>
  <c r="S107" i="27" s="1"/>
  <c r="U107" i="27" s="1"/>
  <c r="AT107" i="27" s="1"/>
  <c r="AX107" i="27" s="1"/>
  <c r="O108" i="27"/>
  <c r="P31" i="7"/>
  <c r="Q31" i="7" s="1"/>
  <c r="S31" i="7" s="1"/>
  <c r="U31" i="7" s="1"/>
  <c r="AQ31" i="7" s="1"/>
  <c r="AU31" i="7" s="1"/>
  <c r="O32" i="7"/>
  <c r="P77" i="12"/>
  <c r="Q77" i="12" s="1"/>
  <c r="S77" i="12" s="1"/>
  <c r="U77" i="12" s="1"/>
  <c r="AQ77" i="12" s="1"/>
  <c r="AU77" i="12" s="1"/>
  <c r="P122" i="15"/>
  <c r="Q122" i="15" s="1"/>
  <c r="S122" i="15" s="1"/>
  <c r="U122" i="15" s="1"/>
  <c r="AT122" i="15" s="1"/>
  <c r="P76" i="25"/>
  <c r="Q76" i="25" s="1"/>
  <c r="S76" i="25" s="1"/>
  <c r="U76" i="25" s="1"/>
  <c r="AQ76" i="25" s="1"/>
  <c r="AU76" i="25" s="1"/>
  <c r="N77" i="25"/>
  <c r="O77" i="25" s="1"/>
  <c r="P75" i="11"/>
  <c r="Q75" i="11" s="1"/>
  <c r="S75" i="11" s="1"/>
  <c r="U75" i="11" s="1"/>
  <c r="AQ75" i="11" s="1"/>
  <c r="AU75" i="11" s="1"/>
  <c r="P106" i="11"/>
  <c r="Q106" i="11" s="1"/>
  <c r="S106" i="11" s="1"/>
  <c r="U106" i="11" s="1"/>
  <c r="AT106" i="11" s="1"/>
  <c r="AX106" i="11" s="1"/>
  <c r="AX122" i="13"/>
  <c r="BA122" i="13"/>
  <c r="Q136" i="11"/>
  <c r="S136" i="11" s="1"/>
  <c r="U136" i="11" s="1"/>
  <c r="AT136" i="11" s="1"/>
  <c r="AX136" i="11" s="1"/>
  <c r="O137" i="11"/>
  <c r="N62" i="21"/>
  <c r="P61" i="21"/>
  <c r="Q61" i="21" s="1"/>
  <c r="S61" i="21" s="1"/>
  <c r="U61" i="21" s="1"/>
  <c r="AQ61" i="21" s="1"/>
  <c r="AU61" i="21" s="1"/>
  <c r="O62" i="21"/>
  <c r="P46" i="10"/>
  <c r="Q46" i="10" s="1"/>
  <c r="S46" i="10" s="1"/>
  <c r="U46" i="10" s="1"/>
  <c r="AQ46" i="10" s="1"/>
  <c r="AU46" i="10" s="1"/>
  <c r="O47" i="10"/>
  <c r="P62" i="33"/>
  <c r="Q62" i="33" s="1"/>
  <c r="S62" i="33" s="1"/>
  <c r="U62" i="33" s="1"/>
  <c r="AQ62" i="33" s="1"/>
  <c r="AU62" i="33" s="1"/>
  <c r="O63" i="33"/>
  <c r="P91" i="8"/>
  <c r="Q91" i="8" s="1"/>
  <c r="S91" i="8" s="1"/>
  <c r="U91" i="8" s="1"/>
  <c r="AJ91" i="8" s="1"/>
  <c r="AN91" i="8" s="1"/>
  <c r="P107" i="26"/>
  <c r="Q107" i="26" s="1"/>
  <c r="S107" i="26" s="1"/>
  <c r="U107" i="26" s="1"/>
  <c r="AT107" i="26" s="1"/>
  <c r="AX107" i="26" s="1"/>
  <c r="P30" i="16"/>
  <c r="Q30" i="16" s="1"/>
  <c r="S30" i="16" s="1"/>
  <c r="U30" i="16" s="1"/>
  <c r="AQ30" i="16" s="1"/>
  <c r="AU30" i="16" s="1"/>
  <c r="O31" i="16"/>
  <c r="P122" i="27"/>
  <c r="Q122" i="27" s="1"/>
  <c r="S122" i="27" s="1"/>
  <c r="U122" i="27" s="1"/>
  <c r="AT122" i="27" s="1"/>
  <c r="O123" i="27"/>
  <c r="P76" i="23"/>
  <c r="Q76" i="23" s="1"/>
  <c r="S76" i="23" s="1"/>
  <c r="U76" i="23" s="1"/>
  <c r="AQ76" i="23" s="1"/>
  <c r="AU76" i="23" s="1"/>
  <c r="BA121" i="17"/>
  <c r="AX121" i="17"/>
  <c r="P91" i="21"/>
  <c r="Q91" i="21" s="1"/>
  <c r="S91" i="21" s="1"/>
  <c r="U91" i="21" s="1"/>
  <c r="AJ91" i="21" s="1"/>
  <c r="AN91" i="21" s="1"/>
  <c r="O92" i="21"/>
  <c r="P107" i="10"/>
  <c r="Q107" i="10" s="1"/>
  <c r="S107" i="10" s="1"/>
  <c r="U107" i="10" s="1"/>
  <c r="AT107" i="10" s="1"/>
  <c r="AX107" i="10" s="1"/>
  <c r="O108" i="10"/>
  <c r="P61" i="5"/>
  <c r="Q61" i="5" s="1"/>
  <c r="S61" i="5" s="1"/>
  <c r="U61" i="5" s="1"/>
  <c r="AQ61" i="5" s="1"/>
  <c r="AU61" i="5" s="1"/>
  <c r="P92" i="14"/>
  <c r="Q92" i="14" s="1"/>
  <c r="S92" i="14" s="1"/>
  <c r="U92" i="14" s="1"/>
  <c r="AJ92" i="14" s="1"/>
  <c r="AN92" i="14" s="1"/>
  <c r="N30" i="29"/>
  <c r="O30" i="29" s="1"/>
  <c r="P29" i="29"/>
  <c r="Q29" i="29" s="1"/>
  <c r="S29" i="29" s="1"/>
  <c r="U29" i="29" s="1"/>
  <c r="AQ29" i="29" s="1"/>
  <c r="AU29" i="29" s="1"/>
  <c r="P91" i="11"/>
  <c r="Q91" i="11" s="1"/>
  <c r="S91" i="11" s="1"/>
  <c r="U91" i="11" s="1"/>
  <c r="AJ91" i="11" s="1"/>
  <c r="AN91" i="11" s="1"/>
  <c r="P62" i="22"/>
  <c r="Q62" i="22" s="1"/>
  <c r="S62" i="22" s="1"/>
  <c r="U62" i="22" s="1"/>
  <c r="AQ62" i="22" s="1"/>
  <c r="AU62" i="22" s="1"/>
  <c r="O63" i="22"/>
  <c r="P79" i="1"/>
  <c r="Q79" i="1" s="1"/>
  <c r="S79" i="1" s="1"/>
  <c r="U79" i="1" s="1"/>
  <c r="AQ79" i="1" s="1"/>
  <c r="AU79" i="1" s="1"/>
  <c r="P122" i="7"/>
  <c r="Q122" i="7" s="1"/>
  <c r="S122" i="7" s="1"/>
  <c r="U122" i="7" s="1"/>
  <c r="AT122" i="7" s="1"/>
  <c r="O123" i="7"/>
  <c r="P76" i="24"/>
  <c r="Q76" i="24" s="1"/>
  <c r="S76" i="24" s="1"/>
  <c r="U76" i="24" s="1"/>
  <c r="AQ76" i="24" s="1"/>
  <c r="AU76" i="24" s="1"/>
  <c r="P137" i="21"/>
  <c r="Q137" i="21" s="1"/>
  <c r="S137" i="21" s="1"/>
  <c r="U137" i="21" s="1"/>
  <c r="AT137" i="21" s="1"/>
  <c r="AX137" i="21" s="1"/>
  <c r="BA121" i="27"/>
  <c r="AX121" i="27"/>
  <c r="P45" i="9"/>
  <c r="Q45" i="9" s="1"/>
  <c r="S45" i="9" s="1"/>
  <c r="U45" i="9" s="1"/>
  <c r="AQ45" i="9" s="1"/>
  <c r="AU45" i="9" s="1"/>
  <c r="N46" i="9"/>
  <c r="O46" i="9"/>
  <c r="N62" i="12"/>
  <c r="O62" i="12" s="1"/>
  <c r="P61" i="12"/>
  <c r="Q61" i="12" s="1"/>
  <c r="S61" i="12" s="1"/>
  <c r="U61" i="12" s="1"/>
  <c r="AQ61" i="12" s="1"/>
  <c r="AU61" i="12" s="1"/>
  <c r="P63" i="30"/>
  <c r="Q63" i="30" s="1"/>
  <c r="S63" i="30" s="1"/>
  <c r="U63" i="30" s="1"/>
  <c r="AQ63" i="30" s="1"/>
  <c r="AU63" i="30" s="1"/>
  <c r="O64" i="30"/>
  <c r="P76" i="6"/>
  <c r="Q76" i="6" s="1"/>
  <c r="S76" i="6" s="1"/>
  <c r="U76" i="6" s="1"/>
  <c r="AQ76" i="6" s="1"/>
  <c r="AU76" i="6" s="1"/>
  <c r="N46" i="7"/>
  <c r="O46" i="7" s="1"/>
  <c r="P47" i="23"/>
  <c r="Q47" i="23" s="1"/>
  <c r="S47" i="23" s="1"/>
  <c r="U47" i="23" s="1"/>
  <c r="AQ47" i="23" s="1"/>
  <c r="AU47" i="23" s="1"/>
  <c r="O48" i="23"/>
  <c r="P46" i="3"/>
  <c r="Q46" i="3" s="1"/>
  <c r="S46" i="3" s="1"/>
  <c r="U46" i="3" s="1"/>
  <c r="AQ46" i="3" s="1"/>
  <c r="AU46" i="3" s="1"/>
  <c r="O47" i="3"/>
  <c r="P92" i="15"/>
  <c r="Q92" i="15" s="1"/>
  <c r="S92" i="15" s="1"/>
  <c r="U92" i="15" s="1"/>
  <c r="AJ92" i="15" s="1"/>
  <c r="AN92" i="15" s="1"/>
  <c r="P46" i="18"/>
  <c r="Q46" i="18" s="1"/>
  <c r="S46" i="18" s="1"/>
  <c r="U46" i="18" s="1"/>
  <c r="AQ46" i="18" s="1"/>
  <c r="AU46" i="18" s="1"/>
  <c r="P45" i="30"/>
  <c r="Q45" i="30" s="1"/>
  <c r="S45" i="30" s="1"/>
  <c r="U45" i="30" s="1"/>
  <c r="AQ45" i="30" s="1"/>
  <c r="AU45" i="30" s="1"/>
  <c r="N46" i="30"/>
  <c r="O46" i="30"/>
  <c r="BA121" i="10"/>
  <c r="AX121" i="10"/>
  <c r="P76" i="9"/>
  <c r="Q76" i="9" s="1"/>
  <c r="S76" i="9" s="1"/>
  <c r="U76" i="9" s="1"/>
  <c r="AQ76" i="9" s="1"/>
  <c r="AU76" i="9" s="1"/>
  <c r="P92" i="33"/>
  <c r="Q92" i="33" s="1"/>
  <c r="S92" i="33" s="1"/>
  <c r="U92" i="33" s="1"/>
  <c r="AJ92" i="33" s="1"/>
  <c r="AN92" i="33" s="1"/>
  <c r="Q136" i="19"/>
  <c r="S136" i="19" s="1"/>
  <c r="U136" i="19" s="1"/>
  <c r="AT136" i="19" s="1"/>
  <c r="AX136" i="19" s="1"/>
  <c r="O137" i="19"/>
  <c r="P32" i="33"/>
  <c r="Q32" i="33" s="1"/>
  <c r="S32" i="33" s="1"/>
  <c r="U32" i="33" s="1"/>
  <c r="AQ32" i="33" s="1"/>
  <c r="AU32" i="33" s="1"/>
  <c r="P45" i="5"/>
  <c r="Q45" i="5" s="1"/>
  <c r="S45" i="5" s="1"/>
  <c r="U45" i="5" s="1"/>
  <c r="AQ45" i="5" s="1"/>
  <c r="AU45" i="5" s="1"/>
  <c r="BA121" i="7"/>
  <c r="AX121" i="7"/>
  <c r="P91" i="26"/>
  <c r="Q91" i="26" s="1"/>
  <c r="S91" i="26" s="1"/>
  <c r="U91" i="26" s="1"/>
  <c r="AJ91" i="26" s="1"/>
  <c r="AN91" i="26" s="1"/>
  <c r="P122" i="26"/>
  <c r="Q122" i="26" s="1"/>
  <c r="S122" i="26" s="1"/>
  <c r="U122" i="26" s="1"/>
  <c r="AT122" i="26" s="1"/>
  <c r="O123" i="26"/>
  <c r="O123" i="30"/>
  <c r="P137" i="10"/>
  <c r="Q137" i="10" s="1"/>
  <c r="S137" i="10" s="1"/>
  <c r="U137" i="10" s="1"/>
  <c r="AT137" i="10" s="1"/>
  <c r="AX137" i="10" s="1"/>
  <c r="P30" i="8"/>
  <c r="Q30" i="8" s="1"/>
  <c r="S30" i="8" s="1"/>
  <c r="U30" i="8" s="1"/>
  <c r="AQ30" i="8" s="1"/>
  <c r="AU30" i="8" s="1"/>
  <c r="P91" i="4"/>
  <c r="Q91" i="4" s="1"/>
  <c r="S91" i="4" s="1"/>
  <c r="U91" i="4" s="1"/>
  <c r="AJ91" i="4" s="1"/>
  <c r="AN91" i="4" s="1"/>
  <c r="O92" i="4"/>
  <c r="P141" i="25"/>
  <c r="Q141" i="25" s="1"/>
  <c r="S141" i="25" s="1"/>
  <c r="U141" i="25" s="1"/>
  <c r="AT141" i="25" s="1"/>
  <c r="AX141" i="25" s="1"/>
  <c r="O107" i="33"/>
  <c r="P29" i="31"/>
  <c r="Q29" i="31" s="1"/>
  <c r="S29" i="31" s="1"/>
  <c r="U29" i="31" s="1"/>
  <c r="AQ29" i="31" s="1"/>
  <c r="AU29" i="31" s="1"/>
  <c r="P122" i="12"/>
  <c r="Q122" i="12" s="1"/>
  <c r="S122" i="12" s="1"/>
  <c r="U122" i="12" s="1"/>
  <c r="AT122" i="12" s="1"/>
  <c r="P29" i="30"/>
  <c r="Q29" i="30" s="1"/>
  <c r="S29" i="30" s="1"/>
  <c r="U29" i="30" s="1"/>
  <c r="AQ29" i="30" s="1"/>
  <c r="AU29" i="30" s="1"/>
  <c r="O76" i="8"/>
  <c r="P46" i="33"/>
  <c r="Q46" i="33" s="1"/>
  <c r="S46" i="33" s="1"/>
  <c r="U46" i="33" s="1"/>
  <c r="AQ46" i="33" s="1"/>
  <c r="AU46" i="33" s="1"/>
  <c r="O47" i="33"/>
  <c r="Q121" i="19"/>
  <c r="S121" i="19" s="1"/>
  <c r="U121" i="19" s="1"/>
  <c r="AT121" i="19" s="1"/>
  <c r="O122" i="19"/>
  <c r="O46" i="31"/>
  <c r="O61" i="25"/>
  <c r="O107" i="14"/>
  <c r="O29" i="4"/>
  <c r="P122" i="18"/>
  <c r="Q122" i="18" s="1"/>
  <c r="S122" i="18" s="1"/>
  <c r="U122" i="18" s="1"/>
  <c r="AT122" i="18" s="1"/>
  <c r="P122" i="6"/>
  <c r="Q122" i="6" s="1"/>
  <c r="S122" i="6" s="1"/>
  <c r="U122" i="6" s="1"/>
  <c r="AT122" i="6" s="1"/>
  <c r="N30" i="12"/>
  <c r="O30" i="12" s="1"/>
  <c r="P137" i="27"/>
  <c r="Q137" i="27" s="1"/>
  <c r="S137" i="27" s="1"/>
  <c r="U137" i="27" s="1"/>
  <c r="AT137" i="27" s="1"/>
  <c r="AX137" i="27" s="1"/>
  <c r="O138" i="27"/>
  <c r="BA121" i="26"/>
  <c r="AX121" i="26"/>
  <c r="AX122" i="30"/>
  <c r="BA122" i="30"/>
  <c r="P75" i="29"/>
  <c r="Q75" i="29" s="1"/>
  <c r="S75" i="29" s="1"/>
  <c r="U75" i="29" s="1"/>
  <c r="AQ75" i="29" s="1"/>
  <c r="AU75" i="29" s="1"/>
  <c r="O76" i="29"/>
  <c r="P122" i="16"/>
  <c r="Q122" i="16" s="1"/>
  <c r="S122" i="16" s="1"/>
  <c r="U122" i="16" s="1"/>
  <c r="AT122" i="16" s="1"/>
  <c r="P31" i="1"/>
  <c r="Q31" i="1" s="1"/>
  <c r="S31" i="1" s="1"/>
  <c r="U31" i="1" s="1"/>
  <c r="AQ31" i="1" s="1"/>
  <c r="AU31" i="1" s="1"/>
  <c r="P47" i="26"/>
  <c r="Q47" i="26" s="1"/>
  <c r="S47" i="26" s="1"/>
  <c r="U47" i="26" s="1"/>
  <c r="AQ47" i="26" s="1"/>
  <c r="AU47" i="26" s="1"/>
  <c r="BA121" i="33"/>
  <c r="AX121" i="33"/>
  <c r="P30" i="20"/>
  <c r="Q30" i="20" s="1"/>
  <c r="S30" i="20" s="1"/>
  <c r="U30" i="20" s="1"/>
  <c r="AQ30" i="20" s="1"/>
  <c r="AU30" i="20" s="1"/>
  <c r="O31" i="20"/>
  <c r="BA121" i="12"/>
  <c r="AX121" i="12"/>
  <c r="P44" i="13"/>
  <c r="Q44" i="13" s="1"/>
  <c r="S44" i="13" s="1"/>
  <c r="U44" i="13" s="1"/>
  <c r="AQ44" i="13" s="1"/>
  <c r="AU44" i="13" s="1"/>
  <c r="P75" i="27"/>
  <c r="Q75" i="27" s="1"/>
  <c r="S75" i="27" s="1"/>
  <c r="U75" i="27" s="1"/>
  <c r="AQ75" i="27" s="1"/>
  <c r="AU75" i="27" s="1"/>
  <c r="P106" i="20"/>
  <c r="Q106" i="20" s="1"/>
  <c r="S106" i="20" s="1"/>
  <c r="U106" i="20" s="1"/>
  <c r="AT106" i="20" s="1"/>
  <c r="AX106" i="20" s="1"/>
  <c r="O107" i="20"/>
  <c r="P75" i="4"/>
  <c r="Q75" i="4" s="1"/>
  <c r="S75" i="4" s="1"/>
  <c r="U75" i="4" s="1"/>
  <c r="AQ75" i="4" s="1"/>
  <c r="AU75" i="4" s="1"/>
  <c r="O76" i="4"/>
  <c r="P60" i="4"/>
  <c r="Q60" i="4" s="1"/>
  <c r="S60" i="4" s="1"/>
  <c r="U60" i="4" s="1"/>
  <c r="AQ60" i="4" s="1"/>
  <c r="AU60" i="4" s="1"/>
  <c r="AX121" i="18"/>
  <c r="BA121" i="18"/>
  <c r="P137" i="6"/>
  <c r="Q137" i="6" s="1"/>
  <c r="S137" i="6" s="1"/>
  <c r="U137" i="6" s="1"/>
  <c r="AT137" i="6" s="1"/>
  <c r="AX137" i="6" s="1"/>
  <c r="O61" i="11"/>
  <c r="BA121" i="6"/>
  <c r="AX121" i="6"/>
  <c r="Q121" i="4"/>
  <c r="S121" i="4" s="1"/>
  <c r="U121" i="4" s="1"/>
  <c r="AT121" i="4" s="1"/>
  <c r="O122" i="4"/>
  <c r="P137" i="23"/>
  <c r="Q137" i="23" s="1"/>
  <c r="S137" i="23" s="1"/>
  <c r="U137" i="23" s="1"/>
  <c r="AT137" i="23" s="1"/>
  <c r="AX137" i="23" s="1"/>
  <c r="O138" i="23"/>
  <c r="O139" i="1"/>
  <c r="P122" i="14"/>
  <c r="Q122" i="14" s="1"/>
  <c r="S122" i="14" s="1"/>
  <c r="U122" i="14" s="1"/>
  <c r="AT122" i="14" s="1"/>
  <c r="O123" i="14"/>
  <c r="P61" i="9"/>
  <c r="Q61" i="9" s="1"/>
  <c r="S61" i="9" s="1"/>
  <c r="U61" i="9" s="1"/>
  <c r="AQ61" i="9" s="1"/>
  <c r="AU61" i="9" s="1"/>
  <c r="P31" i="14"/>
  <c r="Q31" i="14" s="1"/>
  <c r="S31" i="14" s="1"/>
  <c r="U31" i="14" s="1"/>
  <c r="AQ31" i="14" s="1"/>
  <c r="AU31" i="14" s="1"/>
  <c r="AX121" i="16"/>
  <c r="BA121" i="16"/>
  <c r="O31" i="11"/>
  <c r="P48" i="24"/>
  <c r="Q48" i="24" s="1"/>
  <c r="S48" i="24" s="1"/>
  <c r="U48" i="24" s="1"/>
  <c r="AQ48" i="24" s="1"/>
  <c r="AU48" i="24" s="1"/>
  <c r="O49" i="24"/>
  <c r="Q121" i="28"/>
  <c r="S121" i="28" s="1"/>
  <c r="U121" i="28" s="1"/>
  <c r="AT121" i="28" s="1"/>
  <c r="O122" i="28"/>
  <c r="P137" i="24"/>
  <c r="Q137" i="24" s="1"/>
  <c r="S137" i="24" s="1"/>
  <c r="U137" i="24" s="1"/>
  <c r="AT137" i="24" s="1"/>
  <c r="AX137" i="24" s="1"/>
  <c r="O138" i="24"/>
  <c r="Q121" i="29"/>
  <c r="S121" i="29" s="1"/>
  <c r="U121" i="29" s="1"/>
  <c r="AT121" i="29" s="1"/>
  <c r="O122" i="29"/>
  <c r="P75" i="5"/>
  <c r="Q75" i="5" s="1"/>
  <c r="S75" i="5" s="1"/>
  <c r="U75" i="5" s="1"/>
  <c r="AQ75" i="5" s="1"/>
  <c r="AU75" i="5" s="1"/>
  <c r="O76" i="5"/>
  <c r="BA124" i="1"/>
  <c r="AX124" i="1"/>
  <c r="N62" i="28"/>
  <c r="P61" i="28"/>
  <c r="Q61" i="28" s="1"/>
  <c r="S61" i="28" s="1"/>
  <c r="U61" i="28" s="1"/>
  <c r="AQ61" i="28" s="1"/>
  <c r="AU61" i="28" s="1"/>
  <c r="O62" i="28"/>
  <c r="P108" i="2"/>
  <c r="Q108" i="2" s="1"/>
  <c r="S108" i="2" s="1"/>
  <c r="U108" i="2" s="1"/>
  <c r="AT108" i="2" s="1"/>
  <c r="AX108" i="2" s="1"/>
  <c r="P91" i="28"/>
  <c r="Q91" i="28" s="1"/>
  <c r="S91" i="28" s="1"/>
  <c r="U91" i="28" s="1"/>
  <c r="AJ91" i="28" s="1"/>
  <c r="AN91" i="28" s="1"/>
  <c r="P47" i="2"/>
  <c r="Q47" i="2" s="1"/>
  <c r="S47" i="2" s="1"/>
  <c r="U47" i="2" s="1"/>
  <c r="AQ47" i="2" s="1"/>
  <c r="AU47" i="2" s="1"/>
  <c r="O48" i="2"/>
  <c r="P32" i="26"/>
  <c r="Q32" i="26" s="1"/>
  <c r="S32" i="26" s="1"/>
  <c r="U32" i="26" s="1"/>
  <c r="AQ32" i="26" s="1"/>
  <c r="AU32" i="26" s="1"/>
  <c r="P138" i="30"/>
  <c r="Q138" i="30" s="1"/>
  <c r="S138" i="30" s="1"/>
  <c r="U138" i="30" s="1"/>
  <c r="AT138" i="30" s="1"/>
  <c r="AX138" i="30" s="1"/>
  <c r="Q136" i="4"/>
  <c r="S136" i="4" s="1"/>
  <c r="U136" i="4" s="1"/>
  <c r="AT136" i="4" s="1"/>
  <c r="AX136" i="4" s="1"/>
  <c r="O137" i="4"/>
  <c r="P122" i="21"/>
  <c r="Q122" i="21" s="1"/>
  <c r="S122" i="21" s="1"/>
  <c r="U122" i="21" s="1"/>
  <c r="AT122" i="21" s="1"/>
  <c r="P122" i="23"/>
  <c r="Q122" i="23" s="1"/>
  <c r="S122" i="23" s="1"/>
  <c r="U122" i="23" s="1"/>
  <c r="AT122" i="23" s="1"/>
  <c r="AX121" i="14"/>
  <c r="BA121" i="14"/>
  <c r="N30" i="2"/>
  <c r="O30" i="2" s="1"/>
  <c r="O107" i="21"/>
  <c r="P91" i="20"/>
  <c r="Q91" i="20" s="1"/>
  <c r="S91" i="20" s="1"/>
  <c r="U91" i="20" s="1"/>
  <c r="AJ91" i="20" s="1"/>
  <c r="AN91" i="20" s="1"/>
  <c r="O92" i="20"/>
  <c r="P46" i="11"/>
  <c r="Q46" i="11" s="1"/>
  <c r="S46" i="11" s="1"/>
  <c r="U46" i="11" s="1"/>
  <c r="AQ46" i="11" s="1"/>
  <c r="AU46" i="11" s="1"/>
  <c r="O47" i="11"/>
  <c r="P91" i="3"/>
  <c r="Q91" i="3" s="1"/>
  <c r="S91" i="3" s="1"/>
  <c r="U91" i="3" s="1"/>
  <c r="AJ91" i="3" s="1"/>
  <c r="AN91" i="3" s="1"/>
  <c r="O92" i="3"/>
  <c r="Q136" i="29"/>
  <c r="S136" i="29" s="1"/>
  <c r="U136" i="29" s="1"/>
  <c r="AT136" i="29" s="1"/>
  <c r="AX136" i="29" s="1"/>
  <c r="O137" i="29"/>
  <c r="P122" i="24"/>
  <c r="Q122" i="24" s="1"/>
  <c r="S122" i="24" s="1"/>
  <c r="U122" i="24" s="1"/>
  <c r="AT122" i="24" s="1"/>
  <c r="O123" i="24"/>
  <c r="P92" i="16"/>
  <c r="Q92" i="16" s="1"/>
  <c r="S92" i="16" s="1"/>
  <c r="U92" i="16" s="1"/>
  <c r="AJ92" i="16" s="1"/>
  <c r="AN92" i="16" s="1"/>
  <c r="P123" i="2"/>
  <c r="Q123" i="2" s="1"/>
  <c r="S123" i="2" s="1"/>
  <c r="U123" i="2" s="1"/>
  <c r="AT123" i="2" s="1"/>
  <c r="P29" i="17"/>
  <c r="Q29" i="17" s="1"/>
  <c r="S29" i="17" s="1"/>
  <c r="U29" i="17" s="1"/>
  <c r="AQ29" i="17" s="1"/>
  <c r="AU29" i="17" s="1"/>
  <c r="O107" i="24"/>
  <c r="AX121" i="21"/>
  <c r="BA121" i="21"/>
  <c r="O76" i="28"/>
  <c r="O107" i="17"/>
  <c r="BA121" i="23"/>
  <c r="AX121" i="23"/>
  <c r="O107" i="23"/>
  <c r="P137" i="18"/>
  <c r="Q137" i="18" s="1"/>
  <c r="S137" i="18" s="1"/>
  <c r="U137" i="18" s="1"/>
  <c r="AT137" i="18" s="1"/>
  <c r="AX137" i="18" s="1"/>
  <c r="O138" i="18"/>
  <c r="P137" i="15"/>
  <c r="Q137" i="15" s="1"/>
  <c r="S137" i="15" s="1"/>
  <c r="U137" i="15" s="1"/>
  <c r="AT137" i="15" s="1"/>
  <c r="AX137" i="15" s="1"/>
  <c r="O138" i="15"/>
  <c r="P106" i="5"/>
  <c r="Q106" i="5" s="1"/>
  <c r="S106" i="5" s="1"/>
  <c r="U106" i="5" s="1"/>
  <c r="AT106" i="5" s="1"/>
  <c r="AX106" i="5" s="1"/>
  <c r="P28" i="28"/>
  <c r="Q28" i="28" s="1"/>
  <c r="S28" i="28" s="1"/>
  <c r="U28" i="28" s="1"/>
  <c r="AQ28" i="28" s="1"/>
  <c r="AU28" i="28" s="1"/>
  <c r="P31" i="27"/>
  <c r="Q31" i="27" s="1"/>
  <c r="S31" i="27" s="1"/>
  <c r="U31" i="27" s="1"/>
  <c r="AQ31" i="27" s="1"/>
  <c r="AU31" i="27" s="1"/>
  <c r="P46" i="21"/>
  <c r="Q46" i="21" s="1"/>
  <c r="S46" i="21" s="1"/>
  <c r="U46" i="21" s="1"/>
  <c r="AQ46" i="21" s="1"/>
  <c r="AU46" i="21" s="1"/>
  <c r="O61" i="27"/>
  <c r="BA121" i="24"/>
  <c r="AX121" i="24"/>
  <c r="O61" i="29"/>
  <c r="P106" i="19"/>
  <c r="Q106" i="19" s="1"/>
  <c r="S106" i="19" s="1"/>
  <c r="U106" i="19" s="1"/>
  <c r="AT106" i="19" s="1"/>
  <c r="AX106" i="19" s="1"/>
  <c r="O107" i="19"/>
  <c r="BA122" i="2"/>
  <c r="AX122" i="2"/>
  <c r="O138" i="13"/>
  <c r="O76" i="7"/>
  <c r="O76" i="3"/>
  <c r="Q136" i="9"/>
  <c r="S136" i="9" s="1"/>
  <c r="U136" i="9" s="1"/>
  <c r="AT136" i="9" s="1"/>
  <c r="AX136" i="9" s="1"/>
  <c r="O137" i="9"/>
  <c r="O62" i="2"/>
  <c r="P137" i="14"/>
  <c r="Q137" i="14" s="1"/>
  <c r="S137" i="14" s="1"/>
  <c r="U137" i="14" s="1"/>
  <c r="AT137" i="14" s="1"/>
  <c r="AX137" i="14" s="1"/>
  <c r="O138" i="14"/>
  <c r="O31" i="21"/>
  <c r="N46" i="8"/>
  <c r="O46" i="8" s="1"/>
  <c r="P137" i="16"/>
  <c r="Q137" i="16" s="1"/>
  <c r="S137" i="16" s="1"/>
  <c r="U137" i="16" s="1"/>
  <c r="AT137" i="16" s="1"/>
  <c r="AX137" i="16" s="1"/>
  <c r="O61" i="14"/>
  <c r="P137" i="12"/>
  <c r="Q137" i="12" s="1"/>
  <c r="S137" i="12" s="1"/>
  <c r="U137" i="12" s="1"/>
  <c r="AT137" i="12" s="1"/>
  <c r="AX137" i="12" s="1"/>
  <c r="O138" i="12"/>
  <c r="P92" i="17"/>
  <c r="Q92" i="17" s="1"/>
  <c r="S92" i="17" s="1"/>
  <c r="U92" i="17" s="1"/>
  <c r="AJ92" i="17" s="1"/>
  <c r="AN92" i="17" s="1"/>
  <c r="P62" i="31"/>
  <c r="Q62" i="31" s="1"/>
  <c r="S62" i="31" s="1"/>
  <c r="U62" i="31" s="1"/>
  <c r="AQ62" i="31" s="1"/>
  <c r="AU62" i="31" s="1"/>
  <c r="O63" i="31"/>
  <c r="Q121" i="8"/>
  <c r="S121" i="8" s="1"/>
  <c r="U121" i="8" s="1"/>
  <c r="AT121" i="8" s="1"/>
  <c r="O122" i="8"/>
  <c r="P79" i="13"/>
  <c r="Q79" i="13" s="1"/>
  <c r="S79" i="13" s="1"/>
  <c r="U79" i="13" s="1"/>
  <c r="AQ79" i="13" s="1"/>
  <c r="AU79" i="13" s="1"/>
  <c r="P92" i="30"/>
  <c r="Q92" i="30" s="1"/>
  <c r="S92" i="30" s="1"/>
  <c r="U92" i="30" s="1"/>
  <c r="AJ92" i="30" s="1"/>
  <c r="AN92" i="30" s="1"/>
  <c r="Q121" i="9"/>
  <c r="S121" i="9" s="1"/>
  <c r="U121" i="9" s="1"/>
  <c r="AT121" i="9" s="1"/>
  <c r="O122" i="9"/>
  <c r="P91" i="25"/>
  <c r="Q91" i="25" s="1"/>
  <c r="S91" i="25" s="1"/>
  <c r="U91" i="25" s="1"/>
  <c r="AJ91" i="25" s="1"/>
  <c r="AN91" i="25" s="1"/>
  <c r="P46" i="4"/>
  <c r="Q46" i="4" s="1"/>
  <c r="S46" i="4" s="1"/>
  <c r="U46" i="4" s="1"/>
  <c r="AQ46" i="4" s="1"/>
  <c r="AU46" i="4" s="1"/>
  <c r="P28" i="5"/>
  <c r="Q28" i="5" s="1"/>
  <c r="S28" i="5" s="1"/>
  <c r="U28" i="5" s="1"/>
  <c r="AQ28" i="5" s="1"/>
  <c r="AU28" i="5" s="1"/>
  <c r="P107" i="31"/>
  <c r="Q107" i="31" s="1"/>
  <c r="S107" i="31" s="1"/>
  <c r="U107" i="31" s="1"/>
  <c r="AT107" i="31" s="1"/>
  <c r="AX107" i="31" s="1"/>
  <c r="O108" i="31"/>
  <c r="O63" i="6"/>
  <c r="O47" i="25"/>
  <c r="P91" i="27"/>
  <c r="Q91" i="27" s="1"/>
  <c r="S91" i="27" s="1"/>
  <c r="U91" i="27" s="1"/>
  <c r="AJ91" i="27" s="1"/>
  <c r="AN91" i="27" s="1"/>
  <c r="O92" i="27"/>
  <c r="O138" i="2"/>
  <c r="O107" i="15"/>
  <c r="N62" i="1"/>
  <c r="O62" i="1" s="1"/>
  <c r="Q136" i="8"/>
  <c r="S136" i="8" s="1"/>
  <c r="U136" i="8" s="1"/>
  <c r="AT136" i="8" s="1"/>
  <c r="AX136" i="8" s="1"/>
  <c r="O137" i="8"/>
  <c r="O29" i="19"/>
  <c r="P106" i="8"/>
  <c r="Q106" i="8" s="1"/>
  <c r="S106" i="8" s="1"/>
  <c r="U106" i="8" s="1"/>
  <c r="AT106" i="8" s="1"/>
  <c r="AX106" i="8" s="1"/>
  <c r="O107" i="12"/>
  <c r="Q136" i="20"/>
  <c r="S136" i="20" s="1"/>
  <c r="U136" i="20" s="1"/>
  <c r="AT136" i="20" s="1"/>
  <c r="AX136" i="20" s="1"/>
  <c r="O137" i="20"/>
  <c r="O77" i="10"/>
  <c r="P46" i="27"/>
  <c r="Q46" i="27" s="1"/>
  <c r="S46" i="27" s="1"/>
  <c r="U46" i="27" s="1"/>
  <c r="AQ46" i="27" s="1"/>
  <c r="AU46" i="27" s="1"/>
  <c r="O47" i="27"/>
  <c r="P75" i="17"/>
  <c r="Q75" i="17" s="1"/>
  <c r="S75" i="17" s="1"/>
  <c r="U75" i="17" s="1"/>
  <c r="AQ75" i="17" s="1"/>
  <c r="AU75" i="17" s="1"/>
  <c r="O76" i="17"/>
  <c r="P137" i="17"/>
  <c r="Q137" i="17" s="1"/>
  <c r="S137" i="17" s="1"/>
  <c r="U137" i="17" s="1"/>
  <c r="AT137" i="17" s="1"/>
  <c r="AX137" i="17" s="1"/>
  <c r="O138" i="17"/>
  <c r="P137" i="33"/>
  <c r="Q137" i="33" s="1"/>
  <c r="S137" i="33" s="1"/>
  <c r="U137" i="33" s="1"/>
  <c r="AT137" i="33" s="1"/>
  <c r="AX137" i="33" s="1"/>
  <c r="O138" i="33"/>
  <c r="N62" i="2"/>
  <c r="N62" i="10"/>
  <c r="O62" i="10" s="1"/>
  <c r="P106" i="28"/>
  <c r="Q106" i="28" s="1"/>
  <c r="S106" i="28" s="1"/>
  <c r="U106" i="28" s="1"/>
  <c r="AT106" i="28" s="1"/>
  <c r="AX106" i="28" s="1"/>
  <c r="O107" i="28"/>
  <c r="P107" i="16"/>
  <c r="Q107" i="16" s="1"/>
  <c r="S107" i="16" s="1"/>
  <c r="U107" i="16" s="1"/>
  <c r="AT107" i="16" s="1"/>
  <c r="AX107" i="16" s="1"/>
  <c r="O108" i="16"/>
  <c r="P123" i="22"/>
  <c r="Q123" i="22" s="1"/>
  <c r="S123" i="22" s="1"/>
  <c r="U123" i="22" s="1"/>
  <c r="AT123" i="22" s="1"/>
  <c r="N46" i="15"/>
  <c r="O46" i="15" s="1"/>
  <c r="P45" i="15"/>
  <c r="Q45" i="15" s="1"/>
  <c r="S45" i="15" s="1"/>
  <c r="U45" i="15" s="1"/>
  <c r="AQ45" i="15" s="1"/>
  <c r="AU45" i="15" s="1"/>
  <c r="P91" i="23"/>
  <c r="Q91" i="23" s="1"/>
  <c r="S91" i="23" s="1"/>
  <c r="U91" i="23" s="1"/>
  <c r="AJ91" i="23" s="1"/>
  <c r="AN91" i="23" s="1"/>
  <c r="O92" i="23"/>
  <c r="P91" i="12"/>
  <c r="Q91" i="12" s="1"/>
  <c r="S91" i="12" s="1"/>
  <c r="U91" i="12" s="1"/>
  <c r="AJ91" i="12" s="1"/>
  <c r="AN91" i="12" s="1"/>
  <c r="O92" i="12"/>
  <c r="Q136" i="5"/>
  <c r="S136" i="5" s="1"/>
  <c r="U136" i="5" s="1"/>
  <c r="AT136" i="5" s="1"/>
  <c r="AX136" i="5" s="1"/>
  <c r="O137" i="5"/>
  <c r="P76" i="15"/>
  <c r="Q76" i="15" s="1"/>
  <c r="S76" i="15" s="1"/>
  <c r="U76" i="15" s="1"/>
  <c r="AQ76" i="15" s="1"/>
  <c r="AU76" i="15" s="1"/>
  <c r="P107" i="6"/>
  <c r="Q107" i="6" s="1"/>
  <c r="S107" i="6" s="1"/>
  <c r="U107" i="6" s="1"/>
  <c r="AT107" i="6" s="1"/>
  <c r="AX107" i="6" s="1"/>
  <c r="Q121" i="3"/>
  <c r="S121" i="3" s="1"/>
  <c r="U121" i="3" s="1"/>
  <c r="AT121" i="3" s="1"/>
  <c r="O122" i="3"/>
  <c r="N62" i="8"/>
  <c r="P61" i="8"/>
  <c r="Q61" i="8" s="1"/>
  <c r="S61" i="8" s="1"/>
  <c r="U61" i="8" s="1"/>
  <c r="AQ61" i="8" s="1"/>
  <c r="AU61" i="8" s="1"/>
  <c r="O62" i="8"/>
  <c r="P91" i="18"/>
  <c r="Q91" i="18" s="1"/>
  <c r="S91" i="18" s="1"/>
  <c r="U91" i="18" s="1"/>
  <c r="AJ91" i="18" s="1"/>
  <c r="AN91" i="18" s="1"/>
  <c r="Q121" i="20"/>
  <c r="S121" i="20" s="1"/>
  <c r="U121" i="20" s="1"/>
  <c r="AT121" i="20" s="1"/>
  <c r="O122" i="20"/>
  <c r="P60" i="19"/>
  <c r="Q60" i="19" s="1"/>
  <c r="S60" i="19" s="1"/>
  <c r="U60" i="19" s="1"/>
  <c r="AQ60" i="19" s="1"/>
  <c r="AU60" i="19" s="1"/>
  <c r="O61" i="19"/>
  <c r="O91" i="29"/>
  <c r="O92" i="10"/>
  <c r="P137" i="7"/>
  <c r="Q137" i="7" s="1"/>
  <c r="S137" i="7" s="1"/>
  <c r="U137" i="7" s="1"/>
  <c r="AT137" i="7" s="1"/>
  <c r="AX137" i="7" s="1"/>
  <c r="O138" i="7"/>
  <c r="O107" i="18"/>
  <c r="N30" i="13"/>
  <c r="O30" i="13" s="1"/>
  <c r="Q122" i="31"/>
  <c r="S122" i="31" s="1"/>
  <c r="U122" i="31" s="1"/>
  <c r="AT122" i="31" s="1"/>
  <c r="O123" i="31"/>
  <c r="O92" i="7"/>
  <c r="P76" i="26"/>
  <c r="Q76" i="26" s="1"/>
  <c r="S76" i="26" s="1"/>
  <c r="U76" i="26" s="1"/>
  <c r="AQ76" i="26" s="1"/>
  <c r="AU76" i="26" s="1"/>
  <c r="P106" i="29"/>
  <c r="Q106" i="29" s="1"/>
  <c r="S106" i="29" s="1"/>
  <c r="U106" i="29" s="1"/>
  <c r="AT106" i="29" s="1"/>
  <c r="AX106" i="29" s="1"/>
  <c r="O107" i="29"/>
  <c r="Q121" i="5"/>
  <c r="S121" i="5" s="1"/>
  <c r="U121" i="5" s="1"/>
  <c r="AT121" i="5" s="1"/>
  <c r="O122" i="5"/>
  <c r="P92" i="22"/>
  <c r="Q92" i="22" s="1"/>
  <c r="S92" i="22" s="1"/>
  <c r="U92" i="22" s="1"/>
  <c r="AJ92" i="22" s="1"/>
  <c r="AN92" i="22" s="1"/>
  <c r="N93" i="22"/>
  <c r="O93" i="22"/>
  <c r="P47" i="20"/>
  <c r="Q47" i="20" s="1"/>
  <c r="S47" i="20" s="1"/>
  <c r="U47" i="20" s="1"/>
  <c r="AQ47" i="20" s="1"/>
  <c r="AU47" i="20" s="1"/>
  <c r="P32" i="24"/>
  <c r="Q32" i="24" s="1"/>
  <c r="S32" i="24" s="1"/>
  <c r="U32" i="24" s="1"/>
  <c r="AQ32" i="24" s="1"/>
  <c r="AU32" i="24" s="1"/>
  <c r="O76" i="21"/>
  <c r="O91" i="19"/>
  <c r="N77" i="10"/>
  <c r="N125" i="25"/>
  <c r="P124" i="25"/>
  <c r="Q124" i="25" s="1"/>
  <c r="S124" i="25" s="1"/>
  <c r="U124" i="25" s="1"/>
  <c r="AT124" i="25" s="1"/>
  <c r="O125" i="25"/>
  <c r="O92" i="31"/>
  <c r="O45" i="17"/>
  <c r="O92" i="13"/>
  <c r="P122" i="33"/>
  <c r="Q122" i="33" s="1"/>
  <c r="S122" i="33" s="1"/>
  <c r="U122" i="33" s="1"/>
  <c r="AT122" i="33" s="1"/>
  <c r="O123" i="33"/>
  <c r="P44" i="19"/>
  <c r="Q44" i="19" s="1"/>
  <c r="S44" i="19" s="1"/>
  <c r="U44" i="19" s="1"/>
  <c r="AQ44" i="19" s="1"/>
  <c r="AU44" i="19" s="1"/>
  <c r="P106" i="3"/>
  <c r="Q106" i="3" s="1"/>
  <c r="S106" i="3" s="1"/>
  <c r="U106" i="3" s="1"/>
  <c r="AT106" i="3" s="1"/>
  <c r="AX106" i="3" s="1"/>
  <c r="P91" i="6"/>
  <c r="Q91" i="6" s="1"/>
  <c r="S91" i="6" s="1"/>
  <c r="U91" i="6" s="1"/>
  <c r="AJ91" i="6" s="1"/>
  <c r="AN91" i="6" s="1"/>
  <c r="O92" i="6"/>
  <c r="Q137" i="31"/>
  <c r="S137" i="31" s="1"/>
  <c r="U137" i="31" s="1"/>
  <c r="AT137" i="31" s="1"/>
  <c r="AX137" i="31" s="1"/>
  <c r="O138" i="31"/>
  <c r="P137" i="26"/>
  <c r="Q137" i="26" s="1"/>
  <c r="S137" i="26" s="1"/>
  <c r="U137" i="26" s="1"/>
  <c r="AT137" i="26" s="1"/>
  <c r="AX137" i="26" s="1"/>
  <c r="O138" i="26"/>
  <c r="O46" i="1"/>
  <c r="P30" i="6"/>
  <c r="Q30" i="6" s="1"/>
  <c r="S30" i="6" s="1"/>
  <c r="U30" i="6" s="1"/>
  <c r="AQ30" i="6" s="1"/>
  <c r="AU30" i="6" s="1"/>
  <c r="O31" i="6"/>
  <c r="Q136" i="3"/>
  <c r="S136" i="3" s="1"/>
  <c r="U136" i="3" s="1"/>
  <c r="AT136" i="3" s="1"/>
  <c r="AX136" i="3" s="1"/>
  <c r="O137" i="3"/>
  <c r="O76" i="30"/>
  <c r="O45" i="22"/>
  <c r="O63" i="26"/>
  <c r="O63" i="18"/>
  <c r="N125" i="34" l="1"/>
  <c r="O125" i="34" s="1"/>
  <c r="P94" i="34"/>
  <c r="Q94" i="34" s="1"/>
  <c r="S94" i="34" s="1"/>
  <c r="U94" i="34" s="1"/>
  <c r="AJ94" i="34" s="1"/>
  <c r="AN94" i="34" s="1"/>
  <c r="O95" i="34"/>
  <c r="P140" i="34"/>
  <c r="Q140" i="34" s="1"/>
  <c r="S140" i="34" s="1"/>
  <c r="U140" i="34" s="1"/>
  <c r="AT140" i="34" s="1"/>
  <c r="AX140" i="34" s="1"/>
  <c r="P61" i="34"/>
  <c r="Q61" i="34" s="1"/>
  <c r="S61" i="34" s="1"/>
  <c r="U61" i="34" s="1"/>
  <c r="AQ61" i="34" s="1"/>
  <c r="AU61" i="34" s="1"/>
  <c r="N62" i="34"/>
  <c r="O62" i="34"/>
  <c r="O79" i="34"/>
  <c r="P108" i="34"/>
  <c r="Q108" i="34" s="1"/>
  <c r="S108" i="34" s="1"/>
  <c r="U108" i="34" s="1"/>
  <c r="AT108" i="34" s="1"/>
  <c r="AX108" i="34" s="1"/>
  <c r="P31" i="34"/>
  <c r="Q31" i="34" s="1"/>
  <c r="S31" i="34" s="1"/>
  <c r="U31" i="34" s="1"/>
  <c r="AQ31" i="34" s="1"/>
  <c r="AU31" i="34" s="1"/>
  <c r="O32" i="34"/>
  <c r="AX124" i="34"/>
  <c r="BA124" i="34"/>
  <c r="P47" i="34"/>
  <c r="Q47" i="34" s="1"/>
  <c r="S47" i="34" s="1"/>
  <c r="U47" i="34" s="1"/>
  <c r="AQ47" i="34" s="1"/>
  <c r="AU47" i="34" s="1"/>
  <c r="P46" i="15"/>
  <c r="Q46" i="15" s="1"/>
  <c r="S46" i="15" s="1"/>
  <c r="U46" i="15" s="1"/>
  <c r="AQ46" i="15" s="1"/>
  <c r="AU46" i="15" s="1"/>
  <c r="O47" i="15"/>
  <c r="P30" i="2"/>
  <c r="Q30" i="2" s="1"/>
  <c r="S30" i="2" s="1"/>
  <c r="U30" i="2" s="1"/>
  <c r="AQ30" i="2" s="1"/>
  <c r="AU30" i="2" s="1"/>
  <c r="O31" i="2"/>
  <c r="P46" i="7"/>
  <c r="Q46" i="7" s="1"/>
  <c r="S46" i="7" s="1"/>
  <c r="U46" i="7" s="1"/>
  <c r="AQ46" i="7" s="1"/>
  <c r="AU46" i="7" s="1"/>
  <c r="O47" i="7"/>
  <c r="P46" i="8"/>
  <c r="Q46" i="8" s="1"/>
  <c r="S46" i="8" s="1"/>
  <c r="U46" i="8" s="1"/>
  <c r="AQ46" i="8" s="1"/>
  <c r="AU46" i="8" s="1"/>
  <c r="O47" i="8"/>
  <c r="P77" i="25"/>
  <c r="Q77" i="25" s="1"/>
  <c r="S77" i="25" s="1"/>
  <c r="U77" i="25" s="1"/>
  <c r="AQ77" i="25" s="1"/>
  <c r="AU77" i="25" s="1"/>
  <c r="P30" i="18"/>
  <c r="Q30" i="18" s="1"/>
  <c r="S30" i="18" s="1"/>
  <c r="U30" i="18" s="1"/>
  <c r="AQ30" i="18" s="1"/>
  <c r="AU30" i="18" s="1"/>
  <c r="P62" i="24"/>
  <c r="Q62" i="24" s="1"/>
  <c r="S62" i="24" s="1"/>
  <c r="U62" i="24" s="1"/>
  <c r="AQ62" i="24" s="1"/>
  <c r="AU62" i="24" s="1"/>
  <c r="P62" i="23"/>
  <c r="Q62" i="23" s="1"/>
  <c r="S62" i="23" s="1"/>
  <c r="U62" i="23" s="1"/>
  <c r="AQ62" i="23" s="1"/>
  <c r="AU62" i="23" s="1"/>
  <c r="P30" i="3"/>
  <c r="Q30" i="3" s="1"/>
  <c r="S30" i="3" s="1"/>
  <c r="U30" i="3" s="1"/>
  <c r="AQ30" i="3" s="1"/>
  <c r="AU30" i="3" s="1"/>
  <c r="P62" i="10"/>
  <c r="Q62" i="10" s="1"/>
  <c r="S62" i="10" s="1"/>
  <c r="U62" i="10" s="1"/>
  <c r="AQ62" i="10" s="1"/>
  <c r="AU62" i="10" s="1"/>
  <c r="P30" i="12"/>
  <c r="Q30" i="12" s="1"/>
  <c r="S30" i="12" s="1"/>
  <c r="U30" i="12" s="1"/>
  <c r="AQ30" i="12" s="1"/>
  <c r="AU30" i="12" s="1"/>
  <c r="O31" i="12"/>
  <c r="P30" i="29"/>
  <c r="Q30" i="29" s="1"/>
  <c r="S30" i="29" s="1"/>
  <c r="U30" i="29" s="1"/>
  <c r="AQ30" i="29" s="1"/>
  <c r="AU30" i="29" s="1"/>
  <c r="P62" i="12"/>
  <c r="Q62" i="12" s="1"/>
  <c r="S62" i="12" s="1"/>
  <c r="U62" i="12" s="1"/>
  <c r="AQ62" i="12" s="1"/>
  <c r="AU62" i="12" s="1"/>
  <c r="N93" i="10"/>
  <c r="P92" i="10"/>
  <c r="Q92" i="10" s="1"/>
  <c r="S92" i="10" s="1"/>
  <c r="U92" i="10" s="1"/>
  <c r="AJ92" i="10" s="1"/>
  <c r="AN92" i="10" s="1"/>
  <c r="O93" i="10"/>
  <c r="P107" i="19"/>
  <c r="Q107" i="19" s="1"/>
  <c r="S107" i="19" s="1"/>
  <c r="U107" i="19" s="1"/>
  <c r="AT107" i="19" s="1"/>
  <c r="AX107" i="19" s="1"/>
  <c r="O108" i="19"/>
  <c r="P125" i="25"/>
  <c r="Q125" i="25" s="1"/>
  <c r="S125" i="25" s="1"/>
  <c r="U125" i="25" s="1"/>
  <c r="AT125" i="25" s="1"/>
  <c r="P91" i="5"/>
  <c r="Q91" i="5" s="1"/>
  <c r="S91" i="5" s="1"/>
  <c r="U91" i="5" s="1"/>
  <c r="AJ91" i="5" s="1"/>
  <c r="AN91" i="5" s="1"/>
  <c r="O92" i="5"/>
  <c r="P94" i="2"/>
  <c r="Q94" i="2" s="1"/>
  <c r="S94" i="2" s="1"/>
  <c r="U94" i="2" s="1"/>
  <c r="AJ94" i="2" s="1"/>
  <c r="AN94" i="2" s="1"/>
  <c r="O95" i="2"/>
  <c r="P63" i="16"/>
  <c r="Q63" i="16" s="1"/>
  <c r="S63" i="16" s="1"/>
  <c r="U63" i="16" s="1"/>
  <c r="AQ63" i="16" s="1"/>
  <c r="AU63" i="16" s="1"/>
  <c r="O64" i="16"/>
  <c r="P138" i="31"/>
  <c r="Q138" i="31" s="1"/>
  <c r="S138" i="31" s="1"/>
  <c r="U138" i="31" s="1"/>
  <c r="AT138" i="31" s="1"/>
  <c r="AX138" i="31" s="1"/>
  <c r="O139" i="31"/>
  <c r="BA124" i="25"/>
  <c r="AX124" i="25"/>
  <c r="P137" i="20"/>
  <c r="Q137" i="20" s="1"/>
  <c r="S137" i="20" s="1"/>
  <c r="U137" i="20" s="1"/>
  <c r="AT137" i="20" s="1"/>
  <c r="AX137" i="20" s="1"/>
  <c r="O92" i="25"/>
  <c r="P31" i="21"/>
  <c r="Q31" i="21" s="1"/>
  <c r="S31" i="21" s="1"/>
  <c r="U31" i="21" s="1"/>
  <c r="AQ31" i="21" s="1"/>
  <c r="AU31" i="21" s="1"/>
  <c r="O32" i="21"/>
  <c r="P61" i="29"/>
  <c r="Q61" i="29" s="1"/>
  <c r="S61" i="29" s="1"/>
  <c r="U61" i="29" s="1"/>
  <c r="AQ61" i="29" s="1"/>
  <c r="AU61" i="29" s="1"/>
  <c r="O124" i="2"/>
  <c r="N62" i="9"/>
  <c r="O61" i="4"/>
  <c r="AX121" i="19"/>
  <c r="BA121" i="19"/>
  <c r="O142" i="25"/>
  <c r="O46" i="5"/>
  <c r="N77" i="6"/>
  <c r="N77" i="24"/>
  <c r="O77" i="24" s="1"/>
  <c r="N77" i="23"/>
  <c r="O123" i="15"/>
  <c r="N93" i="1"/>
  <c r="N77" i="33"/>
  <c r="P76" i="33"/>
  <c r="Q76" i="33" s="1"/>
  <c r="S76" i="33" s="1"/>
  <c r="U76" i="33" s="1"/>
  <c r="AQ76" i="33" s="1"/>
  <c r="AU76" i="33" s="1"/>
  <c r="O77" i="33"/>
  <c r="P122" i="11"/>
  <c r="Q122" i="11" s="1"/>
  <c r="S122" i="11" s="1"/>
  <c r="U122" i="11" s="1"/>
  <c r="AT122" i="11" s="1"/>
  <c r="O123" i="11"/>
  <c r="O123" i="10"/>
  <c r="N93" i="24"/>
  <c r="P92" i="24"/>
  <c r="Q92" i="24" s="1"/>
  <c r="S92" i="24" s="1"/>
  <c r="U92" i="24" s="1"/>
  <c r="AJ92" i="24" s="1"/>
  <c r="AN92" i="24" s="1"/>
  <c r="O93" i="24"/>
  <c r="P107" i="29"/>
  <c r="Q107" i="29" s="1"/>
  <c r="S107" i="29" s="1"/>
  <c r="U107" i="29" s="1"/>
  <c r="AT107" i="29" s="1"/>
  <c r="AX107" i="29" s="1"/>
  <c r="O108" i="29"/>
  <c r="P138" i="18"/>
  <c r="Q138" i="18" s="1"/>
  <c r="S138" i="18" s="1"/>
  <c r="U138" i="18" s="1"/>
  <c r="AT138" i="18" s="1"/>
  <c r="AX138" i="18" s="1"/>
  <c r="P46" i="30"/>
  <c r="Q46" i="30" s="1"/>
  <c r="S46" i="30" s="1"/>
  <c r="U46" i="30" s="1"/>
  <c r="AQ46" i="30" s="1"/>
  <c r="AU46" i="30" s="1"/>
  <c r="O47" i="30"/>
  <c r="P123" i="7"/>
  <c r="Q123" i="7" s="1"/>
  <c r="S123" i="7" s="1"/>
  <c r="U123" i="7" s="1"/>
  <c r="AT123" i="7" s="1"/>
  <c r="O124" i="7"/>
  <c r="P123" i="27"/>
  <c r="Q123" i="27" s="1"/>
  <c r="S123" i="27" s="1"/>
  <c r="U123" i="27" s="1"/>
  <c r="AT123" i="27" s="1"/>
  <c r="O124" i="27"/>
  <c r="P138" i="14"/>
  <c r="Q138" i="14" s="1"/>
  <c r="S138" i="14" s="1"/>
  <c r="U138" i="14" s="1"/>
  <c r="AT138" i="14" s="1"/>
  <c r="AX138" i="14" s="1"/>
  <c r="O139" i="14"/>
  <c r="P48" i="2"/>
  <c r="Q48" i="2" s="1"/>
  <c r="S48" i="2" s="1"/>
  <c r="U48" i="2" s="1"/>
  <c r="AQ48" i="2" s="1"/>
  <c r="AU48" i="2" s="1"/>
  <c r="BA121" i="29"/>
  <c r="AX121" i="29"/>
  <c r="AX122" i="14"/>
  <c r="BA122" i="14"/>
  <c r="P76" i="4"/>
  <c r="Q76" i="4" s="1"/>
  <c r="S76" i="4" s="1"/>
  <c r="U76" i="4" s="1"/>
  <c r="AQ76" i="4" s="1"/>
  <c r="AU76" i="4" s="1"/>
  <c r="P92" i="4"/>
  <c r="Q92" i="4" s="1"/>
  <c r="S92" i="4" s="1"/>
  <c r="U92" i="4" s="1"/>
  <c r="AJ92" i="4" s="1"/>
  <c r="AN92" i="4" s="1"/>
  <c r="N46" i="5"/>
  <c r="AX122" i="7"/>
  <c r="BA122" i="7"/>
  <c r="N93" i="14"/>
  <c r="O93" i="14" s="1"/>
  <c r="AX122" i="27"/>
  <c r="BA122" i="27"/>
  <c r="O78" i="12"/>
  <c r="P123" i="13"/>
  <c r="Q123" i="13" s="1"/>
  <c r="S123" i="13" s="1"/>
  <c r="U123" i="13" s="1"/>
  <c r="AT123" i="13" s="1"/>
  <c r="P77" i="14"/>
  <c r="Q77" i="14" s="1"/>
  <c r="S77" i="14" s="1"/>
  <c r="U77" i="14" s="1"/>
  <c r="AQ77" i="14" s="1"/>
  <c r="AU77" i="14" s="1"/>
  <c r="N77" i="16"/>
  <c r="P76" i="16"/>
  <c r="Q76" i="16" s="1"/>
  <c r="S76" i="16" s="1"/>
  <c r="U76" i="16" s="1"/>
  <c r="AQ76" i="16" s="1"/>
  <c r="AU76" i="16" s="1"/>
  <c r="O77" i="16"/>
  <c r="N140" i="22"/>
  <c r="P139" i="22"/>
  <c r="Q139" i="22" s="1"/>
  <c r="S139" i="22" s="1"/>
  <c r="U139" i="22" s="1"/>
  <c r="AT139" i="22" s="1"/>
  <c r="AX139" i="22" s="1"/>
  <c r="O140" i="22"/>
  <c r="P47" i="27"/>
  <c r="Q47" i="27" s="1"/>
  <c r="S47" i="27" s="1"/>
  <c r="U47" i="27" s="1"/>
  <c r="AQ47" i="27" s="1"/>
  <c r="AU47" i="27" s="1"/>
  <c r="P63" i="31"/>
  <c r="Q63" i="31" s="1"/>
  <c r="S63" i="31" s="1"/>
  <c r="U63" i="31" s="1"/>
  <c r="AQ63" i="31" s="1"/>
  <c r="AU63" i="31" s="1"/>
  <c r="P108" i="22"/>
  <c r="Q108" i="22" s="1"/>
  <c r="S108" i="22" s="1"/>
  <c r="U108" i="22" s="1"/>
  <c r="AT108" i="22" s="1"/>
  <c r="AX108" i="22" s="1"/>
  <c r="N77" i="26"/>
  <c r="O77" i="26" s="1"/>
  <c r="P107" i="28"/>
  <c r="Q107" i="28" s="1"/>
  <c r="S107" i="28" s="1"/>
  <c r="U107" i="28" s="1"/>
  <c r="AT107" i="28" s="1"/>
  <c r="AX107" i="28" s="1"/>
  <c r="O108" i="28"/>
  <c r="P107" i="12"/>
  <c r="Q107" i="12" s="1"/>
  <c r="S107" i="12" s="1"/>
  <c r="U107" i="12" s="1"/>
  <c r="AT107" i="12" s="1"/>
  <c r="AX107" i="12" s="1"/>
  <c r="O108" i="12"/>
  <c r="P47" i="25"/>
  <c r="Q47" i="25" s="1"/>
  <c r="S47" i="25" s="1"/>
  <c r="U47" i="25" s="1"/>
  <c r="AQ47" i="25" s="1"/>
  <c r="AU47" i="25" s="1"/>
  <c r="P107" i="23"/>
  <c r="Q107" i="23" s="1"/>
  <c r="S107" i="23" s="1"/>
  <c r="U107" i="23" s="1"/>
  <c r="AT107" i="23" s="1"/>
  <c r="AX107" i="23" s="1"/>
  <c r="O108" i="23"/>
  <c r="P138" i="24"/>
  <c r="Q138" i="24" s="1"/>
  <c r="S138" i="24" s="1"/>
  <c r="U138" i="24" s="1"/>
  <c r="AT138" i="24" s="1"/>
  <c r="AX138" i="24" s="1"/>
  <c r="O139" i="24"/>
  <c r="N140" i="1"/>
  <c r="P139" i="1"/>
  <c r="Q139" i="1" s="1"/>
  <c r="S139" i="1" s="1"/>
  <c r="U139" i="1" s="1"/>
  <c r="AT139" i="1" s="1"/>
  <c r="AX139" i="1" s="1"/>
  <c r="O140" i="1"/>
  <c r="P138" i="27"/>
  <c r="Q138" i="27" s="1"/>
  <c r="S138" i="27" s="1"/>
  <c r="U138" i="27" s="1"/>
  <c r="AT138" i="27" s="1"/>
  <c r="AX138" i="27" s="1"/>
  <c r="P76" i="8"/>
  <c r="Q76" i="8" s="1"/>
  <c r="S76" i="8" s="1"/>
  <c r="U76" i="8" s="1"/>
  <c r="AQ76" i="8" s="1"/>
  <c r="AU76" i="8" s="1"/>
  <c r="P123" i="17"/>
  <c r="Q123" i="17" s="1"/>
  <c r="S123" i="17" s="1"/>
  <c r="U123" i="17" s="1"/>
  <c r="AT123" i="17" s="1"/>
  <c r="P137" i="28"/>
  <c r="Q137" i="28" s="1"/>
  <c r="S137" i="28" s="1"/>
  <c r="U137" i="28" s="1"/>
  <c r="AT137" i="28" s="1"/>
  <c r="AX137" i="28" s="1"/>
  <c r="P62" i="15"/>
  <c r="Q62" i="15" s="1"/>
  <c r="S62" i="15" s="1"/>
  <c r="U62" i="15" s="1"/>
  <c r="AQ62" i="15" s="1"/>
  <c r="AU62" i="15" s="1"/>
  <c r="P47" i="29"/>
  <c r="Q47" i="29" s="1"/>
  <c r="S47" i="29" s="1"/>
  <c r="U47" i="29" s="1"/>
  <c r="AQ47" i="29" s="1"/>
  <c r="AU47" i="29" s="1"/>
  <c r="P31" i="20"/>
  <c r="Q31" i="20" s="1"/>
  <c r="S31" i="20" s="1"/>
  <c r="U31" i="20" s="1"/>
  <c r="AQ31" i="20" s="1"/>
  <c r="AU31" i="20" s="1"/>
  <c r="P62" i="21"/>
  <c r="Q62" i="21" s="1"/>
  <c r="S62" i="21" s="1"/>
  <c r="U62" i="21" s="1"/>
  <c r="AQ62" i="21" s="1"/>
  <c r="AU62" i="21" s="1"/>
  <c r="O63" i="21"/>
  <c r="P63" i="26"/>
  <c r="Q63" i="26" s="1"/>
  <c r="S63" i="26" s="1"/>
  <c r="U63" i="26" s="1"/>
  <c r="AQ63" i="26" s="1"/>
  <c r="AU63" i="26" s="1"/>
  <c r="P91" i="19"/>
  <c r="Q91" i="19" s="1"/>
  <c r="S91" i="19" s="1"/>
  <c r="U91" i="19" s="1"/>
  <c r="AJ91" i="19" s="1"/>
  <c r="AN91" i="19" s="1"/>
  <c r="P122" i="20"/>
  <c r="Q122" i="20" s="1"/>
  <c r="S122" i="20" s="1"/>
  <c r="U122" i="20" s="1"/>
  <c r="AT122" i="20" s="1"/>
  <c r="N46" i="22"/>
  <c r="P45" i="22"/>
  <c r="Q45" i="22" s="1"/>
  <c r="S45" i="22" s="1"/>
  <c r="U45" i="22" s="1"/>
  <c r="AQ45" i="22" s="1"/>
  <c r="AU45" i="22" s="1"/>
  <c r="O46" i="22"/>
  <c r="O107" i="3"/>
  <c r="P76" i="21"/>
  <c r="Q76" i="21" s="1"/>
  <c r="S76" i="21" s="1"/>
  <c r="U76" i="21" s="1"/>
  <c r="AQ76" i="21" s="1"/>
  <c r="AU76" i="21" s="1"/>
  <c r="AX121" i="20"/>
  <c r="BA121" i="20"/>
  <c r="N77" i="15"/>
  <c r="O77" i="15" s="1"/>
  <c r="O107" i="8"/>
  <c r="P63" i="6"/>
  <c r="Q63" i="6" s="1"/>
  <c r="S63" i="6" s="1"/>
  <c r="U63" i="6" s="1"/>
  <c r="AQ63" i="6" s="1"/>
  <c r="AU63" i="6" s="1"/>
  <c r="O64" i="6"/>
  <c r="P122" i="9"/>
  <c r="Q122" i="9" s="1"/>
  <c r="S122" i="9" s="1"/>
  <c r="U122" i="9" s="1"/>
  <c r="AT122" i="9" s="1"/>
  <c r="O123" i="9"/>
  <c r="N62" i="27"/>
  <c r="P61" i="27"/>
  <c r="Q61" i="27" s="1"/>
  <c r="S61" i="27" s="1"/>
  <c r="U61" i="27" s="1"/>
  <c r="AQ61" i="27" s="1"/>
  <c r="AU61" i="27" s="1"/>
  <c r="O62" i="27"/>
  <c r="N93" i="16"/>
  <c r="O93" i="16" s="1"/>
  <c r="O123" i="23"/>
  <c r="O92" i="28"/>
  <c r="O48" i="26"/>
  <c r="O31" i="8"/>
  <c r="O33" i="33"/>
  <c r="O47" i="18"/>
  <c r="O80" i="1"/>
  <c r="N62" i="5"/>
  <c r="O62" i="5" s="1"/>
  <c r="P137" i="11"/>
  <c r="Q137" i="11" s="1"/>
  <c r="S137" i="11" s="1"/>
  <c r="U137" i="11" s="1"/>
  <c r="AT137" i="11" s="1"/>
  <c r="AX137" i="11" s="1"/>
  <c r="O138" i="11"/>
  <c r="P32" i="7"/>
  <c r="Q32" i="7" s="1"/>
  <c r="S32" i="7" s="1"/>
  <c r="U32" i="7" s="1"/>
  <c r="AQ32" i="7" s="1"/>
  <c r="AU32" i="7" s="1"/>
  <c r="O33" i="7"/>
  <c r="BA122" i="17"/>
  <c r="AX122" i="17"/>
  <c r="P78" i="2"/>
  <c r="Q78" i="2" s="1"/>
  <c r="S78" i="2" s="1"/>
  <c r="U78" i="2" s="1"/>
  <c r="AQ78" i="2" s="1"/>
  <c r="AU78" i="2" s="1"/>
  <c r="N62" i="20"/>
  <c r="O62" i="20" s="1"/>
  <c r="P61" i="20"/>
  <c r="Q61" i="20" s="1"/>
  <c r="S61" i="20" s="1"/>
  <c r="U61" i="20" s="1"/>
  <c r="AQ61" i="20" s="1"/>
  <c r="AU61" i="20" s="1"/>
  <c r="N77" i="5"/>
  <c r="P76" i="5"/>
  <c r="Q76" i="5" s="1"/>
  <c r="S76" i="5" s="1"/>
  <c r="U76" i="5" s="1"/>
  <c r="AQ76" i="5" s="1"/>
  <c r="AU76" i="5" s="1"/>
  <c r="BA123" i="2"/>
  <c r="AX123" i="2"/>
  <c r="P123" i="14"/>
  <c r="Q123" i="14" s="1"/>
  <c r="S123" i="14" s="1"/>
  <c r="U123" i="14" s="1"/>
  <c r="AT123" i="14" s="1"/>
  <c r="P47" i="33"/>
  <c r="Q47" i="33" s="1"/>
  <c r="S47" i="33" s="1"/>
  <c r="U47" i="33" s="1"/>
  <c r="AQ47" i="33" s="1"/>
  <c r="AU47" i="33" s="1"/>
  <c r="P64" i="30"/>
  <c r="Q64" i="30" s="1"/>
  <c r="S64" i="30" s="1"/>
  <c r="U64" i="30" s="1"/>
  <c r="AQ64" i="30" s="1"/>
  <c r="AU64" i="30" s="1"/>
  <c r="P108" i="30"/>
  <c r="Q108" i="30" s="1"/>
  <c r="S108" i="30" s="1"/>
  <c r="U108" i="30" s="1"/>
  <c r="AT108" i="30" s="1"/>
  <c r="AX108" i="30" s="1"/>
  <c r="P137" i="5"/>
  <c r="Q137" i="5" s="1"/>
  <c r="S137" i="5" s="1"/>
  <c r="U137" i="5" s="1"/>
  <c r="AT137" i="5" s="1"/>
  <c r="AX137" i="5" s="1"/>
  <c r="N109" i="31"/>
  <c r="P108" i="31"/>
  <c r="Q108" i="31" s="1"/>
  <c r="S108" i="31" s="1"/>
  <c r="U108" i="31" s="1"/>
  <c r="AT108" i="31" s="1"/>
  <c r="AX108" i="31" s="1"/>
  <c r="AX121" i="9"/>
  <c r="BA121" i="9"/>
  <c r="P62" i="2"/>
  <c r="Q62" i="2" s="1"/>
  <c r="S62" i="2" s="1"/>
  <c r="U62" i="2" s="1"/>
  <c r="AQ62" i="2" s="1"/>
  <c r="AU62" i="2" s="1"/>
  <c r="P123" i="24"/>
  <c r="Q123" i="24" s="1"/>
  <c r="S123" i="24" s="1"/>
  <c r="U123" i="24" s="1"/>
  <c r="AT123" i="24" s="1"/>
  <c r="O124" i="24"/>
  <c r="BA122" i="23"/>
  <c r="AX122" i="23"/>
  <c r="P122" i="28"/>
  <c r="Q122" i="28" s="1"/>
  <c r="S122" i="28" s="1"/>
  <c r="U122" i="28" s="1"/>
  <c r="AT122" i="28" s="1"/>
  <c r="P138" i="23"/>
  <c r="Q138" i="23" s="1"/>
  <c r="S138" i="23" s="1"/>
  <c r="U138" i="23" s="1"/>
  <c r="AT138" i="23" s="1"/>
  <c r="AX138" i="23" s="1"/>
  <c r="O139" i="23"/>
  <c r="P107" i="20"/>
  <c r="Q107" i="20" s="1"/>
  <c r="S107" i="20" s="1"/>
  <c r="U107" i="20" s="1"/>
  <c r="AT107" i="20" s="1"/>
  <c r="AX107" i="20" s="1"/>
  <c r="O45" i="14"/>
  <c r="P126" i="1"/>
  <c r="Q126" i="1" s="1"/>
  <c r="S126" i="1" s="1"/>
  <c r="U126" i="1" s="1"/>
  <c r="AT126" i="1" s="1"/>
  <c r="P31" i="10"/>
  <c r="Q31" i="10" s="1"/>
  <c r="S31" i="10" s="1"/>
  <c r="U31" i="10" s="1"/>
  <c r="AQ31" i="10" s="1"/>
  <c r="AU31" i="10" s="1"/>
  <c r="P77" i="10"/>
  <c r="Q77" i="10" s="1"/>
  <c r="S77" i="10" s="1"/>
  <c r="U77" i="10" s="1"/>
  <c r="AQ77" i="10" s="1"/>
  <c r="AU77" i="10" s="1"/>
  <c r="O78" i="10"/>
  <c r="P138" i="15"/>
  <c r="Q138" i="15" s="1"/>
  <c r="S138" i="15" s="1"/>
  <c r="U138" i="15" s="1"/>
  <c r="AT138" i="15" s="1"/>
  <c r="AX138" i="15" s="1"/>
  <c r="O139" i="15"/>
  <c r="P122" i="19"/>
  <c r="Q122" i="19" s="1"/>
  <c r="S122" i="19" s="1"/>
  <c r="U122" i="19" s="1"/>
  <c r="AT122" i="19" s="1"/>
  <c r="P122" i="29"/>
  <c r="Q122" i="29" s="1"/>
  <c r="S122" i="29" s="1"/>
  <c r="U122" i="29" s="1"/>
  <c r="AT122" i="29" s="1"/>
  <c r="AX121" i="11"/>
  <c r="BA121" i="11"/>
  <c r="N93" i="7"/>
  <c r="P92" i="7"/>
  <c r="Q92" i="7" s="1"/>
  <c r="S92" i="7" s="1"/>
  <c r="U92" i="7" s="1"/>
  <c r="AJ92" i="7" s="1"/>
  <c r="AN92" i="7" s="1"/>
  <c r="O93" i="7"/>
  <c r="O45" i="19"/>
  <c r="O33" i="24"/>
  <c r="P123" i="31"/>
  <c r="Q123" i="31" s="1"/>
  <c r="S123" i="31" s="1"/>
  <c r="U123" i="31" s="1"/>
  <c r="AT123" i="31" s="1"/>
  <c r="O124" i="31"/>
  <c r="O92" i="18"/>
  <c r="N30" i="19"/>
  <c r="P29" i="19"/>
  <c r="Q29" i="19" s="1"/>
  <c r="S29" i="19" s="1"/>
  <c r="U29" i="19" s="1"/>
  <c r="AQ29" i="19" s="1"/>
  <c r="AU29" i="19" s="1"/>
  <c r="N93" i="17"/>
  <c r="O93" i="17" s="1"/>
  <c r="P137" i="9"/>
  <c r="Q137" i="9" s="1"/>
  <c r="S137" i="9" s="1"/>
  <c r="U137" i="9" s="1"/>
  <c r="AT137" i="9" s="1"/>
  <c r="AX137" i="9" s="1"/>
  <c r="O138" i="9"/>
  <c r="O47" i="21"/>
  <c r="P107" i="17"/>
  <c r="Q107" i="17" s="1"/>
  <c r="S107" i="17" s="1"/>
  <c r="U107" i="17" s="1"/>
  <c r="AT107" i="17" s="1"/>
  <c r="AX107" i="17" s="1"/>
  <c r="BA122" i="24"/>
  <c r="AX122" i="24"/>
  <c r="O109" i="2"/>
  <c r="BA121" i="28"/>
  <c r="AX121" i="28"/>
  <c r="O32" i="1"/>
  <c r="O123" i="6"/>
  <c r="N30" i="30"/>
  <c r="O30" i="30" s="1"/>
  <c r="O138" i="10"/>
  <c r="P137" i="19"/>
  <c r="Q137" i="19" s="1"/>
  <c r="S137" i="19" s="1"/>
  <c r="U137" i="19" s="1"/>
  <c r="AT137" i="19" s="1"/>
  <c r="AX137" i="19" s="1"/>
  <c r="O138" i="19"/>
  <c r="P46" i="9"/>
  <c r="Q46" i="9" s="1"/>
  <c r="S46" i="9" s="1"/>
  <c r="U46" i="9" s="1"/>
  <c r="AQ46" i="9" s="1"/>
  <c r="AU46" i="9" s="1"/>
  <c r="O47" i="9"/>
  <c r="P63" i="22"/>
  <c r="Q63" i="22" s="1"/>
  <c r="S63" i="22" s="1"/>
  <c r="U63" i="22" s="1"/>
  <c r="AQ63" i="22" s="1"/>
  <c r="AU63" i="22" s="1"/>
  <c r="O64" i="22"/>
  <c r="P31" i="16"/>
  <c r="Q31" i="16" s="1"/>
  <c r="S31" i="16" s="1"/>
  <c r="U31" i="16" s="1"/>
  <c r="AQ31" i="16" s="1"/>
  <c r="AU31" i="16" s="1"/>
  <c r="O32" i="16"/>
  <c r="P107" i="7"/>
  <c r="Q107" i="7" s="1"/>
  <c r="S107" i="7" s="1"/>
  <c r="U107" i="7" s="1"/>
  <c r="AT107" i="7" s="1"/>
  <c r="AX107" i="7" s="1"/>
  <c r="AX125" i="1"/>
  <c r="BA125" i="1"/>
  <c r="AX121" i="3"/>
  <c r="BA121" i="3"/>
  <c r="P92" i="20"/>
  <c r="Q92" i="20" s="1"/>
  <c r="S92" i="20" s="1"/>
  <c r="U92" i="20" s="1"/>
  <c r="AJ92" i="20" s="1"/>
  <c r="AN92" i="20" s="1"/>
  <c r="P107" i="21"/>
  <c r="Q107" i="21" s="1"/>
  <c r="S107" i="21" s="1"/>
  <c r="U107" i="21" s="1"/>
  <c r="AT107" i="21" s="1"/>
  <c r="AX107" i="21" s="1"/>
  <c r="P137" i="3"/>
  <c r="Q137" i="3" s="1"/>
  <c r="S137" i="3" s="1"/>
  <c r="U137" i="3" s="1"/>
  <c r="AT137" i="3" s="1"/>
  <c r="AX137" i="3" s="1"/>
  <c r="AX122" i="31"/>
  <c r="BA122" i="31"/>
  <c r="P92" i="12"/>
  <c r="Q92" i="12" s="1"/>
  <c r="S92" i="12" s="1"/>
  <c r="U92" i="12" s="1"/>
  <c r="AJ92" i="12" s="1"/>
  <c r="AN92" i="12" s="1"/>
  <c r="P138" i="33"/>
  <c r="Q138" i="33" s="1"/>
  <c r="S138" i="33" s="1"/>
  <c r="U138" i="33" s="1"/>
  <c r="AT138" i="33" s="1"/>
  <c r="AX138" i="33" s="1"/>
  <c r="P137" i="8"/>
  <c r="Q137" i="8" s="1"/>
  <c r="S137" i="8" s="1"/>
  <c r="U137" i="8" s="1"/>
  <c r="AT137" i="8" s="1"/>
  <c r="AX137" i="8" s="1"/>
  <c r="P138" i="12"/>
  <c r="Q138" i="12" s="1"/>
  <c r="S138" i="12" s="1"/>
  <c r="U138" i="12" s="1"/>
  <c r="AT138" i="12" s="1"/>
  <c r="AX138" i="12" s="1"/>
  <c r="N77" i="28"/>
  <c r="P76" i="28"/>
  <c r="Q76" i="28" s="1"/>
  <c r="S76" i="28" s="1"/>
  <c r="U76" i="28" s="1"/>
  <c r="AQ76" i="28" s="1"/>
  <c r="AU76" i="28" s="1"/>
  <c r="O77" i="28"/>
  <c r="P137" i="29"/>
  <c r="Q137" i="29" s="1"/>
  <c r="S137" i="29" s="1"/>
  <c r="U137" i="29" s="1"/>
  <c r="AT137" i="29" s="1"/>
  <c r="AX137" i="29" s="1"/>
  <c r="P49" i="24"/>
  <c r="Q49" i="24" s="1"/>
  <c r="S49" i="24" s="1"/>
  <c r="U49" i="24" s="1"/>
  <c r="AQ49" i="24" s="1"/>
  <c r="AU49" i="24" s="1"/>
  <c r="P122" i="4"/>
  <c r="Q122" i="4" s="1"/>
  <c r="S122" i="4" s="1"/>
  <c r="U122" i="4" s="1"/>
  <c r="AT122" i="4" s="1"/>
  <c r="O123" i="4"/>
  <c r="BA122" i="6"/>
  <c r="AX122" i="6"/>
  <c r="P108" i="10"/>
  <c r="Q108" i="10" s="1"/>
  <c r="S108" i="10" s="1"/>
  <c r="U108" i="10" s="1"/>
  <c r="AT108" i="10" s="1"/>
  <c r="AX108" i="10" s="1"/>
  <c r="P108" i="27"/>
  <c r="Q108" i="27" s="1"/>
  <c r="S108" i="27" s="1"/>
  <c r="U108" i="27" s="1"/>
  <c r="AT108" i="27" s="1"/>
  <c r="AX108" i="27" s="1"/>
  <c r="N62" i="17"/>
  <c r="P61" i="17"/>
  <c r="Q61" i="17" s="1"/>
  <c r="S61" i="17" s="1"/>
  <c r="U61" i="17" s="1"/>
  <c r="AQ61" i="17" s="1"/>
  <c r="AU61" i="17" s="1"/>
  <c r="N109" i="13"/>
  <c r="P108" i="13"/>
  <c r="Q108" i="13" s="1"/>
  <c r="S108" i="13" s="1"/>
  <c r="U108" i="13" s="1"/>
  <c r="AT108" i="13" s="1"/>
  <c r="AX108" i="13" s="1"/>
  <c r="N62" i="19"/>
  <c r="P61" i="19"/>
  <c r="Q61" i="19" s="1"/>
  <c r="S61" i="19" s="1"/>
  <c r="U61" i="19" s="1"/>
  <c r="AQ61" i="19" s="1"/>
  <c r="AU61" i="19" s="1"/>
  <c r="O62" i="19"/>
  <c r="BA122" i="15"/>
  <c r="AX122" i="15"/>
  <c r="P63" i="18"/>
  <c r="Q63" i="18" s="1"/>
  <c r="S63" i="18" s="1"/>
  <c r="U63" i="18" s="1"/>
  <c r="AQ63" i="18" s="1"/>
  <c r="AU63" i="18" s="1"/>
  <c r="O64" i="18"/>
  <c r="O48" i="20"/>
  <c r="P30" i="13"/>
  <c r="Q30" i="13" s="1"/>
  <c r="S30" i="13" s="1"/>
  <c r="U30" i="13" s="1"/>
  <c r="AQ30" i="13" s="1"/>
  <c r="AU30" i="13" s="1"/>
  <c r="N77" i="3"/>
  <c r="P76" i="3"/>
  <c r="Q76" i="3" s="1"/>
  <c r="S76" i="3" s="1"/>
  <c r="U76" i="3" s="1"/>
  <c r="AQ76" i="3" s="1"/>
  <c r="AU76" i="3" s="1"/>
  <c r="O77" i="3"/>
  <c r="O32" i="27"/>
  <c r="O123" i="21"/>
  <c r="N109" i="2"/>
  <c r="BA121" i="4"/>
  <c r="AX121" i="4"/>
  <c r="O76" i="27"/>
  <c r="O123" i="16"/>
  <c r="O123" i="18"/>
  <c r="O123" i="12"/>
  <c r="P123" i="30"/>
  <c r="Q123" i="30" s="1"/>
  <c r="S123" i="30" s="1"/>
  <c r="U123" i="30" s="1"/>
  <c r="AT123" i="30" s="1"/>
  <c r="N93" i="15"/>
  <c r="O93" i="15" s="1"/>
  <c r="O108" i="26"/>
  <c r="O107" i="11"/>
  <c r="P31" i="22"/>
  <c r="Q31" i="22" s="1"/>
  <c r="S31" i="22" s="1"/>
  <c r="U31" i="22" s="1"/>
  <c r="AQ31" i="22" s="1"/>
  <c r="AU31" i="22" s="1"/>
  <c r="O32" i="22"/>
  <c r="N30" i="15"/>
  <c r="O30" i="15" s="1"/>
  <c r="P91" i="9"/>
  <c r="Q91" i="9" s="1"/>
  <c r="S91" i="9" s="1"/>
  <c r="U91" i="9" s="1"/>
  <c r="AJ91" i="9" s="1"/>
  <c r="AN91" i="9" s="1"/>
  <c r="O47" i="28"/>
  <c r="P138" i="26"/>
  <c r="Q138" i="26" s="1"/>
  <c r="S138" i="26" s="1"/>
  <c r="U138" i="26" s="1"/>
  <c r="AT138" i="26" s="1"/>
  <c r="AX138" i="26" s="1"/>
  <c r="P47" i="10"/>
  <c r="Q47" i="10" s="1"/>
  <c r="S47" i="10" s="1"/>
  <c r="U47" i="10" s="1"/>
  <c r="AQ47" i="10" s="1"/>
  <c r="AU47" i="10" s="1"/>
  <c r="P107" i="9"/>
  <c r="Q107" i="9" s="1"/>
  <c r="S107" i="9" s="1"/>
  <c r="U107" i="9" s="1"/>
  <c r="AT107" i="9" s="1"/>
  <c r="AX107" i="9" s="1"/>
  <c r="N93" i="6"/>
  <c r="P92" i="6"/>
  <c r="Q92" i="6" s="1"/>
  <c r="S92" i="6" s="1"/>
  <c r="U92" i="6" s="1"/>
  <c r="AJ92" i="6" s="1"/>
  <c r="AN92" i="6" s="1"/>
  <c r="O93" i="6"/>
  <c r="P123" i="33"/>
  <c r="Q123" i="33" s="1"/>
  <c r="S123" i="33" s="1"/>
  <c r="U123" i="33" s="1"/>
  <c r="AT123" i="33" s="1"/>
  <c r="O124" i="33"/>
  <c r="P92" i="23"/>
  <c r="Q92" i="23" s="1"/>
  <c r="S92" i="23" s="1"/>
  <c r="U92" i="23" s="1"/>
  <c r="AJ92" i="23" s="1"/>
  <c r="AN92" i="23" s="1"/>
  <c r="P62" i="1"/>
  <c r="Q62" i="1" s="1"/>
  <c r="S62" i="1" s="1"/>
  <c r="U62" i="1" s="1"/>
  <c r="AQ62" i="1" s="1"/>
  <c r="AU62" i="1" s="1"/>
  <c r="O63" i="1"/>
  <c r="P61" i="14"/>
  <c r="Q61" i="14" s="1"/>
  <c r="S61" i="14" s="1"/>
  <c r="U61" i="14" s="1"/>
  <c r="AQ61" i="14" s="1"/>
  <c r="AU61" i="14" s="1"/>
  <c r="N62" i="14"/>
  <c r="O62" i="14" s="1"/>
  <c r="N77" i="7"/>
  <c r="P76" i="7"/>
  <c r="Q76" i="7" s="1"/>
  <c r="S76" i="7" s="1"/>
  <c r="U76" i="7" s="1"/>
  <c r="AQ76" i="7" s="1"/>
  <c r="AU76" i="7" s="1"/>
  <c r="O77" i="7"/>
  <c r="N93" i="3"/>
  <c r="P92" i="3"/>
  <c r="Q92" i="3" s="1"/>
  <c r="S92" i="3" s="1"/>
  <c r="U92" i="3" s="1"/>
  <c r="AJ92" i="3" s="1"/>
  <c r="AN92" i="3" s="1"/>
  <c r="O93" i="3"/>
  <c r="BA122" i="21"/>
  <c r="AX122" i="21"/>
  <c r="P62" i="28"/>
  <c r="Q62" i="28" s="1"/>
  <c r="S62" i="28" s="1"/>
  <c r="U62" i="28" s="1"/>
  <c r="AQ62" i="28" s="1"/>
  <c r="AU62" i="28" s="1"/>
  <c r="P31" i="11"/>
  <c r="Q31" i="11" s="1"/>
  <c r="S31" i="11" s="1"/>
  <c r="U31" i="11" s="1"/>
  <c r="AQ31" i="11" s="1"/>
  <c r="AU31" i="11" s="1"/>
  <c r="AX122" i="16"/>
  <c r="BA122" i="16"/>
  <c r="BA122" i="18"/>
  <c r="AX122" i="18"/>
  <c r="AX122" i="12"/>
  <c r="BA122" i="12"/>
  <c r="P123" i="26"/>
  <c r="Q123" i="26" s="1"/>
  <c r="S123" i="26" s="1"/>
  <c r="U123" i="26" s="1"/>
  <c r="AT123" i="26" s="1"/>
  <c r="O124" i="26"/>
  <c r="P47" i="3"/>
  <c r="Q47" i="3" s="1"/>
  <c r="S47" i="3" s="1"/>
  <c r="U47" i="3" s="1"/>
  <c r="AQ47" i="3" s="1"/>
  <c r="AU47" i="3" s="1"/>
  <c r="O48" i="3"/>
  <c r="N93" i="21"/>
  <c r="P92" i="21"/>
  <c r="Q92" i="21" s="1"/>
  <c r="S92" i="21" s="1"/>
  <c r="U92" i="21" s="1"/>
  <c r="AJ92" i="21" s="1"/>
  <c r="AN92" i="21" s="1"/>
  <c r="O93" i="21"/>
  <c r="P77" i="18"/>
  <c r="Q77" i="18" s="1"/>
  <c r="S77" i="18" s="1"/>
  <c r="U77" i="18" s="1"/>
  <c r="AQ77" i="18" s="1"/>
  <c r="AU77" i="18" s="1"/>
  <c r="O78" i="18"/>
  <c r="P92" i="27"/>
  <c r="Q92" i="27" s="1"/>
  <c r="S92" i="27" s="1"/>
  <c r="U92" i="27" s="1"/>
  <c r="AJ92" i="27" s="1"/>
  <c r="AN92" i="27" s="1"/>
  <c r="AX123" i="22"/>
  <c r="BA123" i="22"/>
  <c r="N77" i="30"/>
  <c r="P76" i="30"/>
  <c r="Q76" i="30" s="1"/>
  <c r="S76" i="30" s="1"/>
  <c r="U76" i="30" s="1"/>
  <c r="AQ76" i="30" s="1"/>
  <c r="AU76" i="30" s="1"/>
  <c r="O77" i="30"/>
  <c r="P107" i="18"/>
  <c r="Q107" i="18" s="1"/>
  <c r="S107" i="18" s="1"/>
  <c r="U107" i="18" s="1"/>
  <c r="AT107" i="18" s="1"/>
  <c r="AX107" i="18" s="1"/>
  <c r="AX122" i="33"/>
  <c r="BA122" i="33"/>
  <c r="P93" i="22"/>
  <c r="Q93" i="22" s="1"/>
  <c r="S93" i="22" s="1"/>
  <c r="U93" i="22" s="1"/>
  <c r="AJ93" i="22" s="1"/>
  <c r="AN93" i="22" s="1"/>
  <c r="O94" i="22"/>
  <c r="P107" i="15"/>
  <c r="Q107" i="15" s="1"/>
  <c r="S107" i="15" s="1"/>
  <c r="U107" i="15" s="1"/>
  <c r="AT107" i="15" s="1"/>
  <c r="AX107" i="15" s="1"/>
  <c r="N93" i="30"/>
  <c r="O93" i="30" s="1"/>
  <c r="O138" i="16"/>
  <c r="P138" i="13"/>
  <c r="Q138" i="13" s="1"/>
  <c r="S138" i="13" s="1"/>
  <c r="U138" i="13" s="1"/>
  <c r="AT138" i="13" s="1"/>
  <c r="AX138" i="13" s="1"/>
  <c r="O29" i="28"/>
  <c r="P107" i="24"/>
  <c r="Q107" i="24" s="1"/>
  <c r="S107" i="24" s="1"/>
  <c r="U107" i="24" s="1"/>
  <c r="AT107" i="24" s="1"/>
  <c r="AX107" i="24" s="1"/>
  <c r="O108" i="24"/>
  <c r="P137" i="4"/>
  <c r="Q137" i="4" s="1"/>
  <c r="S137" i="4" s="1"/>
  <c r="U137" i="4" s="1"/>
  <c r="AT137" i="4" s="1"/>
  <c r="AX137" i="4" s="1"/>
  <c r="O138" i="4"/>
  <c r="O45" i="13"/>
  <c r="N30" i="4"/>
  <c r="P29" i="4"/>
  <c r="Q29" i="4" s="1"/>
  <c r="S29" i="4" s="1"/>
  <c r="U29" i="4" s="1"/>
  <c r="AQ29" i="4" s="1"/>
  <c r="AU29" i="4" s="1"/>
  <c r="O30" i="4"/>
  <c r="BA122" i="26"/>
  <c r="AX122" i="26"/>
  <c r="N93" i="33"/>
  <c r="O93" i="33" s="1"/>
  <c r="O92" i="11"/>
  <c r="O92" i="8"/>
  <c r="O76" i="11"/>
  <c r="O76" i="19"/>
  <c r="P31" i="25"/>
  <c r="Q31" i="25" s="1"/>
  <c r="S31" i="25" s="1"/>
  <c r="U31" i="25" s="1"/>
  <c r="AQ31" i="25" s="1"/>
  <c r="AU31" i="25" s="1"/>
  <c r="O32" i="25"/>
  <c r="N62" i="13"/>
  <c r="O62" i="13" s="1"/>
  <c r="O47" i="16"/>
  <c r="P110" i="1"/>
  <c r="Q110" i="1" s="1"/>
  <c r="S110" i="1" s="1"/>
  <c r="U110" i="1" s="1"/>
  <c r="AT110" i="1" s="1"/>
  <c r="AX110" i="1" s="1"/>
  <c r="O111" i="1"/>
  <c r="P122" i="5"/>
  <c r="Q122" i="5" s="1"/>
  <c r="S122" i="5" s="1"/>
  <c r="U122" i="5" s="1"/>
  <c r="AT122" i="5" s="1"/>
  <c r="O123" i="5"/>
  <c r="BA121" i="8"/>
  <c r="AX121" i="8"/>
  <c r="P108" i="16"/>
  <c r="Q108" i="16" s="1"/>
  <c r="S108" i="16" s="1"/>
  <c r="U108" i="16" s="1"/>
  <c r="AT108" i="16" s="1"/>
  <c r="AX108" i="16" s="1"/>
  <c r="BA122" i="10"/>
  <c r="AX122" i="10"/>
  <c r="P138" i="17"/>
  <c r="Q138" i="17" s="1"/>
  <c r="S138" i="17" s="1"/>
  <c r="U138" i="17" s="1"/>
  <c r="AT138" i="17" s="1"/>
  <c r="AX138" i="17" s="1"/>
  <c r="P138" i="7"/>
  <c r="Q138" i="7" s="1"/>
  <c r="S138" i="7" s="1"/>
  <c r="U138" i="7" s="1"/>
  <c r="AT138" i="7" s="1"/>
  <c r="AX138" i="7" s="1"/>
  <c r="N77" i="17"/>
  <c r="P76" i="17"/>
  <c r="Q76" i="17" s="1"/>
  <c r="S76" i="17" s="1"/>
  <c r="U76" i="17" s="1"/>
  <c r="AQ76" i="17" s="1"/>
  <c r="AU76" i="17" s="1"/>
  <c r="O77" i="17"/>
  <c r="P138" i="2"/>
  <c r="Q138" i="2" s="1"/>
  <c r="S138" i="2" s="1"/>
  <c r="U138" i="2" s="1"/>
  <c r="AT138" i="2" s="1"/>
  <c r="AX138" i="2" s="1"/>
  <c r="O139" i="2"/>
  <c r="P47" i="11"/>
  <c r="Q47" i="11" s="1"/>
  <c r="S47" i="11" s="1"/>
  <c r="U47" i="11" s="1"/>
  <c r="AQ47" i="11" s="1"/>
  <c r="AU47" i="11" s="1"/>
  <c r="P61" i="11"/>
  <c r="Q61" i="11" s="1"/>
  <c r="S61" i="11" s="1"/>
  <c r="U61" i="11" s="1"/>
  <c r="AQ61" i="11" s="1"/>
  <c r="AU61" i="11" s="1"/>
  <c r="N62" i="11"/>
  <c r="O62" i="11" s="1"/>
  <c r="N77" i="29"/>
  <c r="O77" i="29" s="1"/>
  <c r="P76" i="29"/>
  <c r="Q76" i="29" s="1"/>
  <c r="S76" i="29" s="1"/>
  <c r="U76" i="29" s="1"/>
  <c r="AQ76" i="29" s="1"/>
  <c r="AU76" i="29" s="1"/>
  <c r="P107" i="14"/>
  <c r="Q107" i="14" s="1"/>
  <c r="S107" i="14" s="1"/>
  <c r="U107" i="14" s="1"/>
  <c r="AT107" i="14" s="1"/>
  <c r="AX107" i="14" s="1"/>
  <c r="O108" i="14"/>
  <c r="O77" i="9"/>
  <c r="P48" i="23"/>
  <c r="Q48" i="23" s="1"/>
  <c r="S48" i="23" s="1"/>
  <c r="U48" i="23" s="1"/>
  <c r="AQ48" i="23" s="1"/>
  <c r="AU48" i="23" s="1"/>
  <c r="P63" i="7"/>
  <c r="Q63" i="7" s="1"/>
  <c r="S63" i="7" s="1"/>
  <c r="U63" i="7" s="1"/>
  <c r="AQ63" i="7" s="1"/>
  <c r="AU63" i="7" s="1"/>
  <c r="P77" i="22"/>
  <c r="Q77" i="22" s="1"/>
  <c r="S77" i="22" s="1"/>
  <c r="U77" i="22" s="1"/>
  <c r="AQ77" i="22" s="1"/>
  <c r="AU77" i="22" s="1"/>
  <c r="P45" i="17"/>
  <c r="Q45" i="17" s="1"/>
  <c r="S45" i="17" s="1"/>
  <c r="U45" i="17" s="1"/>
  <c r="AQ45" i="17" s="1"/>
  <c r="AU45" i="17" s="1"/>
  <c r="P31" i="6"/>
  <c r="Q31" i="6" s="1"/>
  <c r="S31" i="6" s="1"/>
  <c r="U31" i="6" s="1"/>
  <c r="AQ31" i="6" s="1"/>
  <c r="AU31" i="6" s="1"/>
  <c r="P62" i="8"/>
  <c r="Q62" i="8" s="1"/>
  <c r="S62" i="8" s="1"/>
  <c r="U62" i="8" s="1"/>
  <c r="AQ62" i="8" s="1"/>
  <c r="AU62" i="8" s="1"/>
  <c r="P46" i="1"/>
  <c r="Q46" i="1" s="1"/>
  <c r="S46" i="1" s="1"/>
  <c r="U46" i="1" s="1"/>
  <c r="AQ46" i="1" s="1"/>
  <c r="AU46" i="1" s="1"/>
  <c r="O47" i="1"/>
  <c r="N93" i="13"/>
  <c r="P92" i="13"/>
  <c r="Q92" i="13" s="1"/>
  <c r="S92" i="13" s="1"/>
  <c r="U92" i="13" s="1"/>
  <c r="AJ92" i="13" s="1"/>
  <c r="AN92" i="13" s="1"/>
  <c r="O93" i="13"/>
  <c r="P122" i="3"/>
  <c r="Q122" i="3" s="1"/>
  <c r="S122" i="3" s="1"/>
  <c r="U122" i="3" s="1"/>
  <c r="AT122" i="3" s="1"/>
  <c r="O123" i="3"/>
  <c r="O29" i="5"/>
  <c r="O80" i="13"/>
  <c r="O107" i="5"/>
  <c r="O139" i="30"/>
  <c r="O32" i="14"/>
  <c r="O138" i="6"/>
  <c r="N30" i="31"/>
  <c r="O30" i="31" s="1"/>
  <c r="O92" i="26"/>
  <c r="N77" i="9"/>
  <c r="O138" i="21"/>
  <c r="P31" i="9"/>
  <c r="Q31" i="9" s="1"/>
  <c r="S31" i="9" s="1"/>
  <c r="U31" i="9" s="1"/>
  <c r="AQ31" i="9" s="1"/>
  <c r="AU31" i="9" s="1"/>
  <c r="O32" i="9"/>
  <c r="O107" i="4"/>
  <c r="N30" i="23"/>
  <c r="P29" i="23"/>
  <c r="Q29" i="23" s="1"/>
  <c r="S29" i="23" s="1"/>
  <c r="U29" i="23" s="1"/>
  <c r="AQ29" i="23" s="1"/>
  <c r="AU29" i="23" s="1"/>
  <c r="O30" i="23"/>
  <c r="P47" i="6"/>
  <c r="Q47" i="6" s="1"/>
  <c r="S47" i="6" s="1"/>
  <c r="U47" i="6" s="1"/>
  <c r="AQ47" i="6" s="1"/>
  <c r="AU47" i="6" s="1"/>
  <c r="P63" i="33"/>
  <c r="Q63" i="33" s="1"/>
  <c r="S63" i="33" s="1"/>
  <c r="U63" i="33" s="1"/>
  <c r="AQ63" i="33" s="1"/>
  <c r="AU63" i="33" s="1"/>
  <c r="P76" i="20"/>
  <c r="Q76" i="20" s="1"/>
  <c r="S76" i="20" s="1"/>
  <c r="U76" i="20" s="1"/>
  <c r="AQ76" i="20" s="1"/>
  <c r="AU76" i="20" s="1"/>
  <c r="P110" i="25"/>
  <c r="Q110" i="25" s="1"/>
  <c r="S110" i="25" s="1"/>
  <c r="U110" i="25" s="1"/>
  <c r="AT110" i="25" s="1"/>
  <c r="AX110" i="25" s="1"/>
  <c r="P61" i="25"/>
  <c r="Q61" i="25" s="1"/>
  <c r="S61" i="25" s="1"/>
  <c r="U61" i="25" s="1"/>
  <c r="AQ61" i="25" s="1"/>
  <c r="AU61" i="25" s="1"/>
  <c r="P107" i="33"/>
  <c r="Q107" i="33" s="1"/>
  <c r="S107" i="33" s="1"/>
  <c r="U107" i="33" s="1"/>
  <c r="AT107" i="33" s="1"/>
  <c r="AX107" i="33" s="1"/>
  <c r="P92" i="31"/>
  <c r="Q92" i="31" s="1"/>
  <c r="S92" i="31" s="1"/>
  <c r="U92" i="31" s="1"/>
  <c r="AJ92" i="31" s="1"/>
  <c r="AN92" i="31" s="1"/>
  <c r="BA121" i="5"/>
  <c r="AX121" i="5"/>
  <c r="P91" i="29"/>
  <c r="Q91" i="29" s="1"/>
  <c r="S91" i="29" s="1"/>
  <c r="U91" i="29" s="1"/>
  <c r="AJ91" i="29" s="1"/>
  <c r="AN91" i="29" s="1"/>
  <c r="O108" i="6"/>
  <c r="O124" i="22"/>
  <c r="O47" i="4"/>
  <c r="P122" i="8"/>
  <c r="Q122" i="8" s="1"/>
  <c r="S122" i="8" s="1"/>
  <c r="U122" i="8" s="1"/>
  <c r="AT122" i="8" s="1"/>
  <c r="N30" i="17"/>
  <c r="O30" i="17" s="1"/>
  <c r="O33" i="26"/>
  <c r="O62" i="9"/>
  <c r="P46" i="31"/>
  <c r="Q46" i="31" s="1"/>
  <c r="S46" i="31" s="1"/>
  <c r="U46" i="31" s="1"/>
  <c r="AQ46" i="31" s="1"/>
  <c r="AU46" i="31" s="1"/>
  <c r="O47" i="31"/>
  <c r="O77" i="6"/>
  <c r="O77" i="23"/>
  <c r="O93" i="1"/>
  <c r="O45" i="12"/>
  <c r="O61" i="3"/>
  <c r="N77" i="31"/>
  <c r="O77" i="31" s="1"/>
  <c r="P125" i="34" l="1"/>
  <c r="Q125" i="34" s="1"/>
  <c r="S125" i="34" s="1"/>
  <c r="U125" i="34" s="1"/>
  <c r="AT125" i="34" s="1"/>
  <c r="O126" i="34"/>
  <c r="N109" i="34"/>
  <c r="O109" i="34" s="1"/>
  <c r="P79" i="34"/>
  <c r="Q79" i="34" s="1"/>
  <c r="S79" i="34" s="1"/>
  <c r="U79" i="34" s="1"/>
  <c r="AQ79" i="34" s="1"/>
  <c r="AU79" i="34" s="1"/>
  <c r="P62" i="34"/>
  <c r="Q62" i="34" s="1"/>
  <c r="S62" i="34" s="1"/>
  <c r="U62" i="34" s="1"/>
  <c r="AQ62" i="34" s="1"/>
  <c r="AU62" i="34" s="1"/>
  <c r="O63" i="34"/>
  <c r="P32" i="34"/>
  <c r="Q32" i="34" s="1"/>
  <c r="S32" i="34" s="1"/>
  <c r="U32" i="34" s="1"/>
  <c r="AQ32" i="34" s="1"/>
  <c r="AU32" i="34" s="1"/>
  <c r="O33" i="34"/>
  <c r="O48" i="34"/>
  <c r="O141" i="34"/>
  <c r="P95" i="34"/>
  <c r="Q95" i="34" s="1"/>
  <c r="S95" i="34" s="1"/>
  <c r="U95" i="34" s="1"/>
  <c r="AJ95" i="34" s="1"/>
  <c r="AN95" i="34" s="1"/>
  <c r="O96" i="34"/>
  <c r="P77" i="24"/>
  <c r="Q77" i="24" s="1"/>
  <c r="S77" i="24" s="1"/>
  <c r="U77" i="24" s="1"/>
  <c r="AQ77" i="24" s="1"/>
  <c r="AU77" i="24" s="1"/>
  <c r="O78" i="24"/>
  <c r="P30" i="31"/>
  <c r="Q30" i="31" s="1"/>
  <c r="S30" i="31" s="1"/>
  <c r="U30" i="31" s="1"/>
  <c r="AQ30" i="31" s="1"/>
  <c r="AU30" i="31" s="1"/>
  <c r="O31" i="31"/>
  <c r="P93" i="30"/>
  <c r="Q93" i="30" s="1"/>
  <c r="S93" i="30" s="1"/>
  <c r="U93" i="30" s="1"/>
  <c r="AJ93" i="30" s="1"/>
  <c r="AN93" i="30" s="1"/>
  <c r="P62" i="20"/>
  <c r="Q62" i="20" s="1"/>
  <c r="S62" i="20" s="1"/>
  <c r="U62" i="20" s="1"/>
  <c r="AQ62" i="20" s="1"/>
  <c r="AU62" i="20" s="1"/>
  <c r="O63" i="20"/>
  <c r="P93" i="33"/>
  <c r="Q93" i="33" s="1"/>
  <c r="S93" i="33" s="1"/>
  <c r="U93" i="33" s="1"/>
  <c r="AJ93" i="33" s="1"/>
  <c r="AN93" i="33" s="1"/>
  <c r="O94" i="33"/>
  <c r="P93" i="17"/>
  <c r="Q93" i="17" s="1"/>
  <c r="S93" i="17" s="1"/>
  <c r="U93" i="17" s="1"/>
  <c r="AJ93" i="17" s="1"/>
  <c r="AN93" i="17" s="1"/>
  <c r="O94" i="17"/>
  <c r="P77" i="29"/>
  <c r="Q77" i="29" s="1"/>
  <c r="S77" i="29" s="1"/>
  <c r="U77" i="29" s="1"/>
  <c r="AQ77" i="29" s="1"/>
  <c r="AU77" i="29" s="1"/>
  <c r="O78" i="29"/>
  <c r="P62" i="14"/>
  <c r="Q62" i="14" s="1"/>
  <c r="S62" i="14" s="1"/>
  <c r="U62" i="14" s="1"/>
  <c r="AQ62" i="14" s="1"/>
  <c r="AU62" i="14" s="1"/>
  <c r="O63" i="14"/>
  <c r="P62" i="11"/>
  <c r="Q62" i="11" s="1"/>
  <c r="S62" i="11" s="1"/>
  <c r="U62" i="11" s="1"/>
  <c r="AQ62" i="11" s="1"/>
  <c r="AU62" i="11" s="1"/>
  <c r="P93" i="14"/>
  <c r="Q93" i="14" s="1"/>
  <c r="S93" i="14" s="1"/>
  <c r="U93" i="14" s="1"/>
  <c r="AJ93" i="14" s="1"/>
  <c r="AN93" i="14" s="1"/>
  <c r="O94" i="14"/>
  <c r="P77" i="31"/>
  <c r="Q77" i="31" s="1"/>
  <c r="S77" i="31" s="1"/>
  <c r="U77" i="31" s="1"/>
  <c r="AQ77" i="31" s="1"/>
  <c r="AU77" i="31" s="1"/>
  <c r="O78" i="31"/>
  <c r="P47" i="1"/>
  <c r="Q47" i="1" s="1"/>
  <c r="S47" i="1" s="1"/>
  <c r="U47" i="1" s="1"/>
  <c r="AQ47" i="1" s="1"/>
  <c r="AU47" i="1" s="1"/>
  <c r="O48" i="1"/>
  <c r="P48" i="3"/>
  <c r="Q48" i="3" s="1"/>
  <c r="S48" i="3" s="1"/>
  <c r="U48" i="3" s="1"/>
  <c r="AQ48" i="3" s="1"/>
  <c r="AU48" i="3" s="1"/>
  <c r="O49" i="3"/>
  <c r="P78" i="10"/>
  <c r="Q78" i="10" s="1"/>
  <c r="S78" i="10" s="1"/>
  <c r="U78" i="10" s="1"/>
  <c r="AQ78" i="10" s="1"/>
  <c r="AU78" i="10" s="1"/>
  <c r="P108" i="28"/>
  <c r="Q108" i="28" s="1"/>
  <c r="S108" i="28" s="1"/>
  <c r="U108" i="28" s="1"/>
  <c r="AT108" i="28" s="1"/>
  <c r="AX108" i="28" s="1"/>
  <c r="P77" i="16"/>
  <c r="Q77" i="16" s="1"/>
  <c r="S77" i="16" s="1"/>
  <c r="U77" i="16" s="1"/>
  <c r="AQ77" i="16" s="1"/>
  <c r="AU77" i="16" s="1"/>
  <c r="O78" i="16"/>
  <c r="P139" i="14"/>
  <c r="Q139" i="14" s="1"/>
  <c r="S139" i="14" s="1"/>
  <c r="U139" i="14" s="1"/>
  <c r="AT139" i="14" s="1"/>
  <c r="AX139" i="14" s="1"/>
  <c r="P93" i="24"/>
  <c r="Q93" i="24" s="1"/>
  <c r="S93" i="24" s="1"/>
  <c r="U93" i="24" s="1"/>
  <c r="AJ93" i="24" s="1"/>
  <c r="AN93" i="24" s="1"/>
  <c r="O94" i="24"/>
  <c r="P46" i="5"/>
  <c r="Q46" i="5" s="1"/>
  <c r="S46" i="5" s="1"/>
  <c r="U46" i="5" s="1"/>
  <c r="AQ46" i="5" s="1"/>
  <c r="AU46" i="5" s="1"/>
  <c r="O47" i="5"/>
  <c r="P93" i="10"/>
  <c r="Q93" i="10" s="1"/>
  <c r="S93" i="10" s="1"/>
  <c r="U93" i="10" s="1"/>
  <c r="AJ93" i="10" s="1"/>
  <c r="AN93" i="10" s="1"/>
  <c r="O94" i="10"/>
  <c r="P62" i="9"/>
  <c r="Q62" i="9" s="1"/>
  <c r="S62" i="9" s="1"/>
  <c r="U62" i="9" s="1"/>
  <c r="AQ62" i="9" s="1"/>
  <c r="AU62" i="9" s="1"/>
  <c r="O63" i="9"/>
  <c r="N93" i="31"/>
  <c r="O93" i="31" s="1"/>
  <c r="O64" i="33"/>
  <c r="O48" i="11"/>
  <c r="N109" i="16"/>
  <c r="N93" i="23"/>
  <c r="O93" i="23" s="1"/>
  <c r="P30" i="15"/>
  <c r="Q30" i="15" s="1"/>
  <c r="S30" i="15" s="1"/>
  <c r="U30" i="15" s="1"/>
  <c r="AQ30" i="15" s="1"/>
  <c r="AU30" i="15" s="1"/>
  <c r="O138" i="3"/>
  <c r="O108" i="7"/>
  <c r="AX123" i="31"/>
  <c r="BA123" i="31"/>
  <c r="N109" i="30"/>
  <c r="O109" i="30" s="1"/>
  <c r="O79" i="2"/>
  <c r="P123" i="23"/>
  <c r="Q123" i="23" s="1"/>
  <c r="S123" i="23" s="1"/>
  <c r="U123" i="23" s="1"/>
  <c r="AT123" i="23" s="1"/>
  <c r="O124" i="23"/>
  <c r="N77" i="21"/>
  <c r="O77" i="21" s="1"/>
  <c r="O32" i="20"/>
  <c r="O139" i="27"/>
  <c r="N93" i="4"/>
  <c r="P142" i="25"/>
  <c r="Q142" i="25" s="1"/>
  <c r="S142" i="25" s="1"/>
  <c r="U142" i="25" s="1"/>
  <c r="AT142" i="25" s="1"/>
  <c r="AX142" i="25" s="1"/>
  <c r="O31" i="3"/>
  <c r="P124" i="31"/>
  <c r="Q124" i="31" s="1"/>
  <c r="S124" i="31" s="1"/>
  <c r="U124" i="31" s="1"/>
  <c r="AT124" i="31" s="1"/>
  <c r="P124" i="33"/>
  <c r="Q124" i="33" s="1"/>
  <c r="S124" i="33" s="1"/>
  <c r="U124" i="33" s="1"/>
  <c r="AT124" i="33" s="1"/>
  <c r="P109" i="2"/>
  <c r="Q109" i="2" s="1"/>
  <c r="S109" i="2" s="1"/>
  <c r="U109" i="2" s="1"/>
  <c r="AT109" i="2" s="1"/>
  <c r="AX109" i="2" s="1"/>
  <c r="P33" i="24"/>
  <c r="Q33" i="24" s="1"/>
  <c r="S33" i="24" s="1"/>
  <c r="U33" i="24" s="1"/>
  <c r="AQ33" i="24" s="1"/>
  <c r="AU33" i="24" s="1"/>
  <c r="O34" i="24"/>
  <c r="P93" i="16"/>
  <c r="Q93" i="16" s="1"/>
  <c r="S93" i="16" s="1"/>
  <c r="U93" i="16" s="1"/>
  <c r="AJ93" i="16" s="1"/>
  <c r="AN93" i="16" s="1"/>
  <c r="O94" i="16"/>
  <c r="P139" i="31"/>
  <c r="Q139" i="31" s="1"/>
  <c r="S139" i="31" s="1"/>
  <c r="U139" i="31" s="1"/>
  <c r="AT139" i="31" s="1"/>
  <c r="AX139" i="31" s="1"/>
  <c r="N140" i="31"/>
  <c r="O140" i="31"/>
  <c r="O48" i="6"/>
  <c r="P32" i="14"/>
  <c r="Q32" i="14" s="1"/>
  <c r="S32" i="14" s="1"/>
  <c r="U32" i="14" s="1"/>
  <c r="AQ32" i="14" s="1"/>
  <c r="AU32" i="14" s="1"/>
  <c r="O33" i="14"/>
  <c r="O63" i="8"/>
  <c r="O49" i="23"/>
  <c r="O139" i="13"/>
  <c r="AX123" i="26"/>
  <c r="BA123" i="26"/>
  <c r="AX123" i="33"/>
  <c r="BA123" i="33"/>
  <c r="N109" i="27"/>
  <c r="O109" i="27" s="1"/>
  <c r="P45" i="19"/>
  <c r="Q45" i="19" s="1"/>
  <c r="S45" i="19" s="1"/>
  <c r="U45" i="19" s="1"/>
  <c r="AQ45" i="19" s="1"/>
  <c r="AU45" i="19" s="1"/>
  <c r="N46" i="19"/>
  <c r="O46" i="19"/>
  <c r="O32" i="10"/>
  <c r="O65" i="30"/>
  <c r="P107" i="3"/>
  <c r="Q107" i="3" s="1"/>
  <c r="S107" i="3" s="1"/>
  <c r="U107" i="3" s="1"/>
  <c r="AT107" i="3" s="1"/>
  <c r="AX107" i="3" s="1"/>
  <c r="O108" i="3"/>
  <c r="P77" i="26"/>
  <c r="Q77" i="26" s="1"/>
  <c r="S77" i="26" s="1"/>
  <c r="U77" i="26" s="1"/>
  <c r="AQ77" i="26" s="1"/>
  <c r="AU77" i="26" s="1"/>
  <c r="O78" i="26"/>
  <c r="O78" i="14"/>
  <c r="P123" i="10"/>
  <c r="Q123" i="10" s="1"/>
  <c r="S123" i="10" s="1"/>
  <c r="U123" i="10" s="1"/>
  <c r="AT123" i="10" s="1"/>
  <c r="O124" i="10"/>
  <c r="O63" i="12"/>
  <c r="O63" i="23"/>
  <c r="P139" i="30"/>
  <c r="Q139" i="30" s="1"/>
  <c r="S139" i="30" s="1"/>
  <c r="U139" i="30" s="1"/>
  <c r="AT139" i="30" s="1"/>
  <c r="AX139" i="30" s="1"/>
  <c r="N140" i="30"/>
  <c r="O140" i="30"/>
  <c r="P93" i="6"/>
  <c r="Q93" i="6" s="1"/>
  <c r="S93" i="6" s="1"/>
  <c r="U93" i="6" s="1"/>
  <c r="AJ93" i="6" s="1"/>
  <c r="AN93" i="6" s="1"/>
  <c r="O94" i="6"/>
  <c r="P62" i="27"/>
  <c r="Q62" i="27" s="1"/>
  <c r="S62" i="27" s="1"/>
  <c r="U62" i="27" s="1"/>
  <c r="AQ62" i="27" s="1"/>
  <c r="AU62" i="27" s="1"/>
  <c r="O63" i="27"/>
  <c r="P46" i="22"/>
  <c r="Q46" i="22" s="1"/>
  <c r="S46" i="22" s="1"/>
  <c r="U46" i="22" s="1"/>
  <c r="AQ46" i="22" s="1"/>
  <c r="AU46" i="22" s="1"/>
  <c r="O47" i="22"/>
  <c r="P140" i="1"/>
  <c r="Q140" i="1" s="1"/>
  <c r="S140" i="1" s="1"/>
  <c r="U140" i="1" s="1"/>
  <c r="AT140" i="1" s="1"/>
  <c r="AX140" i="1" s="1"/>
  <c r="O141" i="1"/>
  <c r="P124" i="27"/>
  <c r="Q124" i="27" s="1"/>
  <c r="S124" i="27" s="1"/>
  <c r="U124" i="27" s="1"/>
  <c r="AT124" i="27" s="1"/>
  <c r="N125" i="27"/>
  <c r="P123" i="11"/>
  <c r="Q123" i="11" s="1"/>
  <c r="S123" i="11" s="1"/>
  <c r="U123" i="11" s="1"/>
  <c r="AT123" i="11" s="1"/>
  <c r="P61" i="4"/>
  <c r="Q61" i="4" s="1"/>
  <c r="S61" i="4" s="1"/>
  <c r="U61" i="4" s="1"/>
  <c r="AQ61" i="4" s="1"/>
  <c r="AU61" i="4" s="1"/>
  <c r="P64" i="16"/>
  <c r="Q64" i="16" s="1"/>
  <c r="S64" i="16" s="1"/>
  <c r="U64" i="16" s="1"/>
  <c r="AQ64" i="16" s="1"/>
  <c r="AU64" i="16" s="1"/>
  <c r="O65" i="16"/>
  <c r="P31" i="2"/>
  <c r="Q31" i="2" s="1"/>
  <c r="S31" i="2" s="1"/>
  <c r="U31" i="2" s="1"/>
  <c r="AQ31" i="2" s="1"/>
  <c r="AU31" i="2" s="1"/>
  <c r="O32" i="2"/>
  <c r="P61" i="3"/>
  <c r="Q61" i="3" s="1"/>
  <c r="S61" i="3" s="1"/>
  <c r="U61" i="3" s="1"/>
  <c r="AQ61" i="3" s="1"/>
  <c r="AU61" i="3" s="1"/>
  <c r="O123" i="8"/>
  <c r="O108" i="33"/>
  <c r="O32" i="6"/>
  <c r="P77" i="9"/>
  <c r="Q77" i="9" s="1"/>
  <c r="S77" i="9" s="1"/>
  <c r="U77" i="9" s="1"/>
  <c r="AQ77" i="9" s="1"/>
  <c r="AU77" i="9" s="1"/>
  <c r="O78" i="9"/>
  <c r="BA122" i="5"/>
  <c r="AX122" i="5"/>
  <c r="P138" i="16"/>
  <c r="Q138" i="16" s="1"/>
  <c r="S138" i="16" s="1"/>
  <c r="U138" i="16" s="1"/>
  <c r="AT138" i="16" s="1"/>
  <c r="AX138" i="16" s="1"/>
  <c r="P107" i="11"/>
  <c r="Q107" i="11" s="1"/>
  <c r="S107" i="11" s="1"/>
  <c r="U107" i="11" s="1"/>
  <c r="AT107" i="11" s="1"/>
  <c r="AX107" i="11" s="1"/>
  <c r="O108" i="11"/>
  <c r="N109" i="10"/>
  <c r="O109" i="10" s="1"/>
  <c r="O139" i="12"/>
  <c r="O108" i="17"/>
  <c r="O127" i="1"/>
  <c r="BA123" i="24"/>
  <c r="AX123" i="24"/>
  <c r="O48" i="33"/>
  <c r="O48" i="29"/>
  <c r="O124" i="13"/>
  <c r="O77" i="4"/>
  <c r="AX123" i="27"/>
  <c r="BA123" i="27"/>
  <c r="AX122" i="11"/>
  <c r="BA122" i="11"/>
  <c r="O63" i="24"/>
  <c r="P48" i="20"/>
  <c r="Q48" i="20" s="1"/>
  <c r="S48" i="20" s="1"/>
  <c r="U48" i="20" s="1"/>
  <c r="AQ48" i="20" s="1"/>
  <c r="AU48" i="20" s="1"/>
  <c r="BA122" i="28"/>
  <c r="AX122" i="28"/>
  <c r="P33" i="26"/>
  <c r="Q33" i="26" s="1"/>
  <c r="S33" i="26" s="1"/>
  <c r="U33" i="26" s="1"/>
  <c r="AQ33" i="26" s="1"/>
  <c r="AU33" i="26" s="1"/>
  <c r="N140" i="2"/>
  <c r="O140" i="2" s="1"/>
  <c r="P139" i="2"/>
  <c r="Q139" i="2" s="1"/>
  <c r="S139" i="2" s="1"/>
  <c r="U139" i="2" s="1"/>
  <c r="AT139" i="2" s="1"/>
  <c r="AX139" i="2" s="1"/>
  <c r="P107" i="5"/>
  <c r="Q107" i="5" s="1"/>
  <c r="S107" i="5" s="1"/>
  <c r="U107" i="5" s="1"/>
  <c r="AT107" i="5" s="1"/>
  <c r="AX107" i="5" s="1"/>
  <c r="O108" i="5"/>
  <c r="P77" i="17"/>
  <c r="Q77" i="17" s="1"/>
  <c r="S77" i="17" s="1"/>
  <c r="U77" i="17" s="1"/>
  <c r="AQ77" i="17" s="1"/>
  <c r="AU77" i="17" s="1"/>
  <c r="O78" i="17"/>
  <c r="P108" i="26"/>
  <c r="Q108" i="26" s="1"/>
  <c r="S108" i="26" s="1"/>
  <c r="U108" i="26" s="1"/>
  <c r="AT108" i="26" s="1"/>
  <c r="AX108" i="26" s="1"/>
  <c r="BA126" i="1"/>
  <c r="AX126" i="1"/>
  <c r="P95" i="2"/>
  <c r="Q95" i="2" s="1"/>
  <c r="S95" i="2" s="1"/>
  <c r="U95" i="2" s="1"/>
  <c r="AJ95" i="2" s="1"/>
  <c r="AN95" i="2" s="1"/>
  <c r="O96" i="2"/>
  <c r="N46" i="12"/>
  <c r="P45" i="12"/>
  <c r="Q45" i="12" s="1"/>
  <c r="S45" i="12" s="1"/>
  <c r="U45" i="12" s="1"/>
  <c r="AQ45" i="12" s="1"/>
  <c r="AU45" i="12" s="1"/>
  <c r="O46" i="12"/>
  <c r="P47" i="4"/>
  <c r="Q47" i="4" s="1"/>
  <c r="S47" i="4" s="1"/>
  <c r="U47" i="4" s="1"/>
  <c r="AQ47" i="4" s="1"/>
  <c r="AU47" i="4" s="1"/>
  <c r="O48" i="4"/>
  <c r="P80" i="13"/>
  <c r="Q80" i="13" s="1"/>
  <c r="S80" i="13" s="1"/>
  <c r="U80" i="13" s="1"/>
  <c r="AQ80" i="13" s="1"/>
  <c r="AU80" i="13" s="1"/>
  <c r="O108" i="15"/>
  <c r="O93" i="27"/>
  <c r="O108" i="9"/>
  <c r="P32" i="27"/>
  <c r="Q32" i="27" s="1"/>
  <c r="S32" i="27" s="1"/>
  <c r="U32" i="27" s="1"/>
  <c r="AQ32" i="27" s="1"/>
  <c r="AU32" i="27" s="1"/>
  <c r="O33" i="27"/>
  <c r="O138" i="8"/>
  <c r="O108" i="21"/>
  <c r="P47" i="21"/>
  <c r="Q47" i="21" s="1"/>
  <c r="S47" i="21" s="1"/>
  <c r="U47" i="21" s="1"/>
  <c r="AQ47" i="21" s="1"/>
  <c r="AU47" i="21" s="1"/>
  <c r="O48" i="21"/>
  <c r="P45" i="14"/>
  <c r="Q45" i="14" s="1"/>
  <c r="S45" i="14" s="1"/>
  <c r="U45" i="14" s="1"/>
  <c r="AQ45" i="14" s="1"/>
  <c r="AU45" i="14" s="1"/>
  <c r="O63" i="2"/>
  <c r="O124" i="14"/>
  <c r="O123" i="20"/>
  <c r="O63" i="15"/>
  <c r="P139" i="24"/>
  <c r="Q139" i="24" s="1"/>
  <c r="S139" i="24" s="1"/>
  <c r="U139" i="24" s="1"/>
  <c r="AT139" i="24" s="1"/>
  <c r="AX139" i="24" s="1"/>
  <c r="N140" i="24"/>
  <c r="N109" i="22"/>
  <c r="O109" i="22" s="1"/>
  <c r="N77" i="4"/>
  <c r="AX123" i="7"/>
  <c r="BA123" i="7"/>
  <c r="P124" i="2"/>
  <c r="Q124" i="2" s="1"/>
  <c r="S124" i="2" s="1"/>
  <c r="U124" i="2" s="1"/>
  <c r="AT124" i="2" s="1"/>
  <c r="O31" i="29"/>
  <c r="O31" i="18"/>
  <c r="P47" i="15"/>
  <c r="Q47" i="15" s="1"/>
  <c r="S47" i="15" s="1"/>
  <c r="U47" i="15" s="1"/>
  <c r="AQ47" i="15" s="1"/>
  <c r="AU47" i="15" s="1"/>
  <c r="P108" i="24"/>
  <c r="Q108" i="24" s="1"/>
  <c r="S108" i="24" s="1"/>
  <c r="U108" i="24" s="1"/>
  <c r="AT108" i="24" s="1"/>
  <c r="AX108" i="24" s="1"/>
  <c r="N109" i="24"/>
  <c r="O109" i="24"/>
  <c r="P93" i="7"/>
  <c r="Q93" i="7" s="1"/>
  <c r="S93" i="7" s="1"/>
  <c r="U93" i="7" s="1"/>
  <c r="AJ93" i="7" s="1"/>
  <c r="AN93" i="7" s="1"/>
  <c r="P30" i="4"/>
  <c r="Q30" i="4" s="1"/>
  <c r="S30" i="4" s="1"/>
  <c r="U30" i="4" s="1"/>
  <c r="AQ30" i="4" s="1"/>
  <c r="AU30" i="4" s="1"/>
  <c r="O31" i="4"/>
  <c r="P29" i="5"/>
  <c r="Q29" i="5" s="1"/>
  <c r="S29" i="5" s="1"/>
  <c r="U29" i="5" s="1"/>
  <c r="AQ29" i="5" s="1"/>
  <c r="AU29" i="5" s="1"/>
  <c r="P47" i="16"/>
  <c r="Q47" i="16" s="1"/>
  <c r="S47" i="16" s="1"/>
  <c r="U47" i="16" s="1"/>
  <c r="AQ47" i="16" s="1"/>
  <c r="AU47" i="16" s="1"/>
  <c r="P77" i="3"/>
  <c r="Q77" i="3" s="1"/>
  <c r="S77" i="3" s="1"/>
  <c r="U77" i="3" s="1"/>
  <c r="AQ77" i="3" s="1"/>
  <c r="AU77" i="3" s="1"/>
  <c r="O78" i="3"/>
  <c r="P47" i="9"/>
  <c r="Q47" i="9" s="1"/>
  <c r="S47" i="9" s="1"/>
  <c r="U47" i="9" s="1"/>
  <c r="AQ47" i="9" s="1"/>
  <c r="AU47" i="9" s="1"/>
  <c r="P138" i="9"/>
  <c r="Q138" i="9" s="1"/>
  <c r="S138" i="9" s="1"/>
  <c r="U138" i="9" s="1"/>
  <c r="AT138" i="9" s="1"/>
  <c r="AX138" i="9" s="1"/>
  <c r="AX123" i="14"/>
  <c r="BA123" i="14"/>
  <c r="P138" i="11"/>
  <c r="Q138" i="11" s="1"/>
  <c r="S138" i="11" s="1"/>
  <c r="U138" i="11" s="1"/>
  <c r="AT138" i="11" s="1"/>
  <c r="AX138" i="11" s="1"/>
  <c r="O139" i="11"/>
  <c r="P123" i="9"/>
  <c r="Q123" i="9" s="1"/>
  <c r="S123" i="9" s="1"/>
  <c r="U123" i="9" s="1"/>
  <c r="AT123" i="9" s="1"/>
  <c r="BA122" i="20"/>
  <c r="AX122" i="20"/>
  <c r="P78" i="12"/>
  <c r="Q78" i="12" s="1"/>
  <c r="S78" i="12" s="1"/>
  <c r="U78" i="12" s="1"/>
  <c r="AQ78" i="12" s="1"/>
  <c r="AU78" i="12" s="1"/>
  <c r="P47" i="30"/>
  <c r="Q47" i="30" s="1"/>
  <c r="S47" i="30" s="1"/>
  <c r="U47" i="30" s="1"/>
  <c r="AQ47" i="30" s="1"/>
  <c r="AU47" i="30" s="1"/>
  <c r="P92" i="5"/>
  <c r="Q92" i="5" s="1"/>
  <c r="S92" i="5" s="1"/>
  <c r="U92" i="5" s="1"/>
  <c r="AJ92" i="5" s="1"/>
  <c r="AN92" i="5" s="1"/>
  <c r="P77" i="30"/>
  <c r="Q77" i="30" s="1"/>
  <c r="S77" i="30" s="1"/>
  <c r="U77" i="30" s="1"/>
  <c r="AQ77" i="30" s="1"/>
  <c r="AU77" i="30" s="1"/>
  <c r="O78" i="30"/>
  <c r="P77" i="28"/>
  <c r="Q77" i="28" s="1"/>
  <c r="S77" i="28" s="1"/>
  <c r="U77" i="28" s="1"/>
  <c r="AQ77" i="28" s="1"/>
  <c r="AU77" i="28" s="1"/>
  <c r="O78" i="28"/>
  <c r="P30" i="17"/>
  <c r="Q30" i="17" s="1"/>
  <c r="S30" i="17" s="1"/>
  <c r="U30" i="17" s="1"/>
  <c r="AQ30" i="17" s="1"/>
  <c r="AU30" i="17" s="1"/>
  <c r="O31" i="17"/>
  <c r="P123" i="5"/>
  <c r="Q123" i="5" s="1"/>
  <c r="S123" i="5" s="1"/>
  <c r="U123" i="5" s="1"/>
  <c r="AT123" i="5" s="1"/>
  <c r="O124" i="5"/>
  <c r="P111" i="1"/>
  <c r="Q111" i="1" s="1"/>
  <c r="S111" i="1" s="1"/>
  <c r="U111" i="1" s="1"/>
  <c r="AT111" i="1" s="1"/>
  <c r="AX111" i="1" s="1"/>
  <c r="O112" i="1"/>
  <c r="P33" i="7"/>
  <c r="Q33" i="7" s="1"/>
  <c r="S33" i="7" s="1"/>
  <c r="U33" i="7" s="1"/>
  <c r="AQ33" i="7" s="1"/>
  <c r="AU33" i="7" s="1"/>
  <c r="O34" i="7"/>
  <c r="P93" i="1"/>
  <c r="Q93" i="1" s="1"/>
  <c r="S93" i="1" s="1"/>
  <c r="U93" i="1" s="1"/>
  <c r="AJ93" i="1" s="1"/>
  <c r="AN93" i="1" s="1"/>
  <c r="O94" i="1"/>
  <c r="P77" i="23"/>
  <c r="Q77" i="23" s="1"/>
  <c r="S77" i="23" s="1"/>
  <c r="U77" i="23" s="1"/>
  <c r="AQ77" i="23" s="1"/>
  <c r="AU77" i="23" s="1"/>
  <c r="O78" i="23"/>
  <c r="N62" i="25"/>
  <c r="O62" i="25" s="1"/>
  <c r="P107" i="4"/>
  <c r="Q107" i="4" s="1"/>
  <c r="S107" i="4" s="1"/>
  <c r="U107" i="4" s="1"/>
  <c r="AT107" i="4" s="1"/>
  <c r="AX107" i="4" s="1"/>
  <c r="N46" i="17"/>
  <c r="O46" i="17" s="1"/>
  <c r="O139" i="7"/>
  <c r="P62" i="13"/>
  <c r="Q62" i="13" s="1"/>
  <c r="S62" i="13" s="1"/>
  <c r="U62" i="13" s="1"/>
  <c r="AQ62" i="13" s="1"/>
  <c r="AU62" i="13" s="1"/>
  <c r="O63" i="13"/>
  <c r="P45" i="13"/>
  <c r="Q45" i="13" s="1"/>
  <c r="S45" i="13" s="1"/>
  <c r="U45" i="13" s="1"/>
  <c r="AQ45" i="13" s="1"/>
  <c r="AU45" i="13" s="1"/>
  <c r="N93" i="27"/>
  <c r="O48" i="10"/>
  <c r="P93" i="15"/>
  <c r="Q93" i="15" s="1"/>
  <c r="S93" i="15" s="1"/>
  <c r="U93" i="15" s="1"/>
  <c r="AJ93" i="15" s="1"/>
  <c r="AN93" i="15" s="1"/>
  <c r="O139" i="33"/>
  <c r="O123" i="29"/>
  <c r="BA122" i="9"/>
  <c r="AX122" i="9"/>
  <c r="O92" i="19"/>
  <c r="O138" i="28"/>
  <c r="O64" i="31"/>
  <c r="N62" i="29"/>
  <c r="O62" i="29" s="1"/>
  <c r="O78" i="25"/>
  <c r="P76" i="27"/>
  <c r="Q76" i="27" s="1"/>
  <c r="S76" i="27" s="1"/>
  <c r="U76" i="27" s="1"/>
  <c r="AQ76" i="27" s="1"/>
  <c r="AU76" i="27" s="1"/>
  <c r="P93" i="3"/>
  <c r="Q93" i="3" s="1"/>
  <c r="S93" i="3" s="1"/>
  <c r="U93" i="3" s="1"/>
  <c r="AJ93" i="3" s="1"/>
  <c r="AN93" i="3" s="1"/>
  <c r="P32" i="16"/>
  <c r="Q32" i="16" s="1"/>
  <c r="S32" i="16" s="1"/>
  <c r="U32" i="16" s="1"/>
  <c r="AQ32" i="16" s="1"/>
  <c r="AU32" i="16" s="1"/>
  <c r="P62" i="19"/>
  <c r="Q62" i="19" s="1"/>
  <c r="S62" i="19" s="1"/>
  <c r="U62" i="19" s="1"/>
  <c r="AQ62" i="19" s="1"/>
  <c r="AU62" i="19" s="1"/>
  <c r="O63" i="19"/>
  <c r="P77" i="33"/>
  <c r="Q77" i="33" s="1"/>
  <c r="S77" i="33" s="1"/>
  <c r="U77" i="33" s="1"/>
  <c r="AQ77" i="33" s="1"/>
  <c r="AU77" i="33" s="1"/>
  <c r="P32" i="25"/>
  <c r="Q32" i="25" s="1"/>
  <c r="S32" i="25" s="1"/>
  <c r="U32" i="25" s="1"/>
  <c r="AQ32" i="25" s="1"/>
  <c r="AU32" i="25" s="1"/>
  <c r="P94" i="22"/>
  <c r="Q94" i="22" s="1"/>
  <c r="S94" i="22" s="1"/>
  <c r="U94" i="22" s="1"/>
  <c r="AJ94" i="22" s="1"/>
  <c r="AN94" i="22" s="1"/>
  <c r="P78" i="18"/>
  <c r="Q78" i="18" s="1"/>
  <c r="S78" i="18" s="1"/>
  <c r="U78" i="18" s="1"/>
  <c r="AQ78" i="18" s="1"/>
  <c r="AU78" i="18" s="1"/>
  <c r="O79" i="18"/>
  <c r="P123" i="4"/>
  <c r="Q123" i="4" s="1"/>
  <c r="S123" i="4" s="1"/>
  <c r="U123" i="4" s="1"/>
  <c r="AT123" i="4" s="1"/>
  <c r="O124" i="4"/>
  <c r="P138" i="19"/>
  <c r="Q138" i="19" s="1"/>
  <c r="S138" i="19" s="1"/>
  <c r="U138" i="19" s="1"/>
  <c r="AT138" i="19" s="1"/>
  <c r="AX138" i="19" s="1"/>
  <c r="O139" i="19"/>
  <c r="AX122" i="29"/>
  <c r="BA122" i="29"/>
  <c r="P62" i="5"/>
  <c r="Q62" i="5" s="1"/>
  <c r="S62" i="5" s="1"/>
  <c r="U62" i="5" s="1"/>
  <c r="AQ62" i="5" s="1"/>
  <c r="AU62" i="5" s="1"/>
  <c r="O63" i="5"/>
  <c r="P64" i="6"/>
  <c r="Q64" i="6" s="1"/>
  <c r="S64" i="6" s="1"/>
  <c r="U64" i="6" s="1"/>
  <c r="AQ64" i="6" s="1"/>
  <c r="AU64" i="6" s="1"/>
  <c r="O65" i="6"/>
  <c r="P108" i="23"/>
  <c r="Q108" i="23" s="1"/>
  <c r="S108" i="23" s="1"/>
  <c r="U108" i="23" s="1"/>
  <c r="AT108" i="23" s="1"/>
  <c r="AX108" i="23" s="1"/>
  <c r="P123" i="15"/>
  <c r="Q123" i="15" s="1"/>
  <c r="S123" i="15" s="1"/>
  <c r="U123" i="15" s="1"/>
  <c r="AT123" i="15" s="1"/>
  <c r="O124" i="15"/>
  <c r="P31" i="12"/>
  <c r="Q31" i="12" s="1"/>
  <c r="S31" i="12" s="1"/>
  <c r="U31" i="12" s="1"/>
  <c r="AQ31" i="12" s="1"/>
  <c r="AU31" i="12" s="1"/>
  <c r="O32" i="12"/>
  <c r="P138" i="6"/>
  <c r="Q138" i="6" s="1"/>
  <c r="S138" i="6" s="1"/>
  <c r="U138" i="6" s="1"/>
  <c r="AT138" i="6" s="1"/>
  <c r="AX138" i="6" s="1"/>
  <c r="O139" i="6"/>
  <c r="P64" i="18"/>
  <c r="Q64" i="18" s="1"/>
  <c r="S64" i="18" s="1"/>
  <c r="U64" i="18" s="1"/>
  <c r="AQ64" i="18" s="1"/>
  <c r="AU64" i="18" s="1"/>
  <c r="O65" i="18"/>
  <c r="P123" i="21"/>
  <c r="Q123" i="21" s="1"/>
  <c r="S123" i="21" s="1"/>
  <c r="U123" i="21" s="1"/>
  <c r="AT123" i="21" s="1"/>
  <c r="O124" i="21"/>
  <c r="BA122" i="8"/>
  <c r="AX122" i="8"/>
  <c r="N109" i="14"/>
  <c r="O109" i="14" s="1"/>
  <c r="P108" i="14"/>
  <c r="Q108" i="14" s="1"/>
  <c r="S108" i="14" s="1"/>
  <c r="U108" i="14" s="1"/>
  <c r="AT108" i="14" s="1"/>
  <c r="AX108" i="14" s="1"/>
  <c r="P77" i="7"/>
  <c r="Q77" i="7" s="1"/>
  <c r="S77" i="7" s="1"/>
  <c r="U77" i="7" s="1"/>
  <c r="AQ77" i="7" s="1"/>
  <c r="AU77" i="7" s="1"/>
  <c r="O78" i="7"/>
  <c r="AX123" i="13"/>
  <c r="BA123" i="13"/>
  <c r="P124" i="7"/>
  <c r="Q124" i="7" s="1"/>
  <c r="S124" i="7" s="1"/>
  <c r="U124" i="7" s="1"/>
  <c r="AT124" i="7" s="1"/>
  <c r="P32" i="9"/>
  <c r="Q32" i="9" s="1"/>
  <c r="S32" i="9" s="1"/>
  <c r="U32" i="9" s="1"/>
  <c r="AQ32" i="9" s="1"/>
  <c r="AU32" i="9" s="1"/>
  <c r="O33" i="9"/>
  <c r="P77" i="6"/>
  <c r="Q77" i="6" s="1"/>
  <c r="S77" i="6" s="1"/>
  <c r="U77" i="6" s="1"/>
  <c r="AQ77" i="6" s="1"/>
  <c r="AU77" i="6" s="1"/>
  <c r="O78" i="6"/>
  <c r="P108" i="6"/>
  <c r="Q108" i="6" s="1"/>
  <c r="S108" i="6" s="1"/>
  <c r="U108" i="6" s="1"/>
  <c r="AT108" i="6" s="1"/>
  <c r="AX108" i="6" s="1"/>
  <c r="O111" i="25"/>
  <c r="AX122" i="3"/>
  <c r="BA122" i="3"/>
  <c r="O139" i="17"/>
  <c r="O139" i="26"/>
  <c r="O124" i="30"/>
  <c r="O109" i="13"/>
  <c r="BA122" i="4"/>
  <c r="AX122" i="4"/>
  <c r="N93" i="20"/>
  <c r="O93" i="20" s="1"/>
  <c r="O30" i="19"/>
  <c r="O108" i="20"/>
  <c r="O109" i="31"/>
  <c r="O77" i="5"/>
  <c r="P80" i="1"/>
  <c r="Q80" i="1" s="1"/>
  <c r="S80" i="1" s="1"/>
  <c r="U80" i="1" s="1"/>
  <c r="AQ80" i="1" s="1"/>
  <c r="AU80" i="1" s="1"/>
  <c r="O64" i="26"/>
  <c r="O124" i="17"/>
  <c r="O48" i="27"/>
  <c r="O139" i="18"/>
  <c r="P32" i="21"/>
  <c r="Q32" i="21" s="1"/>
  <c r="S32" i="21" s="1"/>
  <c r="U32" i="21" s="1"/>
  <c r="AQ32" i="21" s="1"/>
  <c r="AU32" i="21" s="1"/>
  <c r="O33" i="21"/>
  <c r="P47" i="8"/>
  <c r="Q47" i="8" s="1"/>
  <c r="S47" i="8" s="1"/>
  <c r="U47" i="8" s="1"/>
  <c r="AQ47" i="8" s="1"/>
  <c r="AU47" i="8" s="1"/>
  <c r="O48" i="8"/>
  <c r="P92" i="11"/>
  <c r="Q92" i="11" s="1"/>
  <c r="S92" i="11" s="1"/>
  <c r="U92" i="11" s="1"/>
  <c r="AJ92" i="11" s="1"/>
  <c r="AN92" i="11" s="1"/>
  <c r="N93" i="11"/>
  <c r="P29" i="28"/>
  <c r="Q29" i="28" s="1"/>
  <c r="S29" i="28" s="1"/>
  <c r="U29" i="28" s="1"/>
  <c r="AQ29" i="28" s="1"/>
  <c r="AU29" i="28" s="1"/>
  <c r="P32" i="22"/>
  <c r="Q32" i="22" s="1"/>
  <c r="S32" i="22" s="1"/>
  <c r="U32" i="22" s="1"/>
  <c r="AQ32" i="22" s="1"/>
  <c r="AU32" i="22" s="1"/>
  <c r="O33" i="22"/>
  <c r="P124" i="24"/>
  <c r="Q124" i="24" s="1"/>
  <c r="S124" i="24" s="1"/>
  <c r="U124" i="24" s="1"/>
  <c r="AT124" i="24" s="1"/>
  <c r="P30" i="23"/>
  <c r="Q30" i="23" s="1"/>
  <c r="S30" i="23" s="1"/>
  <c r="U30" i="23" s="1"/>
  <c r="AQ30" i="23" s="1"/>
  <c r="AU30" i="23" s="1"/>
  <c r="P64" i="22"/>
  <c r="Q64" i="22" s="1"/>
  <c r="S64" i="22" s="1"/>
  <c r="U64" i="22" s="1"/>
  <c r="AQ64" i="22" s="1"/>
  <c r="AU64" i="22" s="1"/>
  <c r="O65" i="22"/>
  <c r="P124" i="22"/>
  <c r="Q124" i="22" s="1"/>
  <c r="S124" i="22" s="1"/>
  <c r="U124" i="22" s="1"/>
  <c r="AT124" i="22" s="1"/>
  <c r="N125" i="22"/>
  <c r="O125" i="22"/>
  <c r="P123" i="3"/>
  <c r="Q123" i="3" s="1"/>
  <c r="S123" i="3" s="1"/>
  <c r="U123" i="3" s="1"/>
  <c r="AT123" i="3" s="1"/>
  <c r="O124" i="3"/>
  <c r="O92" i="29"/>
  <c r="O78" i="22"/>
  <c r="P76" i="19"/>
  <c r="Q76" i="19" s="1"/>
  <c r="S76" i="19" s="1"/>
  <c r="U76" i="19" s="1"/>
  <c r="AQ76" i="19" s="1"/>
  <c r="AU76" i="19" s="1"/>
  <c r="O32" i="11"/>
  <c r="BA123" i="30"/>
  <c r="AX123" i="30"/>
  <c r="O50" i="24"/>
  <c r="N93" i="12"/>
  <c r="O93" i="12" s="1"/>
  <c r="P138" i="10"/>
  <c r="Q138" i="10" s="1"/>
  <c r="S138" i="10" s="1"/>
  <c r="U138" i="10" s="1"/>
  <c r="AT138" i="10" s="1"/>
  <c r="AX138" i="10" s="1"/>
  <c r="O139" i="10"/>
  <c r="O123" i="19"/>
  <c r="P47" i="18"/>
  <c r="Q47" i="18" s="1"/>
  <c r="S47" i="18" s="1"/>
  <c r="U47" i="18" s="1"/>
  <c r="AQ47" i="18" s="1"/>
  <c r="AU47" i="18" s="1"/>
  <c r="O48" i="18"/>
  <c r="P107" i="8"/>
  <c r="Q107" i="8" s="1"/>
  <c r="S107" i="8" s="1"/>
  <c r="U107" i="8" s="1"/>
  <c r="AT107" i="8" s="1"/>
  <c r="AX107" i="8" s="1"/>
  <c r="O108" i="8"/>
  <c r="BA123" i="17"/>
  <c r="AX123" i="17"/>
  <c r="O48" i="25"/>
  <c r="O49" i="2"/>
  <c r="O126" i="25"/>
  <c r="P47" i="28"/>
  <c r="Q47" i="28" s="1"/>
  <c r="S47" i="28" s="1"/>
  <c r="U47" i="28" s="1"/>
  <c r="AQ47" i="28" s="1"/>
  <c r="AU47" i="28" s="1"/>
  <c r="P92" i="28"/>
  <c r="Q92" i="28" s="1"/>
  <c r="S92" i="28" s="1"/>
  <c r="U92" i="28" s="1"/>
  <c r="AJ92" i="28" s="1"/>
  <c r="AN92" i="28" s="1"/>
  <c r="P138" i="21"/>
  <c r="Q138" i="21" s="1"/>
  <c r="S138" i="21" s="1"/>
  <c r="U138" i="21" s="1"/>
  <c r="AT138" i="21" s="1"/>
  <c r="AX138" i="21" s="1"/>
  <c r="O139" i="21"/>
  <c r="P93" i="13"/>
  <c r="Q93" i="13" s="1"/>
  <c r="S93" i="13" s="1"/>
  <c r="U93" i="13" s="1"/>
  <c r="AJ93" i="13" s="1"/>
  <c r="AN93" i="13" s="1"/>
  <c r="O94" i="13"/>
  <c r="N77" i="11"/>
  <c r="O77" i="11" s="1"/>
  <c r="P76" i="11"/>
  <c r="Q76" i="11" s="1"/>
  <c r="S76" i="11" s="1"/>
  <c r="U76" i="11" s="1"/>
  <c r="AQ76" i="11" s="1"/>
  <c r="AU76" i="11" s="1"/>
  <c r="P30" i="30"/>
  <c r="Q30" i="30" s="1"/>
  <c r="S30" i="30" s="1"/>
  <c r="U30" i="30" s="1"/>
  <c r="AQ30" i="30" s="1"/>
  <c r="AU30" i="30" s="1"/>
  <c r="O31" i="30"/>
  <c r="N140" i="23"/>
  <c r="O140" i="23" s="1"/>
  <c r="P139" i="23"/>
  <c r="Q139" i="23" s="1"/>
  <c r="S139" i="23" s="1"/>
  <c r="U139" i="23" s="1"/>
  <c r="AT139" i="23" s="1"/>
  <c r="AX139" i="23" s="1"/>
  <c r="P33" i="33"/>
  <c r="Q33" i="33" s="1"/>
  <c r="S33" i="33" s="1"/>
  <c r="U33" i="33" s="1"/>
  <c r="AQ33" i="33" s="1"/>
  <c r="AU33" i="33" s="1"/>
  <c r="P63" i="21"/>
  <c r="Q63" i="21" s="1"/>
  <c r="S63" i="21" s="1"/>
  <c r="U63" i="21" s="1"/>
  <c r="AQ63" i="21" s="1"/>
  <c r="AU63" i="21" s="1"/>
  <c r="BA125" i="25"/>
  <c r="AX125" i="25"/>
  <c r="P47" i="7"/>
  <c r="Q47" i="7" s="1"/>
  <c r="S47" i="7" s="1"/>
  <c r="U47" i="7" s="1"/>
  <c r="AQ47" i="7" s="1"/>
  <c r="AU47" i="7" s="1"/>
  <c r="O48" i="7"/>
  <c r="O64" i="7"/>
  <c r="P92" i="8"/>
  <c r="Q92" i="8" s="1"/>
  <c r="S92" i="8" s="1"/>
  <c r="U92" i="8" s="1"/>
  <c r="AJ92" i="8" s="1"/>
  <c r="AN92" i="8" s="1"/>
  <c r="O108" i="18"/>
  <c r="O63" i="28"/>
  <c r="P123" i="18"/>
  <c r="Q123" i="18" s="1"/>
  <c r="S123" i="18" s="1"/>
  <c r="U123" i="18" s="1"/>
  <c r="AT123" i="18" s="1"/>
  <c r="O124" i="18"/>
  <c r="O31" i="13"/>
  <c r="O62" i="17"/>
  <c r="O138" i="29"/>
  <c r="P123" i="6"/>
  <c r="Q123" i="6" s="1"/>
  <c r="S123" i="6" s="1"/>
  <c r="U123" i="6" s="1"/>
  <c r="AT123" i="6" s="1"/>
  <c r="O124" i="6"/>
  <c r="N140" i="15"/>
  <c r="P139" i="15"/>
  <c r="Q139" i="15" s="1"/>
  <c r="S139" i="15" s="1"/>
  <c r="U139" i="15" s="1"/>
  <c r="AT139" i="15" s="1"/>
  <c r="AX139" i="15" s="1"/>
  <c r="O138" i="5"/>
  <c r="P31" i="8"/>
  <c r="Q31" i="8" s="1"/>
  <c r="S31" i="8" s="1"/>
  <c r="U31" i="8" s="1"/>
  <c r="AQ31" i="8" s="1"/>
  <c r="AU31" i="8" s="1"/>
  <c r="O77" i="8"/>
  <c r="P108" i="12"/>
  <c r="Q108" i="12" s="1"/>
  <c r="S108" i="12" s="1"/>
  <c r="U108" i="12" s="1"/>
  <c r="AT108" i="12" s="1"/>
  <c r="AX108" i="12" s="1"/>
  <c r="O138" i="20"/>
  <c r="P108" i="19"/>
  <c r="Q108" i="19" s="1"/>
  <c r="S108" i="19" s="1"/>
  <c r="U108" i="19" s="1"/>
  <c r="AT108" i="19" s="1"/>
  <c r="AX108" i="19" s="1"/>
  <c r="P124" i="26"/>
  <c r="Q124" i="26" s="1"/>
  <c r="S124" i="26" s="1"/>
  <c r="U124" i="26" s="1"/>
  <c r="AT124" i="26" s="1"/>
  <c r="N125" i="26"/>
  <c r="O125" i="26"/>
  <c r="P47" i="31"/>
  <c r="Q47" i="31" s="1"/>
  <c r="S47" i="31" s="1"/>
  <c r="U47" i="31" s="1"/>
  <c r="AQ47" i="31" s="1"/>
  <c r="AU47" i="31" s="1"/>
  <c r="P138" i="4"/>
  <c r="Q138" i="4" s="1"/>
  <c r="S138" i="4" s="1"/>
  <c r="U138" i="4" s="1"/>
  <c r="AT138" i="4" s="1"/>
  <c r="AX138" i="4" s="1"/>
  <c r="O139" i="4"/>
  <c r="P93" i="21"/>
  <c r="Q93" i="21" s="1"/>
  <c r="S93" i="21" s="1"/>
  <c r="U93" i="21" s="1"/>
  <c r="AJ93" i="21" s="1"/>
  <c r="AN93" i="21" s="1"/>
  <c r="O94" i="21"/>
  <c r="P63" i="1"/>
  <c r="Q63" i="1" s="1"/>
  <c r="S63" i="1" s="1"/>
  <c r="U63" i="1" s="1"/>
  <c r="AQ63" i="1" s="1"/>
  <c r="AU63" i="1" s="1"/>
  <c r="O64" i="1"/>
  <c r="P123" i="12"/>
  <c r="Q123" i="12" s="1"/>
  <c r="S123" i="12" s="1"/>
  <c r="U123" i="12" s="1"/>
  <c r="AT123" i="12" s="1"/>
  <c r="O124" i="12"/>
  <c r="AX122" i="19"/>
  <c r="BA122" i="19"/>
  <c r="P77" i="15"/>
  <c r="Q77" i="15" s="1"/>
  <c r="S77" i="15" s="1"/>
  <c r="U77" i="15" s="1"/>
  <c r="AQ77" i="15" s="1"/>
  <c r="AU77" i="15" s="1"/>
  <c r="P140" i="22"/>
  <c r="Q140" i="22" s="1"/>
  <c r="S140" i="22" s="1"/>
  <c r="U140" i="22" s="1"/>
  <c r="AT140" i="22" s="1"/>
  <c r="AX140" i="22" s="1"/>
  <c r="O141" i="22"/>
  <c r="P108" i="29"/>
  <c r="Q108" i="29" s="1"/>
  <c r="S108" i="29" s="1"/>
  <c r="U108" i="29" s="1"/>
  <c r="AT108" i="29" s="1"/>
  <c r="AX108" i="29" s="1"/>
  <c r="P92" i="25"/>
  <c r="Q92" i="25" s="1"/>
  <c r="S92" i="25" s="1"/>
  <c r="U92" i="25" s="1"/>
  <c r="AJ92" i="25" s="1"/>
  <c r="AN92" i="25" s="1"/>
  <c r="N77" i="20"/>
  <c r="O77" i="20" s="1"/>
  <c r="P92" i="26"/>
  <c r="Q92" i="26" s="1"/>
  <c r="S92" i="26" s="1"/>
  <c r="U92" i="26" s="1"/>
  <c r="AJ92" i="26" s="1"/>
  <c r="AN92" i="26" s="1"/>
  <c r="N93" i="26"/>
  <c r="O93" i="26"/>
  <c r="O109" i="16"/>
  <c r="O92" i="9"/>
  <c r="P123" i="16"/>
  <c r="Q123" i="16" s="1"/>
  <c r="S123" i="16" s="1"/>
  <c r="U123" i="16" s="1"/>
  <c r="AT123" i="16" s="1"/>
  <c r="O124" i="16"/>
  <c r="P32" i="1"/>
  <c r="Q32" i="1" s="1"/>
  <c r="S32" i="1" s="1"/>
  <c r="U32" i="1" s="1"/>
  <c r="AQ32" i="1" s="1"/>
  <c r="AU32" i="1" s="1"/>
  <c r="O33" i="1"/>
  <c r="P92" i="18"/>
  <c r="Q92" i="18" s="1"/>
  <c r="S92" i="18" s="1"/>
  <c r="U92" i="18" s="1"/>
  <c r="AJ92" i="18" s="1"/>
  <c r="AN92" i="18" s="1"/>
  <c r="O123" i="28"/>
  <c r="P48" i="26"/>
  <c r="Q48" i="26" s="1"/>
  <c r="S48" i="26" s="1"/>
  <c r="U48" i="26" s="1"/>
  <c r="AQ48" i="26" s="1"/>
  <c r="AU48" i="26" s="1"/>
  <c r="N77" i="8"/>
  <c r="O93" i="4"/>
  <c r="O63" i="10"/>
  <c r="P109" i="34" l="1"/>
  <c r="Q109" i="34" s="1"/>
  <c r="S109" i="34" s="1"/>
  <c r="U109" i="34" s="1"/>
  <c r="AT109" i="34" s="1"/>
  <c r="AX109" i="34" s="1"/>
  <c r="O110" i="34"/>
  <c r="P141" i="34"/>
  <c r="Q141" i="34" s="1"/>
  <c r="S141" i="34" s="1"/>
  <c r="U141" i="34" s="1"/>
  <c r="AT141" i="34" s="1"/>
  <c r="AX141" i="34" s="1"/>
  <c r="O142" i="34"/>
  <c r="P48" i="34"/>
  <c r="Q48" i="34" s="1"/>
  <c r="S48" i="34" s="1"/>
  <c r="U48" i="34" s="1"/>
  <c r="AQ48" i="34" s="1"/>
  <c r="AU48" i="34" s="1"/>
  <c r="O49" i="34"/>
  <c r="P33" i="34"/>
  <c r="Q33" i="34" s="1"/>
  <c r="S33" i="34" s="1"/>
  <c r="U33" i="34" s="1"/>
  <c r="AQ33" i="34" s="1"/>
  <c r="AU33" i="34" s="1"/>
  <c r="O34" i="34"/>
  <c r="P63" i="34"/>
  <c r="Q63" i="34" s="1"/>
  <c r="S63" i="34" s="1"/>
  <c r="U63" i="34" s="1"/>
  <c r="AQ63" i="34" s="1"/>
  <c r="AU63" i="34" s="1"/>
  <c r="O64" i="34"/>
  <c r="P96" i="34"/>
  <c r="Q96" i="34" s="1"/>
  <c r="S96" i="34" s="1"/>
  <c r="U96" i="34" s="1"/>
  <c r="AJ96" i="34" s="1"/>
  <c r="AN96" i="34" s="1"/>
  <c r="O97" i="34"/>
  <c r="O80" i="34"/>
  <c r="P126" i="34"/>
  <c r="Q126" i="34" s="1"/>
  <c r="S126" i="34" s="1"/>
  <c r="U126" i="34" s="1"/>
  <c r="AT126" i="34" s="1"/>
  <c r="O127" i="34"/>
  <c r="BA125" i="34"/>
  <c r="AX125" i="34"/>
  <c r="P140" i="23"/>
  <c r="Q140" i="23" s="1"/>
  <c r="S140" i="23" s="1"/>
  <c r="U140" i="23" s="1"/>
  <c r="AT140" i="23" s="1"/>
  <c r="AX140" i="23" s="1"/>
  <c r="P46" i="17"/>
  <c r="Q46" i="17" s="1"/>
  <c r="S46" i="17" s="1"/>
  <c r="U46" i="17" s="1"/>
  <c r="AQ46" i="17" s="1"/>
  <c r="AU46" i="17" s="1"/>
  <c r="O47" i="17"/>
  <c r="P109" i="22"/>
  <c r="Q109" i="22" s="1"/>
  <c r="S109" i="22" s="1"/>
  <c r="U109" i="22" s="1"/>
  <c r="AT109" i="22" s="1"/>
  <c r="AX109" i="22" s="1"/>
  <c r="O110" i="22"/>
  <c r="P62" i="25"/>
  <c r="Q62" i="25" s="1"/>
  <c r="S62" i="25" s="1"/>
  <c r="U62" i="25" s="1"/>
  <c r="AQ62" i="25" s="1"/>
  <c r="AU62" i="25" s="1"/>
  <c r="P93" i="23"/>
  <c r="Q93" i="23" s="1"/>
  <c r="S93" i="23" s="1"/>
  <c r="U93" i="23" s="1"/>
  <c r="AJ93" i="23" s="1"/>
  <c r="AN93" i="23" s="1"/>
  <c r="O94" i="23"/>
  <c r="P77" i="20"/>
  <c r="Q77" i="20" s="1"/>
  <c r="S77" i="20" s="1"/>
  <c r="U77" i="20" s="1"/>
  <c r="AQ77" i="20" s="1"/>
  <c r="AU77" i="20" s="1"/>
  <c r="O78" i="20"/>
  <c r="P140" i="2"/>
  <c r="Q140" i="2" s="1"/>
  <c r="S140" i="2" s="1"/>
  <c r="U140" i="2" s="1"/>
  <c r="AT140" i="2" s="1"/>
  <c r="AX140" i="2" s="1"/>
  <c r="O141" i="2"/>
  <c r="P77" i="11"/>
  <c r="Q77" i="11" s="1"/>
  <c r="S77" i="11" s="1"/>
  <c r="U77" i="11" s="1"/>
  <c r="AQ77" i="11" s="1"/>
  <c r="AU77" i="11" s="1"/>
  <c r="P93" i="12"/>
  <c r="Q93" i="12" s="1"/>
  <c r="S93" i="12" s="1"/>
  <c r="U93" i="12" s="1"/>
  <c r="AJ93" i="12" s="1"/>
  <c r="AN93" i="12" s="1"/>
  <c r="O94" i="12"/>
  <c r="P93" i="20"/>
  <c r="Q93" i="20" s="1"/>
  <c r="S93" i="20" s="1"/>
  <c r="U93" i="20" s="1"/>
  <c r="AJ93" i="20" s="1"/>
  <c r="AN93" i="20" s="1"/>
  <c r="O94" i="20"/>
  <c r="P109" i="27"/>
  <c r="Q109" i="27" s="1"/>
  <c r="S109" i="27" s="1"/>
  <c r="U109" i="27" s="1"/>
  <c r="AT109" i="27" s="1"/>
  <c r="AX109" i="27" s="1"/>
  <c r="O110" i="27"/>
  <c r="P109" i="14"/>
  <c r="Q109" i="14" s="1"/>
  <c r="S109" i="14" s="1"/>
  <c r="U109" i="14" s="1"/>
  <c r="AT109" i="14" s="1"/>
  <c r="AX109" i="14" s="1"/>
  <c r="O110" i="14"/>
  <c r="P93" i="26"/>
  <c r="Q93" i="26" s="1"/>
  <c r="S93" i="26" s="1"/>
  <c r="U93" i="26" s="1"/>
  <c r="AJ93" i="26" s="1"/>
  <c r="AN93" i="26" s="1"/>
  <c r="O94" i="26"/>
  <c r="P109" i="13"/>
  <c r="Q109" i="13" s="1"/>
  <c r="S109" i="13" s="1"/>
  <c r="U109" i="13" s="1"/>
  <c r="AT109" i="13" s="1"/>
  <c r="AX109" i="13" s="1"/>
  <c r="P139" i="12"/>
  <c r="Q139" i="12" s="1"/>
  <c r="S139" i="12" s="1"/>
  <c r="U139" i="12" s="1"/>
  <c r="AT139" i="12" s="1"/>
  <c r="AX139" i="12" s="1"/>
  <c r="AX123" i="6"/>
  <c r="BA123" i="6"/>
  <c r="N62" i="3"/>
  <c r="O62" i="3" s="1"/>
  <c r="P63" i="8"/>
  <c r="Q63" i="8" s="1"/>
  <c r="S63" i="8" s="1"/>
  <c r="U63" i="8" s="1"/>
  <c r="AQ63" i="8" s="1"/>
  <c r="AU63" i="8" s="1"/>
  <c r="O64" i="8"/>
  <c r="P64" i="1"/>
  <c r="Q64" i="1" s="1"/>
  <c r="S64" i="1" s="1"/>
  <c r="U64" i="1" s="1"/>
  <c r="AQ64" i="1" s="1"/>
  <c r="AU64" i="1" s="1"/>
  <c r="P62" i="17"/>
  <c r="Q62" i="17" s="1"/>
  <c r="S62" i="17" s="1"/>
  <c r="U62" i="17" s="1"/>
  <c r="AQ62" i="17" s="1"/>
  <c r="AU62" i="17" s="1"/>
  <c r="O63" i="17"/>
  <c r="N140" i="21"/>
  <c r="P139" i="21"/>
  <c r="Q139" i="21" s="1"/>
  <c r="S139" i="21" s="1"/>
  <c r="U139" i="21" s="1"/>
  <c r="AT139" i="21" s="1"/>
  <c r="AX139" i="21" s="1"/>
  <c r="O140" i="21"/>
  <c r="P48" i="18"/>
  <c r="Q48" i="18" s="1"/>
  <c r="S48" i="18" s="1"/>
  <c r="U48" i="18" s="1"/>
  <c r="AQ48" i="18" s="1"/>
  <c r="AU48" i="18" s="1"/>
  <c r="O49" i="18"/>
  <c r="P78" i="22"/>
  <c r="Q78" i="22" s="1"/>
  <c r="S78" i="22" s="1"/>
  <c r="U78" i="22" s="1"/>
  <c r="AQ78" i="22" s="1"/>
  <c r="AU78" i="22" s="1"/>
  <c r="O79" i="22"/>
  <c r="P33" i="22"/>
  <c r="Q33" i="22" s="1"/>
  <c r="S33" i="22" s="1"/>
  <c r="U33" i="22" s="1"/>
  <c r="AQ33" i="22" s="1"/>
  <c r="AU33" i="22" s="1"/>
  <c r="O34" i="22"/>
  <c r="P139" i="17"/>
  <c r="Q139" i="17" s="1"/>
  <c r="S139" i="17" s="1"/>
  <c r="U139" i="17" s="1"/>
  <c r="AT139" i="17" s="1"/>
  <c r="AX139" i="17" s="1"/>
  <c r="P78" i="7"/>
  <c r="Q78" i="7" s="1"/>
  <c r="S78" i="7" s="1"/>
  <c r="U78" i="7" s="1"/>
  <c r="AQ78" i="7" s="1"/>
  <c r="AU78" i="7" s="1"/>
  <c r="P124" i="15"/>
  <c r="Q124" i="15" s="1"/>
  <c r="S124" i="15" s="1"/>
  <c r="U124" i="15" s="1"/>
  <c r="AT124" i="15" s="1"/>
  <c r="P31" i="17"/>
  <c r="Q31" i="17" s="1"/>
  <c r="S31" i="17" s="1"/>
  <c r="U31" i="17" s="1"/>
  <c r="AQ31" i="17" s="1"/>
  <c r="AU31" i="17" s="1"/>
  <c r="P123" i="20"/>
  <c r="Q123" i="20" s="1"/>
  <c r="S123" i="20" s="1"/>
  <c r="U123" i="20" s="1"/>
  <c r="AT123" i="20" s="1"/>
  <c r="N109" i="26"/>
  <c r="O109" i="26" s="1"/>
  <c r="P108" i="3"/>
  <c r="Q108" i="3" s="1"/>
  <c r="S108" i="3" s="1"/>
  <c r="U108" i="3" s="1"/>
  <c r="AT108" i="3" s="1"/>
  <c r="AX108" i="3" s="1"/>
  <c r="N109" i="3"/>
  <c r="O109" i="3"/>
  <c r="P33" i="14"/>
  <c r="Q33" i="14" s="1"/>
  <c r="S33" i="14" s="1"/>
  <c r="U33" i="14" s="1"/>
  <c r="AQ33" i="14" s="1"/>
  <c r="AU33" i="14" s="1"/>
  <c r="N125" i="33"/>
  <c r="O125" i="33" s="1"/>
  <c r="BA123" i="23"/>
  <c r="AX123" i="23"/>
  <c r="P78" i="16"/>
  <c r="Q78" i="16" s="1"/>
  <c r="S78" i="16" s="1"/>
  <c r="U78" i="16" s="1"/>
  <c r="AQ78" i="16" s="1"/>
  <c r="AU78" i="16" s="1"/>
  <c r="P109" i="10"/>
  <c r="Q109" i="10" s="1"/>
  <c r="S109" i="10" s="1"/>
  <c r="U109" i="10" s="1"/>
  <c r="AT109" i="10" s="1"/>
  <c r="AX109" i="10" s="1"/>
  <c r="N93" i="18"/>
  <c r="O93" i="18" s="1"/>
  <c r="P31" i="13"/>
  <c r="Q31" i="13" s="1"/>
  <c r="S31" i="13" s="1"/>
  <c r="U31" i="13" s="1"/>
  <c r="AQ31" i="13" s="1"/>
  <c r="AU31" i="13" s="1"/>
  <c r="O64" i="21"/>
  <c r="P92" i="29"/>
  <c r="Q92" i="29" s="1"/>
  <c r="S92" i="29" s="1"/>
  <c r="U92" i="29" s="1"/>
  <c r="AJ92" i="29" s="1"/>
  <c r="AN92" i="29" s="1"/>
  <c r="N93" i="29"/>
  <c r="P124" i="17"/>
  <c r="Q124" i="17" s="1"/>
  <c r="S124" i="17" s="1"/>
  <c r="U124" i="17" s="1"/>
  <c r="AT124" i="17" s="1"/>
  <c r="N125" i="17"/>
  <c r="O125" i="17"/>
  <c r="AX123" i="15"/>
  <c r="BA123" i="15"/>
  <c r="O33" i="16"/>
  <c r="O108" i="4"/>
  <c r="O124" i="9"/>
  <c r="O48" i="16"/>
  <c r="O48" i="15"/>
  <c r="P124" i="14"/>
  <c r="Q124" i="14" s="1"/>
  <c r="S124" i="14" s="1"/>
  <c r="U124" i="14" s="1"/>
  <c r="AT124" i="14" s="1"/>
  <c r="P78" i="17"/>
  <c r="Q78" i="17" s="1"/>
  <c r="S78" i="17" s="1"/>
  <c r="U78" i="17" s="1"/>
  <c r="AQ78" i="17" s="1"/>
  <c r="AU78" i="17" s="1"/>
  <c r="O79" i="17"/>
  <c r="P65" i="16"/>
  <c r="Q65" i="16" s="1"/>
  <c r="S65" i="16" s="1"/>
  <c r="U65" i="16" s="1"/>
  <c r="AQ65" i="16" s="1"/>
  <c r="AU65" i="16" s="1"/>
  <c r="O66" i="16"/>
  <c r="P94" i="6"/>
  <c r="Q94" i="6" s="1"/>
  <c r="S94" i="6" s="1"/>
  <c r="U94" i="6" s="1"/>
  <c r="AJ94" i="6" s="1"/>
  <c r="AN94" i="6" s="1"/>
  <c r="P79" i="2"/>
  <c r="Q79" i="2" s="1"/>
  <c r="S79" i="2" s="1"/>
  <c r="U79" i="2" s="1"/>
  <c r="AQ79" i="2" s="1"/>
  <c r="AU79" i="2" s="1"/>
  <c r="O80" i="2"/>
  <c r="P48" i="11"/>
  <c r="Q48" i="11" s="1"/>
  <c r="S48" i="11" s="1"/>
  <c r="U48" i="11" s="1"/>
  <c r="AQ48" i="11" s="1"/>
  <c r="AU48" i="11" s="1"/>
  <c r="O49" i="11"/>
  <c r="P123" i="28"/>
  <c r="Q123" i="28" s="1"/>
  <c r="S123" i="28" s="1"/>
  <c r="U123" i="28" s="1"/>
  <c r="AT123" i="28" s="1"/>
  <c r="O124" i="28"/>
  <c r="P49" i="23"/>
  <c r="Q49" i="23" s="1"/>
  <c r="S49" i="23" s="1"/>
  <c r="U49" i="23" s="1"/>
  <c r="AQ49" i="23" s="1"/>
  <c r="AU49" i="23" s="1"/>
  <c r="O50" i="23"/>
  <c r="AX123" i="5"/>
  <c r="BA123" i="5"/>
  <c r="P32" i="2"/>
  <c r="Q32" i="2" s="1"/>
  <c r="S32" i="2" s="1"/>
  <c r="U32" i="2" s="1"/>
  <c r="AQ32" i="2" s="1"/>
  <c r="AU32" i="2" s="1"/>
  <c r="P33" i="1"/>
  <c r="Q33" i="1" s="1"/>
  <c r="S33" i="1" s="1"/>
  <c r="U33" i="1" s="1"/>
  <c r="AQ33" i="1" s="1"/>
  <c r="AU33" i="1" s="1"/>
  <c r="P94" i="21"/>
  <c r="Q94" i="21" s="1"/>
  <c r="S94" i="21" s="1"/>
  <c r="U94" i="21" s="1"/>
  <c r="AJ94" i="21" s="1"/>
  <c r="AN94" i="21" s="1"/>
  <c r="P124" i="18"/>
  <c r="Q124" i="18" s="1"/>
  <c r="S124" i="18" s="1"/>
  <c r="U124" i="18" s="1"/>
  <c r="AT124" i="18" s="1"/>
  <c r="P124" i="3"/>
  <c r="Q124" i="3" s="1"/>
  <c r="S124" i="3" s="1"/>
  <c r="U124" i="3" s="1"/>
  <c r="AT124" i="3" s="1"/>
  <c r="O30" i="28"/>
  <c r="P64" i="26"/>
  <c r="Q64" i="26" s="1"/>
  <c r="S64" i="26" s="1"/>
  <c r="U64" i="26" s="1"/>
  <c r="AQ64" i="26" s="1"/>
  <c r="AU64" i="26" s="1"/>
  <c r="P124" i="4"/>
  <c r="Q124" i="4" s="1"/>
  <c r="S124" i="4" s="1"/>
  <c r="U124" i="4" s="1"/>
  <c r="AT124" i="4" s="1"/>
  <c r="P123" i="29"/>
  <c r="Q123" i="29" s="1"/>
  <c r="S123" i="29" s="1"/>
  <c r="U123" i="29" s="1"/>
  <c r="AT123" i="29" s="1"/>
  <c r="P78" i="28"/>
  <c r="Q78" i="28" s="1"/>
  <c r="S78" i="28" s="1"/>
  <c r="U78" i="28" s="1"/>
  <c r="AQ78" i="28" s="1"/>
  <c r="AU78" i="28" s="1"/>
  <c r="O79" i="28"/>
  <c r="BA123" i="9"/>
  <c r="AX123" i="9"/>
  <c r="P63" i="2"/>
  <c r="Q63" i="2" s="1"/>
  <c r="S63" i="2" s="1"/>
  <c r="U63" i="2" s="1"/>
  <c r="AQ63" i="2" s="1"/>
  <c r="AU63" i="2" s="1"/>
  <c r="O64" i="2"/>
  <c r="O81" i="13"/>
  <c r="O139" i="16"/>
  <c r="P65" i="30"/>
  <c r="Q65" i="30" s="1"/>
  <c r="S65" i="30" s="1"/>
  <c r="U65" i="30" s="1"/>
  <c r="AQ65" i="30" s="1"/>
  <c r="AU65" i="30" s="1"/>
  <c r="O66" i="30"/>
  <c r="P48" i="6"/>
  <c r="Q48" i="6" s="1"/>
  <c r="S48" i="6" s="1"/>
  <c r="U48" i="6" s="1"/>
  <c r="AQ48" i="6" s="1"/>
  <c r="AU48" i="6" s="1"/>
  <c r="O49" i="6"/>
  <c r="N125" i="31"/>
  <c r="O125" i="31" s="1"/>
  <c r="P109" i="30"/>
  <c r="Q109" i="30" s="1"/>
  <c r="S109" i="30" s="1"/>
  <c r="U109" i="30" s="1"/>
  <c r="AT109" i="30" s="1"/>
  <c r="AX109" i="30" s="1"/>
  <c r="O110" i="30"/>
  <c r="P64" i="33"/>
  <c r="Q64" i="33" s="1"/>
  <c r="S64" i="33" s="1"/>
  <c r="U64" i="33" s="1"/>
  <c r="AQ64" i="33" s="1"/>
  <c r="AU64" i="33" s="1"/>
  <c r="O65" i="33"/>
  <c r="O63" i="11"/>
  <c r="P47" i="22"/>
  <c r="Q47" i="22" s="1"/>
  <c r="S47" i="22" s="1"/>
  <c r="U47" i="22" s="1"/>
  <c r="AQ47" i="22" s="1"/>
  <c r="AU47" i="22" s="1"/>
  <c r="O48" i="22"/>
  <c r="P124" i="30"/>
  <c r="Q124" i="30" s="1"/>
  <c r="S124" i="30" s="1"/>
  <c r="U124" i="30" s="1"/>
  <c r="AT124" i="30" s="1"/>
  <c r="N109" i="12"/>
  <c r="O109" i="12" s="1"/>
  <c r="AX123" i="18"/>
  <c r="BA123" i="18"/>
  <c r="O34" i="33"/>
  <c r="P123" i="19"/>
  <c r="Q123" i="19" s="1"/>
  <c r="S123" i="19" s="1"/>
  <c r="U123" i="19" s="1"/>
  <c r="AT123" i="19" s="1"/>
  <c r="O124" i="19"/>
  <c r="BA123" i="3"/>
  <c r="AX123" i="3"/>
  <c r="N30" i="28"/>
  <c r="O81" i="1"/>
  <c r="P111" i="25"/>
  <c r="Q111" i="25" s="1"/>
  <c r="S111" i="25" s="1"/>
  <c r="U111" i="25" s="1"/>
  <c r="AT111" i="25" s="1"/>
  <c r="AX111" i="25" s="1"/>
  <c r="O112" i="25"/>
  <c r="O109" i="23"/>
  <c r="BA123" i="4"/>
  <c r="AX123" i="4"/>
  <c r="O94" i="3"/>
  <c r="P139" i="11"/>
  <c r="Q139" i="11" s="1"/>
  <c r="S139" i="11" s="1"/>
  <c r="U139" i="11" s="1"/>
  <c r="AT139" i="11" s="1"/>
  <c r="AX139" i="11" s="1"/>
  <c r="P31" i="18"/>
  <c r="Q31" i="18" s="1"/>
  <c r="S31" i="18" s="1"/>
  <c r="U31" i="18" s="1"/>
  <c r="AQ31" i="18" s="1"/>
  <c r="AU31" i="18" s="1"/>
  <c r="P108" i="5"/>
  <c r="Q108" i="5" s="1"/>
  <c r="S108" i="5" s="1"/>
  <c r="U108" i="5" s="1"/>
  <c r="AT108" i="5" s="1"/>
  <c r="AX108" i="5" s="1"/>
  <c r="P77" i="4"/>
  <c r="Q77" i="4" s="1"/>
  <c r="S77" i="4" s="1"/>
  <c r="U77" i="4" s="1"/>
  <c r="AQ77" i="4" s="1"/>
  <c r="AU77" i="4" s="1"/>
  <c r="O78" i="4"/>
  <c r="P140" i="30"/>
  <c r="Q140" i="30" s="1"/>
  <c r="S140" i="30" s="1"/>
  <c r="U140" i="30" s="1"/>
  <c r="AT140" i="30" s="1"/>
  <c r="AX140" i="30" s="1"/>
  <c r="O141" i="30"/>
  <c r="P32" i="10"/>
  <c r="Q32" i="10" s="1"/>
  <c r="S32" i="10" s="1"/>
  <c r="U32" i="10" s="1"/>
  <c r="AQ32" i="10" s="1"/>
  <c r="AU32" i="10" s="1"/>
  <c r="P140" i="31"/>
  <c r="Q140" i="31" s="1"/>
  <c r="S140" i="31" s="1"/>
  <c r="U140" i="31" s="1"/>
  <c r="AT140" i="31" s="1"/>
  <c r="AX140" i="31" s="1"/>
  <c r="O141" i="31"/>
  <c r="BA124" i="31"/>
  <c r="AX124" i="31"/>
  <c r="P93" i="31"/>
  <c r="Q93" i="31" s="1"/>
  <c r="S93" i="31" s="1"/>
  <c r="U93" i="31" s="1"/>
  <c r="AJ93" i="31" s="1"/>
  <c r="AN93" i="31" s="1"/>
  <c r="P31" i="31"/>
  <c r="Q31" i="31" s="1"/>
  <c r="S31" i="31" s="1"/>
  <c r="U31" i="31" s="1"/>
  <c r="AQ31" i="31" s="1"/>
  <c r="AU31" i="31" s="1"/>
  <c r="N125" i="6"/>
  <c r="P124" i="6"/>
  <c r="Q124" i="6" s="1"/>
  <c r="S124" i="6" s="1"/>
  <c r="U124" i="6" s="1"/>
  <c r="AT124" i="6" s="1"/>
  <c r="P138" i="28"/>
  <c r="Q138" i="28" s="1"/>
  <c r="S138" i="28" s="1"/>
  <c r="U138" i="28" s="1"/>
  <c r="AT138" i="28" s="1"/>
  <c r="AX138" i="28" s="1"/>
  <c r="O139" i="28"/>
  <c r="N125" i="24"/>
  <c r="O125" i="24" s="1"/>
  <c r="N93" i="25"/>
  <c r="O93" i="25" s="1"/>
  <c r="N140" i="10"/>
  <c r="P139" i="10"/>
  <c r="Q139" i="10" s="1"/>
  <c r="S139" i="10" s="1"/>
  <c r="U139" i="10" s="1"/>
  <c r="AT139" i="10" s="1"/>
  <c r="AX139" i="10" s="1"/>
  <c r="P125" i="22"/>
  <c r="Q125" i="22" s="1"/>
  <c r="S125" i="22" s="1"/>
  <c r="U125" i="22" s="1"/>
  <c r="AT125" i="22" s="1"/>
  <c r="P79" i="18"/>
  <c r="Q79" i="18" s="1"/>
  <c r="S79" i="18" s="1"/>
  <c r="U79" i="18" s="1"/>
  <c r="AQ79" i="18" s="1"/>
  <c r="AU79" i="18" s="1"/>
  <c r="N140" i="33"/>
  <c r="P139" i="33"/>
  <c r="Q139" i="33" s="1"/>
  <c r="S139" i="33" s="1"/>
  <c r="U139" i="33" s="1"/>
  <c r="AT139" i="33" s="1"/>
  <c r="AX139" i="33" s="1"/>
  <c r="O140" i="33"/>
  <c r="P78" i="23"/>
  <c r="Q78" i="23" s="1"/>
  <c r="S78" i="23" s="1"/>
  <c r="U78" i="23" s="1"/>
  <c r="AQ78" i="23" s="1"/>
  <c r="AU78" i="23" s="1"/>
  <c r="O79" i="23"/>
  <c r="P78" i="30"/>
  <c r="Q78" i="30" s="1"/>
  <c r="S78" i="30" s="1"/>
  <c r="U78" i="30" s="1"/>
  <c r="AQ78" i="30" s="1"/>
  <c r="AU78" i="30" s="1"/>
  <c r="P31" i="29"/>
  <c r="Q31" i="29" s="1"/>
  <c r="S31" i="29" s="1"/>
  <c r="U31" i="29" s="1"/>
  <c r="AQ31" i="29" s="1"/>
  <c r="AU31" i="29" s="1"/>
  <c r="N125" i="13"/>
  <c r="O125" i="13" s="1"/>
  <c r="P124" i="13"/>
  <c r="Q124" i="13" s="1"/>
  <c r="S124" i="13" s="1"/>
  <c r="U124" i="13" s="1"/>
  <c r="AT124" i="13" s="1"/>
  <c r="P46" i="19"/>
  <c r="Q46" i="19" s="1"/>
  <c r="S46" i="19" s="1"/>
  <c r="U46" i="19" s="1"/>
  <c r="AQ46" i="19" s="1"/>
  <c r="AU46" i="19" s="1"/>
  <c r="O47" i="19"/>
  <c r="P31" i="3"/>
  <c r="Q31" i="3" s="1"/>
  <c r="S31" i="3" s="1"/>
  <c r="U31" i="3" s="1"/>
  <c r="AQ31" i="3" s="1"/>
  <c r="AU31" i="3" s="1"/>
  <c r="O32" i="3"/>
  <c r="P63" i="9"/>
  <c r="Q63" i="9" s="1"/>
  <c r="S63" i="9" s="1"/>
  <c r="U63" i="9" s="1"/>
  <c r="AQ63" i="9" s="1"/>
  <c r="AU63" i="9" s="1"/>
  <c r="O64" i="9"/>
  <c r="N109" i="28"/>
  <c r="O109" i="28" s="1"/>
  <c r="P63" i="24"/>
  <c r="Q63" i="24" s="1"/>
  <c r="S63" i="24" s="1"/>
  <c r="U63" i="24" s="1"/>
  <c r="AQ63" i="24" s="1"/>
  <c r="AU63" i="24" s="1"/>
  <c r="P63" i="15"/>
  <c r="Q63" i="15" s="1"/>
  <c r="S63" i="15" s="1"/>
  <c r="U63" i="15" s="1"/>
  <c r="AQ63" i="15" s="1"/>
  <c r="AU63" i="15" s="1"/>
  <c r="P63" i="27"/>
  <c r="Q63" i="27" s="1"/>
  <c r="S63" i="27" s="1"/>
  <c r="U63" i="27" s="1"/>
  <c r="AQ63" i="27" s="1"/>
  <c r="AU63" i="27" s="1"/>
  <c r="O64" i="27"/>
  <c r="N109" i="18"/>
  <c r="P108" i="18"/>
  <c r="Q108" i="18" s="1"/>
  <c r="S108" i="18" s="1"/>
  <c r="U108" i="18" s="1"/>
  <c r="AT108" i="18" s="1"/>
  <c r="AX108" i="18" s="1"/>
  <c r="O109" i="18"/>
  <c r="N93" i="28"/>
  <c r="O93" i="28" s="1"/>
  <c r="P77" i="5"/>
  <c r="Q77" i="5" s="1"/>
  <c r="S77" i="5" s="1"/>
  <c r="U77" i="5" s="1"/>
  <c r="AQ77" i="5" s="1"/>
  <c r="AU77" i="5" s="1"/>
  <c r="O78" i="5"/>
  <c r="N109" i="23"/>
  <c r="N30" i="5"/>
  <c r="O30" i="5" s="1"/>
  <c r="N46" i="14"/>
  <c r="O46" i="14" s="1"/>
  <c r="P48" i="4"/>
  <c r="Q48" i="4" s="1"/>
  <c r="S48" i="4" s="1"/>
  <c r="U48" i="4" s="1"/>
  <c r="AQ48" i="4" s="1"/>
  <c r="AU48" i="4" s="1"/>
  <c r="N62" i="4"/>
  <c r="O62" i="4" s="1"/>
  <c r="P94" i="33"/>
  <c r="Q94" i="33" s="1"/>
  <c r="S94" i="33" s="1"/>
  <c r="U94" i="33" s="1"/>
  <c r="AJ94" i="33" s="1"/>
  <c r="AN94" i="33" s="1"/>
  <c r="O95" i="33"/>
  <c r="AX124" i="24"/>
  <c r="BA124" i="24"/>
  <c r="P78" i="26"/>
  <c r="Q78" i="26" s="1"/>
  <c r="S78" i="26" s="1"/>
  <c r="U78" i="26" s="1"/>
  <c r="AQ78" i="26" s="1"/>
  <c r="AU78" i="26" s="1"/>
  <c r="O79" i="26"/>
  <c r="N140" i="7"/>
  <c r="P139" i="7"/>
  <c r="Q139" i="7" s="1"/>
  <c r="S139" i="7" s="1"/>
  <c r="U139" i="7" s="1"/>
  <c r="AT139" i="7" s="1"/>
  <c r="AX139" i="7" s="1"/>
  <c r="N140" i="14"/>
  <c r="O140" i="14" s="1"/>
  <c r="N140" i="4"/>
  <c r="P139" i="4"/>
  <c r="Q139" i="4" s="1"/>
  <c r="S139" i="4" s="1"/>
  <c r="U139" i="4" s="1"/>
  <c r="AT139" i="4" s="1"/>
  <c r="AX139" i="4" s="1"/>
  <c r="O140" i="4"/>
  <c r="P77" i="8"/>
  <c r="Q77" i="8" s="1"/>
  <c r="S77" i="8" s="1"/>
  <c r="U77" i="8" s="1"/>
  <c r="AQ77" i="8" s="1"/>
  <c r="AU77" i="8" s="1"/>
  <c r="O78" i="8"/>
  <c r="P63" i="28"/>
  <c r="Q63" i="28" s="1"/>
  <c r="S63" i="28" s="1"/>
  <c r="U63" i="28" s="1"/>
  <c r="AQ63" i="28" s="1"/>
  <c r="AU63" i="28" s="1"/>
  <c r="O64" i="28"/>
  <c r="P63" i="10"/>
  <c r="Q63" i="10" s="1"/>
  <c r="S63" i="10" s="1"/>
  <c r="U63" i="10" s="1"/>
  <c r="AQ63" i="10" s="1"/>
  <c r="AU63" i="10" s="1"/>
  <c r="N109" i="29"/>
  <c r="O109" i="29" s="1"/>
  <c r="O48" i="31"/>
  <c r="O32" i="8"/>
  <c r="O48" i="28"/>
  <c r="BA124" i="22"/>
  <c r="AX124" i="22"/>
  <c r="O93" i="11"/>
  <c r="P109" i="31"/>
  <c r="Q109" i="31" s="1"/>
  <c r="S109" i="31" s="1"/>
  <c r="U109" i="31" s="1"/>
  <c r="AT109" i="31" s="1"/>
  <c r="AX109" i="31" s="1"/>
  <c r="N109" i="6"/>
  <c r="O109" i="6" s="1"/>
  <c r="O95" i="22"/>
  <c r="O94" i="15"/>
  <c r="N125" i="2"/>
  <c r="O125" i="2" s="1"/>
  <c r="P48" i="29"/>
  <c r="Q48" i="29" s="1"/>
  <c r="S48" i="29" s="1"/>
  <c r="U48" i="29" s="1"/>
  <c r="AQ48" i="29" s="1"/>
  <c r="AU48" i="29" s="1"/>
  <c r="O49" i="29"/>
  <c r="O124" i="11"/>
  <c r="O143" i="25"/>
  <c r="O79" i="10"/>
  <c r="P63" i="14"/>
  <c r="Q63" i="14" s="1"/>
  <c r="S63" i="14" s="1"/>
  <c r="U63" i="14" s="1"/>
  <c r="AQ63" i="14" s="1"/>
  <c r="AU63" i="14" s="1"/>
  <c r="P78" i="24"/>
  <c r="Q78" i="24" s="1"/>
  <c r="S78" i="24" s="1"/>
  <c r="U78" i="24" s="1"/>
  <c r="AQ78" i="24" s="1"/>
  <c r="AU78" i="24" s="1"/>
  <c r="O79" i="24"/>
  <c r="P63" i="13"/>
  <c r="Q63" i="13" s="1"/>
  <c r="S63" i="13" s="1"/>
  <c r="U63" i="13" s="1"/>
  <c r="AQ63" i="13" s="1"/>
  <c r="AU63" i="13" s="1"/>
  <c r="O64" i="13"/>
  <c r="P78" i="31"/>
  <c r="Q78" i="31" s="1"/>
  <c r="S78" i="31" s="1"/>
  <c r="U78" i="31" s="1"/>
  <c r="AQ78" i="31" s="1"/>
  <c r="AU78" i="31" s="1"/>
  <c r="O79" i="31"/>
  <c r="N77" i="19"/>
  <c r="P124" i="5"/>
  <c r="Q124" i="5" s="1"/>
  <c r="S124" i="5" s="1"/>
  <c r="U124" i="5" s="1"/>
  <c r="AT124" i="5" s="1"/>
  <c r="AX123" i="12"/>
  <c r="BA123" i="12"/>
  <c r="N140" i="26"/>
  <c r="P139" i="26"/>
  <c r="Q139" i="26" s="1"/>
  <c r="S139" i="26" s="1"/>
  <c r="U139" i="26" s="1"/>
  <c r="AT139" i="26" s="1"/>
  <c r="AX139" i="26" s="1"/>
  <c r="O140" i="26"/>
  <c r="P108" i="11"/>
  <c r="Q108" i="11" s="1"/>
  <c r="S108" i="11" s="1"/>
  <c r="U108" i="11" s="1"/>
  <c r="AT108" i="11" s="1"/>
  <c r="AX108" i="11" s="1"/>
  <c r="P124" i="16"/>
  <c r="Q124" i="16" s="1"/>
  <c r="S124" i="16" s="1"/>
  <c r="U124" i="16" s="1"/>
  <c r="AT124" i="16" s="1"/>
  <c r="P65" i="22"/>
  <c r="Q65" i="22" s="1"/>
  <c r="S65" i="22" s="1"/>
  <c r="U65" i="22" s="1"/>
  <c r="AQ65" i="22" s="1"/>
  <c r="AU65" i="22" s="1"/>
  <c r="P108" i="20"/>
  <c r="Q108" i="20" s="1"/>
  <c r="S108" i="20" s="1"/>
  <c r="U108" i="20" s="1"/>
  <c r="AT108" i="20" s="1"/>
  <c r="AX108" i="20" s="1"/>
  <c r="N109" i="20"/>
  <c r="O109" i="20"/>
  <c r="P78" i="6"/>
  <c r="Q78" i="6" s="1"/>
  <c r="S78" i="6" s="1"/>
  <c r="U78" i="6" s="1"/>
  <c r="AQ78" i="6" s="1"/>
  <c r="AU78" i="6" s="1"/>
  <c r="P124" i="21"/>
  <c r="Q124" i="21" s="1"/>
  <c r="S124" i="21" s="1"/>
  <c r="U124" i="21" s="1"/>
  <c r="AT124" i="21" s="1"/>
  <c r="P65" i="6"/>
  <c r="Q65" i="6" s="1"/>
  <c r="S65" i="6" s="1"/>
  <c r="U65" i="6" s="1"/>
  <c r="AQ65" i="6" s="1"/>
  <c r="AU65" i="6" s="1"/>
  <c r="P94" i="1"/>
  <c r="Q94" i="1" s="1"/>
  <c r="S94" i="1" s="1"/>
  <c r="U94" i="1" s="1"/>
  <c r="AJ94" i="1" s="1"/>
  <c r="AN94" i="1" s="1"/>
  <c r="O95" i="1"/>
  <c r="AX124" i="2"/>
  <c r="BA124" i="2"/>
  <c r="P48" i="21"/>
  <c r="Q48" i="21" s="1"/>
  <c r="S48" i="21" s="1"/>
  <c r="U48" i="21" s="1"/>
  <c r="AQ48" i="21" s="1"/>
  <c r="AU48" i="21" s="1"/>
  <c r="P46" i="12"/>
  <c r="Q46" i="12" s="1"/>
  <c r="S46" i="12" s="1"/>
  <c r="U46" i="12" s="1"/>
  <c r="AQ46" i="12" s="1"/>
  <c r="AU46" i="12" s="1"/>
  <c r="O47" i="12"/>
  <c r="P48" i="33"/>
  <c r="Q48" i="33" s="1"/>
  <c r="S48" i="33" s="1"/>
  <c r="U48" i="33" s="1"/>
  <c r="AQ48" i="33" s="1"/>
  <c r="AU48" i="33" s="1"/>
  <c r="P78" i="9"/>
  <c r="Q78" i="9" s="1"/>
  <c r="S78" i="9" s="1"/>
  <c r="U78" i="9" s="1"/>
  <c r="AQ78" i="9" s="1"/>
  <c r="AU78" i="9" s="1"/>
  <c r="BA123" i="11"/>
  <c r="AX123" i="11"/>
  <c r="P108" i="7"/>
  <c r="Q108" i="7" s="1"/>
  <c r="S108" i="7" s="1"/>
  <c r="U108" i="7" s="1"/>
  <c r="AT108" i="7" s="1"/>
  <c r="AX108" i="7" s="1"/>
  <c r="P94" i="10"/>
  <c r="Q94" i="10" s="1"/>
  <c r="S94" i="10" s="1"/>
  <c r="U94" i="10" s="1"/>
  <c r="AJ94" i="10" s="1"/>
  <c r="AN94" i="10" s="1"/>
  <c r="P48" i="7"/>
  <c r="Q48" i="7" s="1"/>
  <c r="S48" i="7" s="1"/>
  <c r="U48" i="7" s="1"/>
  <c r="AQ48" i="7" s="1"/>
  <c r="AU48" i="7" s="1"/>
  <c r="P109" i="24"/>
  <c r="Q109" i="24" s="1"/>
  <c r="S109" i="24" s="1"/>
  <c r="U109" i="24" s="1"/>
  <c r="AT109" i="24" s="1"/>
  <c r="AX109" i="24" s="1"/>
  <c r="O110" i="24"/>
  <c r="P77" i="21"/>
  <c r="Q77" i="21" s="1"/>
  <c r="S77" i="21" s="1"/>
  <c r="U77" i="21" s="1"/>
  <c r="AQ77" i="21" s="1"/>
  <c r="AU77" i="21" s="1"/>
  <c r="O78" i="21"/>
  <c r="P48" i="27"/>
  <c r="Q48" i="27" s="1"/>
  <c r="S48" i="27" s="1"/>
  <c r="U48" i="27" s="1"/>
  <c r="AQ48" i="27" s="1"/>
  <c r="AU48" i="27" s="1"/>
  <c r="O49" i="27"/>
  <c r="AX123" i="16"/>
  <c r="BA123" i="16"/>
  <c r="P125" i="26"/>
  <c r="Q125" i="26" s="1"/>
  <c r="S125" i="26" s="1"/>
  <c r="U125" i="26" s="1"/>
  <c r="AT125" i="26" s="1"/>
  <c r="N93" i="8"/>
  <c r="O93" i="8" s="1"/>
  <c r="P31" i="30"/>
  <c r="Q31" i="30" s="1"/>
  <c r="S31" i="30" s="1"/>
  <c r="U31" i="30" s="1"/>
  <c r="AQ31" i="30" s="1"/>
  <c r="AU31" i="30" s="1"/>
  <c r="O32" i="30"/>
  <c r="P126" i="25"/>
  <c r="Q126" i="25" s="1"/>
  <c r="S126" i="25" s="1"/>
  <c r="U126" i="25" s="1"/>
  <c r="AT126" i="25" s="1"/>
  <c r="O127" i="25"/>
  <c r="P50" i="24"/>
  <c r="Q50" i="24" s="1"/>
  <c r="S50" i="24" s="1"/>
  <c r="U50" i="24" s="1"/>
  <c r="AQ50" i="24" s="1"/>
  <c r="AU50" i="24" s="1"/>
  <c r="O51" i="24"/>
  <c r="P30" i="19"/>
  <c r="Q30" i="19" s="1"/>
  <c r="S30" i="19" s="1"/>
  <c r="U30" i="19" s="1"/>
  <c r="AQ30" i="19" s="1"/>
  <c r="AU30" i="19" s="1"/>
  <c r="O31" i="19"/>
  <c r="BA123" i="21"/>
  <c r="AX123" i="21"/>
  <c r="O33" i="25"/>
  <c r="N77" i="27"/>
  <c r="O77" i="27" s="1"/>
  <c r="P48" i="10"/>
  <c r="Q48" i="10" s="1"/>
  <c r="S48" i="10" s="1"/>
  <c r="U48" i="10" s="1"/>
  <c r="AQ48" i="10" s="1"/>
  <c r="AU48" i="10" s="1"/>
  <c r="N93" i="5"/>
  <c r="O93" i="5" s="1"/>
  <c r="O139" i="9"/>
  <c r="P31" i="4"/>
  <c r="Q31" i="4" s="1"/>
  <c r="S31" i="4" s="1"/>
  <c r="U31" i="4" s="1"/>
  <c r="AQ31" i="4" s="1"/>
  <c r="AU31" i="4" s="1"/>
  <c r="O34" i="26"/>
  <c r="O125" i="27"/>
  <c r="P63" i="23"/>
  <c r="Q63" i="23" s="1"/>
  <c r="S63" i="23" s="1"/>
  <c r="U63" i="23" s="1"/>
  <c r="AQ63" i="23" s="1"/>
  <c r="AU63" i="23" s="1"/>
  <c r="O64" i="23"/>
  <c r="P94" i="16"/>
  <c r="Q94" i="16" s="1"/>
  <c r="S94" i="16" s="1"/>
  <c r="U94" i="16" s="1"/>
  <c r="AJ94" i="16" s="1"/>
  <c r="AN94" i="16" s="1"/>
  <c r="P138" i="3"/>
  <c r="Q138" i="3" s="1"/>
  <c r="S138" i="3" s="1"/>
  <c r="U138" i="3" s="1"/>
  <c r="AT138" i="3" s="1"/>
  <c r="AX138" i="3" s="1"/>
  <c r="P49" i="3"/>
  <c r="Q49" i="3" s="1"/>
  <c r="S49" i="3" s="1"/>
  <c r="U49" i="3" s="1"/>
  <c r="AQ49" i="3" s="1"/>
  <c r="AU49" i="3" s="1"/>
  <c r="O50" i="3"/>
  <c r="P139" i="18"/>
  <c r="Q139" i="18" s="1"/>
  <c r="S139" i="18" s="1"/>
  <c r="U139" i="18" s="1"/>
  <c r="AT139" i="18" s="1"/>
  <c r="AX139" i="18" s="1"/>
  <c r="P108" i="8"/>
  <c r="Q108" i="8" s="1"/>
  <c r="S108" i="8" s="1"/>
  <c r="U108" i="8" s="1"/>
  <c r="AT108" i="8" s="1"/>
  <c r="AX108" i="8" s="1"/>
  <c r="P63" i="19"/>
  <c r="Q63" i="19" s="1"/>
  <c r="S63" i="19" s="1"/>
  <c r="U63" i="19" s="1"/>
  <c r="AQ63" i="19" s="1"/>
  <c r="AU63" i="19" s="1"/>
  <c r="O64" i="19"/>
  <c r="P93" i="27"/>
  <c r="Q93" i="27" s="1"/>
  <c r="S93" i="27" s="1"/>
  <c r="U93" i="27" s="1"/>
  <c r="AJ93" i="27" s="1"/>
  <c r="AN93" i="27" s="1"/>
  <c r="P138" i="20"/>
  <c r="Q138" i="20" s="1"/>
  <c r="S138" i="20" s="1"/>
  <c r="U138" i="20" s="1"/>
  <c r="AT138" i="20" s="1"/>
  <c r="AX138" i="20" s="1"/>
  <c r="N140" i="19"/>
  <c r="P139" i="19"/>
  <c r="Q139" i="19" s="1"/>
  <c r="S139" i="19" s="1"/>
  <c r="U139" i="19" s="1"/>
  <c r="AT139" i="19" s="1"/>
  <c r="AX139" i="19" s="1"/>
  <c r="N109" i="15"/>
  <c r="P108" i="15"/>
  <c r="Q108" i="15" s="1"/>
  <c r="S108" i="15" s="1"/>
  <c r="U108" i="15" s="1"/>
  <c r="AT108" i="15" s="1"/>
  <c r="AX108" i="15" s="1"/>
  <c r="O109" i="15"/>
  <c r="P94" i="17"/>
  <c r="Q94" i="17" s="1"/>
  <c r="S94" i="17" s="1"/>
  <c r="U94" i="17" s="1"/>
  <c r="AJ94" i="17" s="1"/>
  <c r="AN94" i="17" s="1"/>
  <c r="O95" i="17"/>
  <c r="P93" i="4"/>
  <c r="Q93" i="4" s="1"/>
  <c r="S93" i="4" s="1"/>
  <c r="U93" i="4" s="1"/>
  <c r="AJ93" i="4" s="1"/>
  <c r="AN93" i="4" s="1"/>
  <c r="P48" i="8"/>
  <c r="Q48" i="8" s="1"/>
  <c r="S48" i="8" s="1"/>
  <c r="U48" i="8" s="1"/>
  <c r="AQ48" i="8" s="1"/>
  <c r="AU48" i="8" s="1"/>
  <c r="P33" i="9"/>
  <c r="Q33" i="9" s="1"/>
  <c r="S33" i="9" s="1"/>
  <c r="U33" i="9" s="1"/>
  <c r="AQ33" i="9" s="1"/>
  <c r="AU33" i="9" s="1"/>
  <c r="P65" i="18"/>
  <c r="Q65" i="18" s="1"/>
  <c r="S65" i="18" s="1"/>
  <c r="U65" i="18" s="1"/>
  <c r="AQ65" i="18" s="1"/>
  <c r="AU65" i="18" s="1"/>
  <c r="P63" i="5"/>
  <c r="Q63" i="5" s="1"/>
  <c r="S63" i="5" s="1"/>
  <c r="U63" i="5" s="1"/>
  <c r="AQ63" i="5" s="1"/>
  <c r="AU63" i="5" s="1"/>
  <c r="O64" i="5"/>
  <c r="P78" i="25"/>
  <c r="Q78" i="25" s="1"/>
  <c r="S78" i="25" s="1"/>
  <c r="U78" i="25" s="1"/>
  <c r="AQ78" i="25" s="1"/>
  <c r="AU78" i="25" s="1"/>
  <c r="O79" i="25"/>
  <c r="P34" i="7"/>
  <c r="Q34" i="7" s="1"/>
  <c r="S34" i="7" s="1"/>
  <c r="U34" i="7" s="1"/>
  <c r="AQ34" i="7" s="1"/>
  <c r="AU34" i="7" s="1"/>
  <c r="O35" i="7"/>
  <c r="P108" i="21"/>
  <c r="Q108" i="21" s="1"/>
  <c r="S108" i="21" s="1"/>
  <c r="U108" i="21" s="1"/>
  <c r="AT108" i="21" s="1"/>
  <c r="AX108" i="21" s="1"/>
  <c r="P32" i="6"/>
  <c r="Q32" i="6" s="1"/>
  <c r="S32" i="6" s="1"/>
  <c r="U32" i="6" s="1"/>
  <c r="AQ32" i="6" s="1"/>
  <c r="AU32" i="6" s="1"/>
  <c r="P63" i="12"/>
  <c r="Q63" i="12" s="1"/>
  <c r="S63" i="12" s="1"/>
  <c r="U63" i="12" s="1"/>
  <c r="AQ63" i="12" s="1"/>
  <c r="AU63" i="12" s="1"/>
  <c r="P47" i="5"/>
  <c r="Q47" i="5" s="1"/>
  <c r="S47" i="5" s="1"/>
  <c r="U47" i="5" s="1"/>
  <c r="AQ47" i="5" s="1"/>
  <c r="AU47" i="5" s="1"/>
  <c r="O48" i="5"/>
  <c r="P78" i="29"/>
  <c r="Q78" i="29" s="1"/>
  <c r="S78" i="29" s="1"/>
  <c r="U78" i="29" s="1"/>
  <c r="AQ78" i="29" s="1"/>
  <c r="AU78" i="29" s="1"/>
  <c r="O79" i="29"/>
  <c r="P78" i="3"/>
  <c r="Q78" i="3" s="1"/>
  <c r="S78" i="3" s="1"/>
  <c r="U78" i="3" s="1"/>
  <c r="AQ78" i="3" s="1"/>
  <c r="AU78" i="3" s="1"/>
  <c r="O79" i="3"/>
  <c r="P32" i="20"/>
  <c r="Q32" i="20" s="1"/>
  <c r="S32" i="20" s="1"/>
  <c r="U32" i="20" s="1"/>
  <c r="AQ32" i="20" s="1"/>
  <c r="AU32" i="20" s="1"/>
  <c r="P124" i="12"/>
  <c r="Q124" i="12" s="1"/>
  <c r="S124" i="12" s="1"/>
  <c r="U124" i="12" s="1"/>
  <c r="AT124" i="12" s="1"/>
  <c r="N125" i="12"/>
  <c r="O125" i="12"/>
  <c r="P32" i="12"/>
  <c r="Q32" i="12" s="1"/>
  <c r="S32" i="12" s="1"/>
  <c r="U32" i="12" s="1"/>
  <c r="AQ32" i="12" s="1"/>
  <c r="AU32" i="12" s="1"/>
  <c r="O33" i="12"/>
  <c r="P94" i="14"/>
  <c r="Q94" i="14" s="1"/>
  <c r="S94" i="14" s="1"/>
  <c r="U94" i="14" s="1"/>
  <c r="AJ94" i="14" s="1"/>
  <c r="AN94" i="14" s="1"/>
  <c r="O95" i="14"/>
  <c r="P141" i="22"/>
  <c r="Q141" i="22" s="1"/>
  <c r="S141" i="22" s="1"/>
  <c r="U141" i="22" s="1"/>
  <c r="AT141" i="22" s="1"/>
  <c r="AX141" i="22" s="1"/>
  <c r="P138" i="5"/>
  <c r="Q138" i="5" s="1"/>
  <c r="S138" i="5" s="1"/>
  <c r="U138" i="5" s="1"/>
  <c r="AT138" i="5" s="1"/>
  <c r="AX138" i="5" s="1"/>
  <c r="P92" i="9"/>
  <c r="Q92" i="9" s="1"/>
  <c r="S92" i="9" s="1"/>
  <c r="U92" i="9" s="1"/>
  <c r="AJ92" i="9" s="1"/>
  <c r="AN92" i="9" s="1"/>
  <c r="P64" i="7"/>
  <c r="Q64" i="7" s="1"/>
  <c r="S64" i="7" s="1"/>
  <c r="U64" i="7" s="1"/>
  <c r="AQ64" i="7" s="1"/>
  <c r="AU64" i="7" s="1"/>
  <c r="O78" i="15"/>
  <c r="AX124" i="26"/>
  <c r="BA124" i="26"/>
  <c r="O140" i="15"/>
  <c r="P49" i="2"/>
  <c r="Q49" i="2" s="1"/>
  <c r="S49" i="2" s="1"/>
  <c r="U49" i="2" s="1"/>
  <c r="AQ49" i="2" s="1"/>
  <c r="AU49" i="2" s="1"/>
  <c r="O31" i="23"/>
  <c r="O48" i="30"/>
  <c r="O48" i="9"/>
  <c r="O94" i="7"/>
  <c r="P138" i="8"/>
  <c r="Q138" i="8" s="1"/>
  <c r="S138" i="8" s="1"/>
  <c r="U138" i="8" s="1"/>
  <c r="AT138" i="8" s="1"/>
  <c r="AX138" i="8" s="1"/>
  <c r="O139" i="8"/>
  <c r="P96" i="2"/>
  <c r="Q96" i="2" s="1"/>
  <c r="S96" i="2" s="1"/>
  <c r="U96" i="2" s="1"/>
  <c r="AJ96" i="2" s="1"/>
  <c r="AN96" i="2" s="1"/>
  <c r="P127" i="1"/>
  <c r="Q127" i="1" s="1"/>
  <c r="S127" i="1" s="1"/>
  <c r="U127" i="1" s="1"/>
  <c r="AT127" i="1" s="1"/>
  <c r="O128" i="1"/>
  <c r="P108" i="33"/>
  <c r="Q108" i="33" s="1"/>
  <c r="S108" i="33" s="1"/>
  <c r="U108" i="33" s="1"/>
  <c r="AT108" i="33" s="1"/>
  <c r="AX108" i="33" s="1"/>
  <c r="BA124" i="27"/>
  <c r="AX124" i="27"/>
  <c r="P34" i="24"/>
  <c r="Q34" i="24" s="1"/>
  <c r="S34" i="24" s="1"/>
  <c r="U34" i="24" s="1"/>
  <c r="AQ34" i="24" s="1"/>
  <c r="AU34" i="24" s="1"/>
  <c r="P48" i="1"/>
  <c r="Q48" i="1" s="1"/>
  <c r="S48" i="1" s="1"/>
  <c r="U48" i="1" s="1"/>
  <c r="AQ48" i="1" s="1"/>
  <c r="AU48" i="1" s="1"/>
  <c r="P63" i="20"/>
  <c r="Q63" i="20" s="1"/>
  <c r="S63" i="20" s="1"/>
  <c r="U63" i="20" s="1"/>
  <c r="AQ63" i="20" s="1"/>
  <c r="AU63" i="20" s="1"/>
  <c r="O64" i="20"/>
  <c r="P78" i="14"/>
  <c r="Q78" i="14" s="1"/>
  <c r="S78" i="14" s="1"/>
  <c r="U78" i="14" s="1"/>
  <c r="AQ78" i="14" s="1"/>
  <c r="AU78" i="14" s="1"/>
  <c r="N109" i="19"/>
  <c r="O109" i="19" s="1"/>
  <c r="P92" i="19"/>
  <c r="Q92" i="19" s="1"/>
  <c r="S92" i="19" s="1"/>
  <c r="U92" i="19" s="1"/>
  <c r="AJ92" i="19" s="1"/>
  <c r="AN92" i="19" s="1"/>
  <c r="P138" i="29"/>
  <c r="Q138" i="29" s="1"/>
  <c r="S138" i="29" s="1"/>
  <c r="U138" i="29" s="1"/>
  <c r="AT138" i="29" s="1"/>
  <c r="AX138" i="29" s="1"/>
  <c r="P124" i="23"/>
  <c r="Q124" i="23" s="1"/>
  <c r="S124" i="23" s="1"/>
  <c r="U124" i="23" s="1"/>
  <c r="AT124" i="23" s="1"/>
  <c r="O49" i="26"/>
  <c r="P48" i="25"/>
  <c r="Q48" i="25" s="1"/>
  <c r="S48" i="25" s="1"/>
  <c r="U48" i="25" s="1"/>
  <c r="AQ48" i="25" s="1"/>
  <c r="AU48" i="25" s="1"/>
  <c r="O49" i="25"/>
  <c r="P32" i="11"/>
  <c r="Q32" i="11" s="1"/>
  <c r="S32" i="11" s="1"/>
  <c r="U32" i="11" s="1"/>
  <c r="AQ32" i="11" s="1"/>
  <c r="AU32" i="11" s="1"/>
  <c r="O33" i="11"/>
  <c r="P33" i="21"/>
  <c r="Q33" i="21" s="1"/>
  <c r="S33" i="21" s="1"/>
  <c r="U33" i="21" s="1"/>
  <c r="AQ33" i="21" s="1"/>
  <c r="AU33" i="21" s="1"/>
  <c r="P139" i="6"/>
  <c r="Q139" i="6" s="1"/>
  <c r="S139" i="6" s="1"/>
  <c r="U139" i="6" s="1"/>
  <c r="AT139" i="6" s="1"/>
  <c r="AX139" i="6" s="1"/>
  <c r="P62" i="29"/>
  <c r="Q62" i="29" s="1"/>
  <c r="S62" i="29" s="1"/>
  <c r="U62" i="29" s="1"/>
  <c r="AQ62" i="29" s="1"/>
  <c r="AU62" i="29" s="1"/>
  <c r="P112" i="1"/>
  <c r="Q112" i="1" s="1"/>
  <c r="S112" i="1" s="1"/>
  <c r="U112" i="1" s="1"/>
  <c r="AT112" i="1" s="1"/>
  <c r="AX112" i="1" s="1"/>
  <c r="P33" i="27"/>
  <c r="Q33" i="27" s="1"/>
  <c r="S33" i="27" s="1"/>
  <c r="U33" i="27" s="1"/>
  <c r="AQ33" i="27" s="1"/>
  <c r="AU33" i="27" s="1"/>
  <c r="O34" i="27"/>
  <c r="P123" i="8"/>
  <c r="Q123" i="8" s="1"/>
  <c r="S123" i="8" s="1"/>
  <c r="U123" i="8" s="1"/>
  <c r="AT123" i="8" s="1"/>
  <c r="O124" i="8"/>
  <c r="P141" i="1"/>
  <c r="Q141" i="1" s="1"/>
  <c r="S141" i="1" s="1"/>
  <c r="U141" i="1" s="1"/>
  <c r="AT141" i="1" s="1"/>
  <c r="AX141" i="1" s="1"/>
  <c r="O142" i="1"/>
  <c r="N125" i="10"/>
  <c r="P124" i="10"/>
  <c r="Q124" i="10" s="1"/>
  <c r="S124" i="10" s="1"/>
  <c r="U124" i="10" s="1"/>
  <c r="AT124" i="10" s="1"/>
  <c r="O125" i="10"/>
  <c r="P94" i="24"/>
  <c r="Q94" i="24" s="1"/>
  <c r="S94" i="24" s="1"/>
  <c r="U94" i="24" s="1"/>
  <c r="AJ94" i="24" s="1"/>
  <c r="AN94" i="24" s="1"/>
  <c r="O95" i="24"/>
  <c r="AX124" i="7"/>
  <c r="BA124" i="7"/>
  <c r="P108" i="9"/>
  <c r="Q108" i="9" s="1"/>
  <c r="S108" i="9" s="1"/>
  <c r="U108" i="9" s="1"/>
  <c r="AT108" i="9" s="1"/>
  <c r="AX108" i="9" s="1"/>
  <c r="P94" i="13"/>
  <c r="Q94" i="13" s="1"/>
  <c r="S94" i="13" s="1"/>
  <c r="U94" i="13" s="1"/>
  <c r="AJ94" i="13" s="1"/>
  <c r="AN94" i="13" s="1"/>
  <c r="O95" i="13"/>
  <c r="AX124" i="33"/>
  <c r="BA124" i="33"/>
  <c r="P109" i="16"/>
  <c r="Q109" i="16" s="1"/>
  <c r="S109" i="16" s="1"/>
  <c r="U109" i="16" s="1"/>
  <c r="AT109" i="16" s="1"/>
  <c r="AX109" i="16" s="1"/>
  <c r="O110" i="16"/>
  <c r="O77" i="19"/>
  <c r="N125" i="7"/>
  <c r="O125" i="7" s="1"/>
  <c r="O78" i="33"/>
  <c r="P64" i="31"/>
  <c r="Q64" i="31" s="1"/>
  <c r="S64" i="31" s="1"/>
  <c r="U64" i="31" s="1"/>
  <c r="AQ64" i="31" s="1"/>
  <c r="AU64" i="31" s="1"/>
  <c r="O65" i="31"/>
  <c r="N46" i="13"/>
  <c r="O46" i="13" s="1"/>
  <c r="O79" i="12"/>
  <c r="O140" i="24"/>
  <c r="O49" i="20"/>
  <c r="P108" i="17"/>
  <c r="Q108" i="17" s="1"/>
  <c r="S108" i="17" s="1"/>
  <c r="U108" i="17" s="1"/>
  <c r="AT108" i="17" s="1"/>
  <c r="AX108" i="17" s="1"/>
  <c r="BA123" i="10"/>
  <c r="AX123" i="10"/>
  <c r="P139" i="13"/>
  <c r="Q139" i="13" s="1"/>
  <c r="S139" i="13" s="1"/>
  <c r="U139" i="13" s="1"/>
  <c r="AT139" i="13" s="1"/>
  <c r="AX139" i="13" s="1"/>
  <c r="O110" i="2"/>
  <c r="P139" i="27"/>
  <c r="Q139" i="27" s="1"/>
  <c r="S139" i="27" s="1"/>
  <c r="U139" i="27" s="1"/>
  <c r="AT139" i="27" s="1"/>
  <c r="AX139" i="27" s="1"/>
  <c r="O31" i="15"/>
  <c r="O94" i="30"/>
  <c r="BA126" i="34" l="1"/>
  <c r="AX126" i="34"/>
  <c r="P80" i="34"/>
  <c r="Q80" i="34" s="1"/>
  <c r="S80" i="34" s="1"/>
  <c r="U80" i="34" s="1"/>
  <c r="AQ80" i="34" s="1"/>
  <c r="AU80" i="34" s="1"/>
  <c r="O81" i="34"/>
  <c r="P97" i="34"/>
  <c r="Q97" i="34" s="1"/>
  <c r="S97" i="34" s="1"/>
  <c r="U97" i="34" s="1"/>
  <c r="AJ97" i="34" s="1"/>
  <c r="AN97" i="34" s="1"/>
  <c r="O98" i="34"/>
  <c r="P127" i="34"/>
  <c r="Q127" i="34" s="1"/>
  <c r="S127" i="34" s="1"/>
  <c r="U127" i="34" s="1"/>
  <c r="AT127" i="34" s="1"/>
  <c r="O128" i="34"/>
  <c r="P64" i="34"/>
  <c r="Q64" i="34" s="1"/>
  <c r="S64" i="34" s="1"/>
  <c r="U64" i="34" s="1"/>
  <c r="AQ64" i="34" s="1"/>
  <c r="AU64" i="34" s="1"/>
  <c r="O65" i="34"/>
  <c r="P34" i="34"/>
  <c r="Q34" i="34" s="1"/>
  <c r="S34" i="34" s="1"/>
  <c r="U34" i="34" s="1"/>
  <c r="AQ34" i="34" s="1"/>
  <c r="AU34" i="34" s="1"/>
  <c r="O35" i="34"/>
  <c r="P49" i="34"/>
  <c r="Q49" i="34" s="1"/>
  <c r="S49" i="34" s="1"/>
  <c r="U49" i="34" s="1"/>
  <c r="AQ49" i="34" s="1"/>
  <c r="AU49" i="34" s="1"/>
  <c r="P142" i="34"/>
  <c r="Q142" i="34" s="1"/>
  <c r="S142" i="34" s="1"/>
  <c r="U142" i="34" s="1"/>
  <c r="AT142" i="34" s="1"/>
  <c r="AX142" i="34" s="1"/>
  <c r="O143" i="34"/>
  <c r="P110" i="34"/>
  <c r="Q110" i="34" s="1"/>
  <c r="S110" i="34" s="1"/>
  <c r="U110" i="34" s="1"/>
  <c r="AT110" i="34" s="1"/>
  <c r="AX110" i="34" s="1"/>
  <c r="O111" i="34"/>
  <c r="P46" i="13"/>
  <c r="Q46" i="13" s="1"/>
  <c r="S46" i="13" s="1"/>
  <c r="U46" i="13" s="1"/>
  <c r="AQ46" i="13" s="1"/>
  <c r="AU46" i="13" s="1"/>
  <c r="O47" i="13"/>
  <c r="P109" i="29"/>
  <c r="Q109" i="29" s="1"/>
  <c r="S109" i="29" s="1"/>
  <c r="U109" i="29" s="1"/>
  <c r="AT109" i="29" s="1"/>
  <c r="AX109" i="29" s="1"/>
  <c r="O110" i="29"/>
  <c r="P109" i="28"/>
  <c r="Q109" i="28" s="1"/>
  <c r="S109" i="28" s="1"/>
  <c r="U109" i="28" s="1"/>
  <c r="AT109" i="28" s="1"/>
  <c r="AX109" i="28" s="1"/>
  <c r="O110" i="28"/>
  <c r="P62" i="3"/>
  <c r="Q62" i="3" s="1"/>
  <c r="S62" i="3" s="1"/>
  <c r="U62" i="3" s="1"/>
  <c r="AQ62" i="3" s="1"/>
  <c r="AU62" i="3" s="1"/>
  <c r="O63" i="3"/>
  <c r="P77" i="27"/>
  <c r="Q77" i="27" s="1"/>
  <c r="S77" i="27" s="1"/>
  <c r="U77" i="27" s="1"/>
  <c r="AQ77" i="27" s="1"/>
  <c r="AU77" i="27" s="1"/>
  <c r="O78" i="27"/>
  <c r="P125" i="2"/>
  <c r="Q125" i="2" s="1"/>
  <c r="S125" i="2" s="1"/>
  <c r="U125" i="2" s="1"/>
  <c r="AT125" i="2" s="1"/>
  <c r="O126" i="2"/>
  <c r="P93" i="25"/>
  <c r="Q93" i="25" s="1"/>
  <c r="S93" i="25" s="1"/>
  <c r="U93" i="25" s="1"/>
  <c r="AJ93" i="25" s="1"/>
  <c r="AN93" i="25" s="1"/>
  <c r="O94" i="25"/>
  <c r="P125" i="31"/>
  <c r="Q125" i="31" s="1"/>
  <c r="S125" i="31" s="1"/>
  <c r="U125" i="31" s="1"/>
  <c r="AT125" i="31" s="1"/>
  <c r="O126" i="31"/>
  <c r="P125" i="7"/>
  <c r="Q125" i="7" s="1"/>
  <c r="S125" i="7" s="1"/>
  <c r="U125" i="7" s="1"/>
  <c r="AT125" i="7" s="1"/>
  <c r="P109" i="19"/>
  <c r="Q109" i="19" s="1"/>
  <c r="S109" i="19" s="1"/>
  <c r="U109" i="19" s="1"/>
  <c r="AT109" i="19" s="1"/>
  <c r="AX109" i="19" s="1"/>
  <c r="O110" i="19"/>
  <c r="P125" i="24"/>
  <c r="Q125" i="24" s="1"/>
  <c r="S125" i="24" s="1"/>
  <c r="U125" i="24" s="1"/>
  <c r="AT125" i="24" s="1"/>
  <c r="O126" i="24"/>
  <c r="P109" i="12"/>
  <c r="Q109" i="12" s="1"/>
  <c r="S109" i="12" s="1"/>
  <c r="U109" i="12" s="1"/>
  <c r="AT109" i="12" s="1"/>
  <c r="AX109" i="12" s="1"/>
  <c r="O110" i="12"/>
  <c r="P93" i="8"/>
  <c r="Q93" i="8" s="1"/>
  <c r="S93" i="8" s="1"/>
  <c r="U93" i="8" s="1"/>
  <c r="AJ93" i="8" s="1"/>
  <c r="AN93" i="8" s="1"/>
  <c r="O94" i="8"/>
  <c r="P93" i="28"/>
  <c r="Q93" i="28" s="1"/>
  <c r="S93" i="28" s="1"/>
  <c r="U93" i="28" s="1"/>
  <c r="AJ93" i="28" s="1"/>
  <c r="AN93" i="28" s="1"/>
  <c r="O94" i="28"/>
  <c r="P125" i="13"/>
  <c r="Q125" i="13" s="1"/>
  <c r="S125" i="13" s="1"/>
  <c r="U125" i="13" s="1"/>
  <c r="AT125" i="13" s="1"/>
  <c r="P78" i="5"/>
  <c r="Q78" i="5" s="1"/>
  <c r="S78" i="5" s="1"/>
  <c r="U78" i="5" s="1"/>
  <c r="AQ78" i="5" s="1"/>
  <c r="AU78" i="5" s="1"/>
  <c r="O79" i="5"/>
  <c r="P30" i="28"/>
  <c r="Q30" i="28" s="1"/>
  <c r="S30" i="28" s="1"/>
  <c r="U30" i="28" s="1"/>
  <c r="AQ30" i="28" s="1"/>
  <c r="AU30" i="28" s="1"/>
  <c r="N140" i="17"/>
  <c r="O140" i="17" s="1"/>
  <c r="BA124" i="10"/>
  <c r="AX124" i="10"/>
  <c r="O34" i="21"/>
  <c r="O79" i="14"/>
  <c r="O97" i="2"/>
  <c r="O65" i="7"/>
  <c r="O33" i="20"/>
  <c r="N109" i="21"/>
  <c r="O109" i="21" s="1"/>
  <c r="O94" i="4"/>
  <c r="O109" i="8"/>
  <c r="N52" i="24"/>
  <c r="P51" i="24"/>
  <c r="Q51" i="24" s="1"/>
  <c r="S51" i="24" s="1"/>
  <c r="U51" i="24" s="1"/>
  <c r="AQ51" i="24" s="1"/>
  <c r="AU51" i="24" s="1"/>
  <c r="O52" i="24"/>
  <c r="O49" i="21"/>
  <c r="N125" i="5"/>
  <c r="O125" i="5" s="1"/>
  <c r="O64" i="10"/>
  <c r="P32" i="3"/>
  <c r="Q32" i="3" s="1"/>
  <c r="S32" i="3" s="1"/>
  <c r="U32" i="3" s="1"/>
  <c r="AQ32" i="3" s="1"/>
  <c r="AU32" i="3" s="1"/>
  <c r="O33" i="3"/>
  <c r="O125" i="6"/>
  <c r="P78" i="4"/>
  <c r="Q78" i="4" s="1"/>
  <c r="S78" i="4" s="1"/>
  <c r="U78" i="4" s="1"/>
  <c r="AQ78" i="4" s="1"/>
  <c r="AU78" i="4" s="1"/>
  <c r="O79" i="4"/>
  <c r="P81" i="1"/>
  <c r="Q81" i="1" s="1"/>
  <c r="S81" i="1" s="1"/>
  <c r="U81" i="1" s="1"/>
  <c r="AQ81" i="1" s="1"/>
  <c r="AU81" i="1" s="1"/>
  <c r="O82" i="1"/>
  <c r="P48" i="22"/>
  <c r="Q48" i="22" s="1"/>
  <c r="S48" i="22" s="1"/>
  <c r="U48" i="22" s="1"/>
  <c r="AQ48" i="22" s="1"/>
  <c r="AU48" i="22" s="1"/>
  <c r="O49" i="22"/>
  <c r="P64" i="2"/>
  <c r="Q64" i="2" s="1"/>
  <c r="S64" i="2" s="1"/>
  <c r="U64" i="2" s="1"/>
  <c r="AQ64" i="2" s="1"/>
  <c r="AU64" i="2" s="1"/>
  <c r="O65" i="2"/>
  <c r="BA124" i="3"/>
  <c r="AX124" i="3"/>
  <c r="N125" i="28"/>
  <c r="P124" i="28"/>
  <c r="Q124" i="28" s="1"/>
  <c r="S124" i="28" s="1"/>
  <c r="U124" i="28" s="1"/>
  <c r="AT124" i="28" s="1"/>
  <c r="O125" i="28"/>
  <c r="BA124" i="14"/>
  <c r="AX124" i="14"/>
  <c r="P64" i="21"/>
  <c r="Q64" i="21" s="1"/>
  <c r="S64" i="21" s="1"/>
  <c r="U64" i="21" s="1"/>
  <c r="AQ64" i="21" s="1"/>
  <c r="AU64" i="21" s="1"/>
  <c r="P34" i="22"/>
  <c r="Q34" i="22" s="1"/>
  <c r="S34" i="22" s="1"/>
  <c r="U34" i="22" s="1"/>
  <c r="AQ34" i="22" s="1"/>
  <c r="AU34" i="22" s="1"/>
  <c r="O35" i="22"/>
  <c r="P48" i="31"/>
  <c r="Q48" i="31" s="1"/>
  <c r="S48" i="31" s="1"/>
  <c r="U48" i="31" s="1"/>
  <c r="AQ48" i="31" s="1"/>
  <c r="AU48" i="31" s="1"/>
  <c r="N140" i="13"/>
  <c r="O140" i="13" s="1"/>
  <c r="BA127" i="1"/>
  <c r="AX127" i="1"/>
  <c r="BA124" i="5"/>
  <c r="AX124" i="5"/>
  <c r="P140" i="33"/>
  <c r="Q140" i="33" s="1"/>
  <c r="S140" i="33" s="1"/>
  <c r="U140" i="33" s="1"/>
  <c r="AT140" i="33" s="1"/>
  <c r="AX140" i="33" s="1"/>
  <c r="O141" i="33"/>
  <c r="N125" i="30"/>
  <c r="O125" i="30" s="1"/>
  <c r="P81" i="13"/>
  <c r="Q81" i="13" s="1"/>
  <c r="S81" i="13" s="1"/>
  <c r="U81" i="13" s="1"/>
  <c r="AQ81" i="13" s="1"/>
  <c r="AU81" i="13" s="1"/>
  <c r="O82" i="13"/>
  <c r="N109" i="8"/>
  <c r="P34" i="26"/>
  <c r="Q34" i="26" s="1"/>
  <c r="S34" i="26" s="1"/>
  <c r="U34" i="26" s="1"/>
  <c r="AQ34" i="26" s="1"/>
  <c r="AU34" i="26" s="1"/>
  <c r="O35" i="26"/>
  <c r="O49" i="7"/>
  <c r="O66" i="22"/>
  <c r="P94" i="15"/>
  <c r="Q94" i="15" s="1"/>
  <c r="S94" i="15" s="1"/>
  <c r="U94" i="15" s="1"/>
  <c r="AJ94" i="15" s="1"/>
  <c r="AN94" i="15" s="1"/>
  <c r="BA124" i="6"/>
  <c r="AX124" i="6"/>
  <c r="N125" i="3"/>
  <c r="O125" i="3" s="1"/>
  <c r="AX123" i="28"/>
  <c r="BA123" i="28"/>
  <c r="N125" i="14"/>
  <c r="O125" i="14" s="1"/>
  <c r="O32" i="13"/>
  <c r="O63" i="25"/>
  <c r="P79" i="26"/>
  <c r="Q79" i="26" s="1"/>
  <c r="S79" i="26" s="1"/>
  <c r="U79" i="26" s="1"/>
  <c r="AQ79" i="26" s="1"/>
  <c r="AU79" i="26" s="1"/>
  <c r="P64" i="23"/>
  <c r="Q64" i="23" s="1"/>
  <c r="S64" i="23" s="1"/>
  <c r="U64" i="23" s="1"/>
  <c r="AQ64" i="23" s="1"/>
  <c r="AU64" i="23" s="1"/>
  <c r="O65" i="23"/>
  <c r="P110" i="16"/>
  <c r="Q110" i="16" s="1"/>
  <c r="S110" i="16" s="1"/>
  <c r="U110" i="16" s="1"/>
  <c r="AT110" i="16" s="1"/>
  <c r="AX110" i="16" s="1"/>
  <c r="O111" i="16"/>
  <c r="P139" i="8"/>
  <c r="Q139" i="8" s="1"/>
  <c r="S139" i="8" s="1"/>
  <c r="U139" i="8" s="1"/>
  <c r="AT139" i="8" s="1"/>
  <c r="AX139" i="8" s="1"/>
  <c r="N140" i="8"/>
  <c r="P35" i="7"/>
  <c r="Q35" i="7" s="1"/>
  <c r="S35" i="7" s="1"/>
  <c r="U35" i="7" s="1"/>
  <c r="AQ35" i="7" s="1"/>
  <c r="AU35" i="7" s="1"/>
  <c r="N36" i="7"/>
  <c r="O36" i="7"/>
  <c r="P79" i="22"/>
  <c r="Q79" i="22" s="1"/>
  <c r="S79" i="22" s="1"/>
  <c r="U79" i="22" s="1"/>
  <c r="AQ79" i="22" s="1"/>
  <c r="AU79" i="22" s="1"/>
  <c r="O80" i="22"/>
  <c r="O32" i="4"/>
  <c r="AX126" i="25"/>
  <c r="BA126" i="25"/>
  <c r="O95" i="10"/>
  <c r="P95" i="22"/>
  <c r="Q95" i="22" s="1"/>
  <c r="S95" i="22" s="1"/>
  <c r="U95" i="22" s="1"/>
  <c r="AJ95" i="22" s="1"/>
  <c r="AN95" i="22" s="1"/>
  <c r="O96" i="22"/>
  <c r="O80" i="18"/>
  <c r="O32" i="31"/>
  <c r="N109" i="5"/>
  <c r="O109" i="5" s="1"/>
  <c r="N125" i="18"/>
  <c r="O125" i="18" s="1"/>
  <c r="P48" i="16"/>
  <c r="Q48" i="16" s="1"/>
  <c r="S48" i="16" s="1"/>
  <c r="U48" i="16" s="1"/>
  <c r="AQ48" i="16" s="1"/>
  <c r="AU48" i="16" s="1"/>
  <c r="O49" i="16"/>
  <c r="O124" i="20"/>
  <c r="P78" i="20"/>
  <c r="Q78" i="20" s="1"/>
  <c r="S78" i="20" s="1"/>
  <c r="U78" i="20" s="1"/>
  <c r="AQ78" i="20" s="1"/>
  <c r="AU78" i="20" s="1"/>
  <c r="P125" i="12"/>
  <c r="Q125" i="12" s="1"/>
  <c r="S125" i="12" s="1"/>
  <c r="U125" i="12" s="1"/>
  <c r="AT125" i="12" s="1"/>
  <c r="P128" i="1"/>
  <c r="Q128" i="1" s="1"/>
  <c r="S128" i="1" s="1"/>
  <c r="U128" i="1" s="1"/>
  <c r="AT128" i="1" s="1"/>
  <c r="O129" i="1"/>
  <c r="P64" i="8"/>
  <c r="Q64" i="8" s="1"/>
  <c r="S64" i="8" s="1"/>
  <c r="U64" i="8" s="1"/>
  <c r="AQ64" i="8" s="1"/>
  <c r="AU64" i="8" s="1"/>
  <c r="AX124" i="12"/>
  <c r="BA124" i="12"/>
  <c r="P64" i="20"/>
  <c r="Q64" i="20" s="1"/>
  <c r="S64" i="20" s="1"/>
  <c r="U64" i="20" s="1"/>
  <c r="AQ64" i="20" s="1"/>
  <c r="AU64" i="20" s="1"/>
  <c r="O65" i="20"/>
  <c r="P95" i="33"/>
  <c r="Q95" i="33" s="1"/>
  <c r="S95" i="33" s="1"/>
  <c r="U95" i="33" s="1"/>
  <c r="AJ95" i="33" s="1"/>
  <c r="AN95" i="33" s="1"/>
  <c r="O96" i="33"/>
  <c r="N109" i="17"/>
  <c r="O109" i="17" s="1"/>
  <c r="P124" i="8"/>
  <c r="Q124" i="8" s="1"/>
  <c r="S124" i="8" s="1"/>
  <c r="U124" i="8" s="1"/>
  <c r="AT124" i="8" s="1"/>
  <c r="P49" i="25"/>
  <c r="Q49" i="25" s="1"/>
  <c r="S49" i="25" s="1"/>
  <c r="U49" i="25" s="1"/>
  <c r="AQ49" i="25" s="1"/>
  <c r="AU49" i="25" s="1"/>
  <c r="P94" i="7"/>
  <c r="Q94" i="7" s="1"/>
  <c r="S94" i="7" s="1"/>
  <c r="U94" i="7" s="1"/>
  <c r="AJ94" i="7" s="1"/>
  <c r="AN94" i="7" s="1"/>
  <c r="O95" i="7"/>
  <c r="N93" i="9"/>
  <c r="O93" i="9" s="1"/>
  <c r="P79" i="29"/>
  <c r="Q79" i="29" s="1"/>
  <c r="S79" i="29" s="1"/>
  <c r="U79" i="29" s="1"/>
  <c r="AQ79" i="29" s="1"/>
  <c r="AU79" i="29" s="1"/>
  <c r="O80" i="29"/>
  <c r="P79" i="25"/>
  <c r="Q79" i="25" s="1"/>
  <c r="S79" i="25" s="1"/>
  <c r="U79" i="25" s="1"/>
  <c r="AQ79" i="25" s="1"/>
  <c r="AU79" i="25" s="1"/>
  <c r="O80" i="25"/>
  <c r="P109" i="15"/>
  <c r="Q109" i="15" s="1"/>
  <c r="S109" i="15" s="1"/>
  <c r="U109" i="15" s="1"/>
  <c r="AT109" i="15" s="1"/>
  <c r="AX109" i="15" s="1"/>
  <c r="O110" i="15"/>
  <c r="P32" i="30"/>
  <c r="Q32" i="30" s="1"/>
  <c r="S32" i="30" s="1"/>
  <c r="U32" i="30" s="1"/>
  <c r="AQ32" i="30" s="1"/>
  <c r="AU32" i="30" s="1"/>
  <c r="P95" i="1"/>
  <c r="Q95" i="1" s="1"/>
  <c r="S95" i="1" s="1"/>
  <c r="U95" i="1" s="1"/>
  <c r="AJ95" i="1" s="1"/>
  <c r="AN95" i="1" s="1"/>
  <c r="BA124" i="16"/>
  <c r="AX124" i="16"/>
  <c r="P64" i="13"/>
  <c r="Q64" i="13" s="1"/>
  <c r="S64" i="13" s="1"/>
  <c r="U64" i="13" s="1"/>
  <c r="AQ64" i="13" s="1"/>
  <c r="AU64" i="13" s="1"/>
  <c r="P109" i="6"/>
  <c r="Q109" i="6" s="1"/>
  <c r="S109" i="6" s="1"/>
  <c r="U109" i="6" s="1"/>
  <c r="AT109" i="6" s="1"/>
  <c r="AX109" i="6" s="1"/>
  <c r="P78" i="8"/>
  <c r="Q78" i="8" s="1"/>
  <c r="S78" i="8" s="1"/>
  <c r="U78" i="8" s="1"/>
  <c r="AQ78" i="8" s="1"/>
  <c r="AU78" i="8" s="1"/>
  <c r="P124" i="19"/>
  <c r="Q124" i="19" s="1"/>
  <c r="S124" i="19" s="1"/>
  <c r="U124" i="19" s="1"/>
  <c r="AT124" i="19" s="1"/>
  <c r="P65" i="33"/>
  <c r="Q65" i="33" s="1"/>
  <c r="S65" i="33" s="1"/>
  <c r="U65" i="33" s="1"/>
  <c r="AQ65" i="33" s="1"/>
  <c r="AU65" i="33" s="1"/>
  <c r="O66" i="33"/>
  <c r="P79" i="28"/>
  <c r="Q79" i="28" s="1"/>
  <c r="S79" i="28" s="1"/>
  <c r="U79" i="28" s="1"/>
  <c r="AQ79" i="28" s="1"/>
  <c r="AU79" i="28" s="1"/>
  <c r="O80" i="28"/>
  <c r="BA124" i="18"/>
  <c r="AX124" i="18"/>
  <c r="P80" i="2"/>
  <c r="Q80" i="2" s="1"/>
  <c r="S80" i="2" s="1"/>
  <c r="U80" i="2" s="1"/>
  <c r="AQ80" i="2" s="1"/>
  <c r="AU80" i="2" s="1"/>
  <c r="O81" i="2"/>
  <c r="P124" i="9"/>
  <c r="Q124" i="9" s="1"/>
  <c r="S124" i="9" s="1"/>
  <c r="U124" i="9" s="1"/>
  <c r="AT124" i="9" s="1"/>
  <c r="P93" i="18"/>
  <c r="Q93" i="18" s="1"/>
  <c r="S93" i="18" s="1"/>
  <c r="U93" i="18" s="1"/>
  <c r="AJ93" i="18" s="1"/>
  <c r="AN93" i="18" s="1"/>
  <c r="BA123" i="20"/>
  <c r="AX123" i="20"/>
  <c r="P49" i="18"/>
  <c r="Q49" i="18" s="1"/>
  <c r="S49" i="18" s="1"/>
  <c r="U49" i="18" s="1"/>
  <c r="AQ49" i="18" s="1"/>
  <c r="AU49" i="18" s="1"/>
  <c r="P110" i="22"/>
  <c r="Q110" i="22" s="1"/>
  <c r="S110" i="22" s="1"/>
  <c r="U110" i="22" s="1"/>
  <c r="AT110" i="22" s="1"/>
  <c r="AX110" i="22" s="1"/>
  <c r="O111" i="22"/>
  <c r="P109" i="23"/>
  <c r="Q109" i="23" s="1"/>
  <c r="S109" i="23" s="1"/>
  <c r="U109" i="23" s="1"/>
  <c r="AT109" i="23" s="1"/>
  <c r="AX109" i="23" s="1"/>
  <c r="P77" i="19"/>
  <c r="Q77" i="19" s="1"/>
  <c r="S77" i="19" s="1"/>
  <c r="U77" i="19" s="1"/>
  <c r="AQ77" i="19" s="1"/>
  <c r="AU77" i="19" s="1"/>
  <c r="P78" i="15"/>
  <c r="Q78" i="15" s="1"/>
  <c r="S78" i="15" s="1"/>
  <c r="U78" i="15" s="1"/>
  <c r="AQ78" i="15" s="1"/>
  <c r="AU78" i="15" s="1"/>
  <c r="P125" i="27"/>
  <c r="Q125" i="27" s="1"/>
  <c r="S125" i="27" s="1"/>
  <c r="U125" i="27" s="1"/>
  <c r="AT125" i="27" s="1"/>
  <c r="P142" i="1"/>
  <c r="Q142" i="1" s="1"/>
  <c r="S142" i="1" s="1"/>
  <c r="U142" i="1" s="1"/>
  <c r="AT142" i="1" s="1"/>
  <c r="AX142" i="1" s="1"/>
  <c r="O143" i="1"/>
  <c r="P79" i="3"/>
  <c r="Q79" i="3" s="1"/>
  <c r="S79" i="3" s="1"/>
  <c r="U79" i="3" s="1"/>
  <c r="AQ79" i="3" s="1"/>
  <c r="AU79" i="3" s="1"/>
  <c r="P95" i="17"/>
  <c r="Q95" i="17" s="1"/>
  <c r="S95" i="17" s="1"/>
  <c r="U95" i="17" s="1"/>
  <c r="AJ95" i="17" s="1"/>
  <c r="AN95" i="17" s="1"/>
  <c r="P127" i="25"/>
  <c r="Q127" i="25" s="1"/>
  <c r="S127" i="25" s="1"/>
  <c r="U127" i="25" s="1"/>
  <c r="AT127" i="25" s="1"/>
  <c r="P64" i="28"/>
  <c r="Q64" i="28" s="1"/>
  <c r="S64" i="28" s="1"/>
  <c r="U64" i="28" s="1"/>
  <c r="AQ64" i="28" s="1"/>
  <c r="AU64" i="28" s="1"/>
  <c r="P49" i="11"/>
  <c r="Q49" i="11" s="1"/>
  <c r="S49" i="11" s="1"/>
  <c r="U49" i="11" s="1"/>
  <c r="AQ49" i="11" s="1"/>
  <c r="AU49" i="11" s="1"/>
  <c r="P49" i="20"/>
  <c r="Q49" i="20" s="1"/>
  <c r="S49" i="20" s="1"/>
  <c r="U49" i="20" s="1"/>
  <c r="AQ49" i="20" s="1"/>
  <c r="AU49" i="20" s="1"/>
  <c r="O50" i="20"/>
  <c r="AX123" i="8"/>
  <c r="BA123" i="8"/>
  <c r="O49" i="1"/>
  <c r="P48" i="9"/>
  <c r="Q48" i="9" s="1"/>
  <c r="S48" i="9" s="1"/>
  <c r="U48" i="9" s="1"/>
  <c r="AQ48" i="9" s="1"/>
  <c r="AU48" i="9" s="1"/>
  <c r="O139" i="5"/>
  <c r="N140" i="18"/>
  <c r="O140" i="18" s="1"/>
  <c r="N140" i="9"/>
  <c r="P139" i="9"/>
  <c r="Q139" i="9" s="1"/>
  <c r="S139" i="9" s="1"/>
  <c r="U139" i="9" s="1"/>
  <c r="AT139" i="9" s="1"/>
  <c r="AX139" i="9" s="1"/>
  <c r="O140" i="9"/>
  <c r="N125" i="16"/>
  <c r="O125" i="16" s="1"/>
  <c r="O110" i="31"/>
  <c r="AX124" i="13"/>
  <c r="BA124" i="13"/>
  <c r="O126" i="22"/>
  <c r="O94" i="31"/>
  <c r="O32" i="18"/>
  <c r="BA123" i="19"/>
  <c r="AX123" i="19"/>
  <c r="O95" i="21"/>
  <c r="N109" i="4"/>
  <c r="P108" i="4"/>
  <c r="Q108" i="4" s="1"/>
  <c r="S108" i="4" s="1"/>
  <c r="U108" i="4" s="1"/>
  <c r="AT108" i="4" s="1"/>
  <c r="AX108" i="4" s="1"/>
  <c r="O109" i="4"/>
  <c r="O110" i="10"/>
  <c r="O32" i="17"/>
  <c r="P110" i="27"/>
  <c r="Q110" i="27" s="1"/>
  <c r="S110" i="27" s="1"/>
  <c r="U110" i="27" s="1"/>
  <c r="AT110" i="27" s="1"/>
  <c r="AX110" i="27" s="1"/>
  <c r="N140" i="6"/>
  <c r="O140" i="6" s="1"/>
  <c r="P47" i="19"/>
  <c r="Q47" i="19" s="1"/>
  <c r="S47" i="19" s="1"/>
  <c r="U47" i="19" s="1"/>
  <c r="AQ47" i="19" s="1"/>
  <c r="AU47" i="19" s="1"/>
  <c r="O48" i="19"/>
  <c r="P63" i="11"/>
  <c r="Q63" i="11" s="1"/>
  <c r="S63" i="11" s="1"/>
  <c r="U63" i="11" s="1"/>
  <c r="AQ63" i="11" s="1"/>
  <c r="AU63" i="11" s="1"/>
  <c r="O64" i="11"/>
  <c r="P48" i="15"/>
  <c r="Q48" i="15" s="1"/>
  <c r="S48" i="15" s="1"/>
  <c r="U48" i="15" s="1"/>
  <c r="AQ48" i="15" s="1"/>
  <c r="AU48" i="15" s="1"/>
  <c r="O49" i="15"/>
  <c r="P140" i="24"/>
  <c r="Q140" i="24" s="1"/>
  <c r="S140" i="24" s="1"/>
  <c r="U140" i="24" s="1"/>
  <c r="AT140" i="24" s="1"/>
  <c r="AX140" i="24" s="1"/>
  <c r="O141" i="24"/>
  <c r="P34" i="27"/>
  <c r="Q34" i="27" s="1"/>
  <c r="S34" i="27" s="1"/>
  <c r="U34" i="27" s="1"/>
  <c r="AQ34" i="27" s="1"/>
  <c r="AU34" i="27" s="1"/>
  <c r="O35" i="27"/>
  <c r="P49" i="26"/>
  <c r="Q49" i="26" s="1"/>
  <c r="S49" i="26" s="1"/>
  <c r="U49" i="26" s="1"/>
  <c r="AQ49" i="26" s="1"/>
  <c r="AU49" i="26" s="1"/>
  <c r="O50" i="26"/>
  <c r="P48" i="5"/>
  <c r="Q48" i="5" s="1"/>
  <c r="S48" i="5" s="1"/>
  <c r="U48" i="5" s="1"/>
  <c r="AQ48" i="5" s="1"/>
  <c r="AU48" i="5" s="1"/>
  <c r="P64" i="5"/>
  <c r="Q64" i="5" s="1"/>
  <c r="S64" i="5" s="1"/>
  <c r="U64" i="5" s="1"/>
  <c r="AQ64" i="5" s="1"/>
  <c r="AU64" i="5" s="1"/>
  <c r="P50" i="3"/>
  <c r="Q50" i="3" s="1"/>
  <c r="S50" i="3" s="1"/>
  <c r="U50" i="3" s="1"/>
  <c r="AQ50" i="3" s="1"/>
  <c r="AU50" i="3" s="1"/>
  <c r="P93" i="5"/>
  <c r="Q93" i="5" s="1"/>
  <c r="S93" i="5" s="1"/>
  <c r="U93" i="5" s="1"/>
  <c r="AJ93" i="5" s="1"/>
  <c r="AN93" i="5" s="1"/>
  <c r="O94" i="5"/>
  <c r="P79" i="24"/>
  <c r="Q79" i="24" s="1"/>
  <c r="S79" i="24" s="1"/>
  <c r="U79" i="24" s="1"/>
  <c r="AQ79" i="24" s="1"/>
  <c r="AU79" i="24" s="1"/>
  <c r="O80" i="24"/>
  <c r="P140" i="4"/>
  <c r="Q140" i="4" s="1"/>
  <c r="S140" i="4" s="1"/>
  <c r="U140" i="4" s="1"/>
  <c r="AT140" i="4" s="1"/>
  <c r="AX140" i="4" s="1"/>
  <c r="O141" i="4"/>
  <c r="P62" i="4"/>
  <c r="Q62" i="4" s="1"/>
  <c r="S62" i="4" s="1"/>
  <c r="U62" i="4" s="1"/>
  <c r="AQ62" i="4" s="1"/>
  <c r="AU62" i="4" s="1"/>
  <c r="O63" i="4"/>
  <c r="P64" i="27"/>
  <c r="Q64" i="27" s="1"/>
  <c r="S64" i="27" s="1"/>
  <c r="U64" i="27" s="1"/>
  <c r="AQ64" i="27" s="1"/>
  <c r="AU64" i="27" s="1"/>
  <c r="O65" i="27"/>
  <c r="BA125" i="22"/>
  <c r="AX125" i="22"/>
  <c r="P110" i="30"/>
  <c r="Q110" i="30" s="1"/>
  <c r="S110" i="30" s="1"/>
  <c r="U110" i="30" s="1"/>
  <c r="AT110" i="30" s="1"/>
  <c r="AX110" i="30" s="1"/>
  <c r="O111" i="30"/>
  <c r="P33" i="16"/>
  <c r="Q33" i="16" s="1"/>
  <c r="S33" i="16" s="1"/>
  <c r="U33" i="16" s="1"/>
  <c r="AQ33" i="16" s="1"/>
  <c r="AU33" i="16" s="1"/>
  <c r="O34" i="16"/>
  <c r="P140" i="21"/>
  <c r="Q140" i="21" s="1"/>
  <c r="S140" i="21" s="1"/>
  <c r="U140" i="21" s="1"/>
  <c r="AT140" i="21" s="1"/>
  <c r="AX140" i="21" s="1"/>
  <c r="O141" i="21"/>
  <c r="P47" i="17"/>
  <c r="Q47" i="17" s="1"/>
  <c r="S47" i="17" s="1"/>
  <c r="U47" i="17" s="1"/>
  <c r="AQ47" i="17" s="1"/>
  <c r="AU47" i="17" s="1"/>
  <c r="O48" i="17"/>
  <c r="P95" i="24"/>
  <c r="Q95" i="24" s="1"/>
  <c r="S95" i="24" s="1"/>
  <c r="U95" i="24" s="1"/>
  <c r="AJ95" i="24" s="1"/>
  <c r="AN95" i="24" s="1"/>
  <c r="P31" i="19"/>
  <c r="Q31" i="19" s="1"/>
  <c r="S31" i="19" s="1"/>
  <c r="U31" i="19" s="1"/>
  <c r="AQ31" i="19" s="1"/>
  <c r="AU31" i="19" s="1"/>
  <c r="P110" i="14"/>
  <c r="Q110" i="14" s="1"/>
  <c r="S110" i="14" s="1"/>
  <c r="U110" i="14" s="1"/>
  <c r="AT110" i="14" s="1"/>
  <c r="AX110" i="14" s="1"/>
  <c r="N140" i="28"/>
  <c r="P139" i="28"/>
  <c r="Q139" i="28" s="1"/>
  <c r="S139" i="28" s="1"/>
  <c r="U139" i="28" s="1"/>
  <c r="AT139" i="28" s="1"/>
  <c r="AX139" i="28" s="1"/>
  <c r="O140" i="28"/>
  <c r="P141" i="2"/>
  <c r="Q141" i="2" s="1"/>
  <c r="S141" i="2" s="1"/>
  <c r="U141" i="2" s="1"/>
  <c r="AT141" i="2" s="1"/>
  <c r="AX141" i="2" s="1"/>
  <c r="O142" i="2"/>
  <c r="P125" i="10"/>
  <c r="Q125" i="10" s="1"/>
  <c r="S125" i="10" s="1"/>
  <c r="U125" i="10" s="1"/>
  <c r="AT125" i="10" s="1"/>
  <c r="O126" i="10"/>
  <c r="P109" i="18"/>
  <c r="Q109" i="18" s="1"/>
  <c r="S109" i="18" s="1"/>
  <c r="U109" i="18" s="1"/>
  <c r="AT109" i="18" s="1"/>
  <c r="AX109" i="18" s="1"/>
  <c r="O110" i="18"/>
  <c r="P109" i="26"/>
  <c r="Q109" i="26" s="1"/>
  <c r="S109" i="26" s="1"/>
  <c r="U109" i="26" s="1"/>
  <c r="AT109" i="26" s="1"/>
  <c r="AX109" i="26" s="1"/>
  <c r="P94" i="30"/>
  <c r="Q94" i="30" s="1"/>
  <c r="S94" i="30" s="1"/>
  <c r="U94" i="30" s="1"/>
  <c r="AJ94" i="30" s="1"/>
  <c r="AN94" i="30" s="1"/>
  <c r="P95" i="13"/>
  <c r="Q95" i="13" s="1"/>
  <c r="S95" i="13" s="1"/>
  <c r="U95" i="13" s="1"/>
  <c r="AJ95" i="13" s="1"/>
  <c r="AN95" i="13" s="1"/>
  <c r="P48" i="30"/>
  <c r="Q48" i="30" s="1"/>
  <c r="S48" i="30" s="1"/>
  <c r="U48" i="30" s="1"/>
  <c r="AQ48" i="30" s="1"/>
  <c r="AU48" i="30" s="1"/>
  <c r="P31" i="15"/>
  <c r="Q31" i="15" s="1"/>
  <c r="S31" i="15" s="1"/>
  <c r="U31" i="15" s="1"/>
  <c r="AQ31" i="15" s="1"/>
  <c r="AU31" i="15" s="1"/>
  <c r="P79" i="12"/>
  <c r="Q79" i="12" s="1"/>
  <c r="S79" i="12" s="1"/>
  <c r="U79" i="12" s="1"/>
  <c r="AQ79" i="12" s="1"/>
  <c r="AU79" i="12" s="1"/>
  <c r="O80" i="12"/>
  <c r="O35" i="24"/>
  <c r="O142" i="22"/>
  <c r="O140" i="19"/>
  <c r="O49" i="10"/>
  <c r="O126" i="26"/>
  <c r="N109" i="7"/>
  <c r="O109" i="7" s="1"/>
  <c r="O66" i="6"/>
  <c r="N109" i="11"/>
  <c r="O109" i="11" s="1"/>
  <c r="P93" i="11"/>
  <c r="Q93" i="11" s="1"/>
  <c r="S93" i="11" s="1"/>
  <c r="U93" i="11" s="1"/>
  <c r="AJ93" i="11" s="1"/>
  <c r="AN93" i="11" s="1"/>
  <c r="O94" i="11"/>
  <c r="O49" i="4"/>
  <c r="O140" i="10"/>
  <c r="P34" i="33"/>
  <c r="Q34" i="33" s="1"/>
  <c r="S34" i="33" s="1"/>
  <c r="U34" i="33" s="1"/>
  <c r="AQ34" i="33" s="1"/>
  <c r="AU34" i="33" s="1"/>
  <c r="O35" i="33"/>
  <c r="O124" i="29"/>
  <c r="O79" i="16"/>
  <c r="N140" i="12"/>
  <c r="O140" i="12" s="1"/>
  <c r="P94" i="20"/>
  <c r="Q94" i="20" s="1"/>
  <c r="S94" i="20" s="1"/>
  <c r="U94" i="20" s="1"/>
  <c r="AJ94" i="20" s="1"/>
  <c r="AN94" i="20" s="1"/>
  <c r="O95" i="20"/>
  <c r="P64" i="19"/>
  <c r="Q64" i="19" s="1"/>
  <c r="S64" i="19" s="1"/>
  <c r="U64" i="19" s="1"/>
  <c r="AQ64" i="19" s="1"/>
  <c r="AU64" i="19" s="1"/>
  <c r="P110" i="24"/>
  <c r="Q110" i="24" s="1"/>
  <c r="S110" i="24" s="1"/>
  <c r="U110" i="24" s="1"/>
  <c r="AT110" i="24" s="1"/>
  <c r="AX110" i="24" s="1"/>
  <c r="O111" i="24"/>
  <c r="P33" i="11"/>
  <c r="Q33" i="11" s="1"/>
  <c r="S33" i="11" s="1"/>
  <c r="U33" i="11" s="1"/>
  <c r="AQ33" i="11" s="1"/>
  <c r="AU33" i="11" s="1"/>
  <c r="O34" i="11"/>
  <c r="P79" i="31"/>
  <c r="Q79" i="31" s="1"/>
  <c r="S79" i="31" s="1"/>
  <c r="U79" i="31" s="1"/>
  <c r="AQ79" i="31" s="1"/>
  <c r="AU79" i="31" s="1"/>
  <c r="O80" i="31"/>
  <c r="O113" i="1"/>
  <c r="N125" i="23"/>
  <c r="O125" i="23" s="1"/>
  <c r="P31" i="23"/>
  <c r="Q31" i="23" s="1"/>
  <c r="S31" i="23" s="1"/>
  <c r="U31" i="23" s="1"/>
  <c r="AQ31" i="23" s="1"/>
  <c r="AU31" i="23" s="1"/>
  <c r="O32" i="23"/>
  <c r="O66" i="18"/>
  <c r="O139" i="3"/>
  <c r="AX125" i="26"/>
  <c r="BA125" i="26"/>
  <c r="O64" i="14"/>
  <c r="O64" i="15"/>
  <c r="O32" i="29"/>
  <c r="N140" i="11"/>
  <c r="O140" i="11" s="1"/>
  <c r="AX123" i="29"/>
  <c r="BA123" i="29"/>
  <c r="O34" i="1"/>
  <c r="O95" i="6"/>
  <c r="O110" i="13"/>
  <c r="P79" i="23"/>
  <c r="Q79" i="23" s="1"/>
  <c r="S79" i="23" s="1"/>
  <c r="U79" i="23" s="1"/>
  <c r="AQ79" i="23" s="1"/>
  <c r="AU79" i="23" s="1"/>
  <c r="N93" i="19"/>
  <c r="O93" i="19" s="1"/>
  <c r="BA124" i="30"/>
  <c r="AX124" i="30"/>
  <c r="P109" i="3"/>
  <c r="Q109" i="3" s="1"/>
  <c r="S109" i="3" s="1"/>
  <c r="U109" i="3" s="1"/>
  <c r="AT109" i="3" s="1"/>
  <c r="AX109" i="3" s="1"/>
  <c r="O110" i="3"/>
  <c r="P125" i="17"/>
  <c r="Q125" i="17" s="1"/>
  <c r="S125" i="17" s="1"/>
  <c r="U125" i="17" s="1"/>
  <c r="AT125" i="17" s="1"/>
  <c r="O126" i="17"/>
  <c r="P63" i="17"/>
  <c r="Q63" i="17" s="1"/>
  <c r="S63" i="17" s="1"/>
  <c r="U63" i="17" s="1"/>
  <c r="AQ63" i="17" s="1"/>
  <c r="AU63" i="17" s="1"/>
  <c r="O64" i="17"/>
  <c r="P94" i="12"/>
  <c r="Q94" i="12" s="1"/>
  <c r="S94" i="12" s="1"/>
  <c r="U94" i="12" s="1"/>
  <c r="AJ94" i="12" s="1"/>
  <c r="AN94" i="12" s="1"/>
  <c r="O95" i="12"/>
  <c r="P94" i="23"/>
  <c r="Q94" i="23" s="1"/>
  <c r="S94" i="23" s="1"/>
  <c r="U94" i="23" s="1"/>
  <c r="AJ94" i="23" s="1"/>
  <c r="AN94" i="23" s="1"/>
  <c r="O95" i="23"/>
  <c r="N140" i="27"/>
  <c r="O140" i="27" s="1"/>
  <c r="N109" i="9"/>
  <c r="O109" i="9" s="1"/>
  <c r="O63" i="29"/>
  <c r="O139" i="29"/>
  <c r="O50" i="2"/>
  <c r="O64" i="12"/>
  <c r="O34" i="9"/>
  <c r="O139" i="20"/>
  <c r="O95" i="16"/>
  <c r="P33" i="25"/>
  <c r="Q33" i="25" s="1"/>
  <c r="S33" i="25" s="1"/>
  <c r="U33" i="25" s="1"/>
  <c r="AQ33" i="25" s="1"/>
  <c r="AU33" i="25" s="1"/>
  <c r="O79" i="9"/>
  <c r="N125" i="21"/>
  <c r="O125" i="21" s="1"/>
  <c r="P79" i="10"/>
  <c r="Q79" i="10" s="1"/>
  <c r="S79" i="10" s="1"/>
  <c r="U79" i="10" s="1"/>
  <c r="AQ79" i="10" s="1"/>
  <c r="AU79" i="10" s="1"/>
  <c r="P48" i="28"/>
  <c r="Q48" i="28" s="1"/>
  <c r="S48" i="28" s="1"/>
  <c r="U48" i="28" s="1"/>
  <c r="AQ48" i="28" s="1"/>
  <c r="AU48" i="28" s="1"/>
  <c r="O140" i="7"/>
  <c r="O64" i="24"/>
  <c r="P94" i="3"/>
  <c r="Q94" i="3" s="1"/>
  <c r="S94" i="3" s="1"/>
  <c r="U94" i="3" s="1"/>
  <c r="AJ94" i="3" s="1"/>
  <c r="AN94" i="3" s="1"/>
  <c r="N125" i="4"/>
  <c r="O125" i="4" s="1"/>
  <c r="O33" i="2"/>
  <c r="P66" i="16"/>
  <c r="Q66" i="16" s="1"/>
  <c r="S66" i="16" s="1"/>
  <c r="U66" i="16" s="1"/>
  <c r="AQ66" i="16" s="1"/>
  <c r="AU66" i="16" s="1"/>
  <c r="N125" i="15"/>
  <c r="O125" i="15" s="1"/>
  <c r="P94" i="26"/>
  <c r="Q94" i="26" s="1"/>
  <c r="S94" i="26" s="1"/>
  <c r="U94" i="26" s="1"/>
  <c r="AJ94" i="26" s="1"/>
  <c r="AN94" i="26" s="1"/>
  <c r="P78" i="21"/>
  <c r="Q78" i="21" s="1"/>
  <c r="S78" i="21" s="1"/>
  <c r="U78" i="21" s="1"/>
  <c r="AQ78" i="21" s="1"/>
  <c r="AU78" i="21" s="1"/>
  <c r="N140" i="16"/>
  <c r="O140" i="16" s="1"/>
  <c r="P139" i="16"/>
  <c r="Q139" i="16" s="1"/>
  <c r="S139" i="16" s="1"/>
  <c r="U139" i="16" s="1"/>
  <c r="AT139" i="16" s="1"/>
  <c r="AX139" i="16" s="1"/>
  <c r="P109" i="20"/>
  <c r="Q109" i="20" s="1"/>
  <c r="S109" i="20" s="1"/>
  <c r="U109" i="20" s="1"/>
  <c r="AT109" i="20" s="1"/>
  <c r="AX109" i="20" s="1"/>
  <c r="O110" i="20"/>
  <c r="P65" i="31"/>
  <c r="Q65" i="31" s="1"/>
  <c r="S65" i="31" s="1"/>
  <c r="U65" i="31" s="1"/>
  <c r="AQ65" i="31" s="1"/>
  <c r="AU65" i="31" s="1"/>
  <c r="BA124" i="23"/>
  <c r="AX124" i="23"/>
  <c r="P140" i="26"/>
  <c r="Q140" i="26" s="1"/>
  <c r="S140" i="26" s="1"/>
  <c r="U140" i="26" s="1"/>
  <c r="AT140" i="26" s="1"/>
  <c r="AX140" i="26" s="1"/>
  <c r="P140" i="14"/>
  <c r="Q140" i="14" s="1"/>
  <c r="S140" i="14" s="1"/>
  <c r="U140" i="14" s="1"/>
  <c r="AT140" i="14" s="1"/>
  <c r="AX140" i="14" s="1"/>
  <c r="P141" i="31"/>
  <c r="Q141" i="31" s="1"/>
  <c r="S141" i="31" s="1"/>
  <c r="U141" i="31" s="1"/>
  <c r="AT141" i="31" s="1"/>
  <c r="AX141" i="31" s="1"/>
  <c r="P49" i="6"/>
  <c r="Q49" i="6" s="1"/>
  <c r="S49" i="6" s="1"/>
  <c r="U49" i="6" s="1"/>
  <c r="AQ49" i="6" s="1"/>
  <c r="AU49" i="6" s="1"/>
  <c r="P78" i="33"/>
  <c r="Q78" i="33" s="1"/>
  <c r="S78" i="33" s="1"/>
  <c r="U78" i="33" s="1"/>
  <c r="AQ78" i="33" s="1"/>
  <c r="AU78" i="33" s="1"/>
  <c r="P33" i="12"/>
  <c r="Q33" i="12" s="1"/>
  <c r="S33" i="12" s="1"/>
  <c r="U33" i="12" s="1"/>
  <c r="AQ33" i="12" s="1"/>
  <c r="AU33" i="12" s="1"/>
  <c r="O34" i="12"/>
  <c r="P49" i="27"/>
  <c r="Q49" i="27" s="1"/>
  <c r="S49" i="27" s="1"/>
  <c r="U49" i="27" s="1"/>
  <c r="AQ49" i="27" s="1"/>
  <c r="AU49" i="27" s="1"/>
  <c r="O50" i="27"/>
  <c r="AX124" i="21"/>
  <c r="BA124" i="21"/>
  <c r="P143" i="25"/>
  <c r="Q143" i="25" s="1"/>
  <c r="S143" i="25" s="1"/>
  <c r="U143" i="25" s="1"/>
  <c r="AT143" i="25" s="1"/>
  <c r="AX143" i="25" s="1"/>
  <c r="O144" i="25"/>
  <c r="P30" i="5"/>
  <c r="Q30" i="5" s="1"/>
  <c r="S30" i="5" s="1"/>
  <c r="U30" i="5" s="1"/>
  <c r="AQ30" i="5" s="1"/>
  <c r="AU30" i="5" s="1"/>
  <c r="O79" i="30"/>
  <c r="O33" i="10"/>
  <c r="P66" i="30"/>
  <c r="Q66" i="30" s="1"/>
  <c r="S66" i="30" s="1"/>
  <c r="U66" i="30" s="1"/>
  <c r="AQ66" i="30" s="1"/>
  <c r="AU66" i="30" s="1"/>
  <c r="AX124" i="4"/>
  <c r="BA124" i="4"/>
  <c r="BA124" i="17"/>
  <c r="AX124" i="17"/>
  <c r="P125" i="33"/>
  <c r="Q125" i="33" s="1"/>
  <c r="S125" i="33" s="1"/>
  <c r="U125" i="33" s="1"/>
  <c r="AT125" i="33" s="1"/>
  <c r="O79" i="7"/>
  <c r="O65" i="1"/>
  <c r="O141" i="23"/>
  <c r="P49" i="29"/>
  <c r="Q49" i="29" s="1"/>
  <c r="S49" i="29" s="1"/>
  <c r="U49" i="29" s="1"/>
  <c r="AQ49" i="29" s="1"/>
  <c r="AU49" i="29" s="1"/>
  <c r="P141" i="30"/>
  <c r="Q141" i="30" s="1"/>
  <c r="S141" i="30" s="1"/>
  <c r="U141" i="30" s="1"/>
  <c r="AT141" i="30" s="1"/>
  <c r="AX141" i="30" s="1"/>
  <c r="O142" i="30"/>
  <c r="P79" i="17"/>
  <c r="Q79" i="17" s="1"/>
  <c r="S79" i="17" s="1"/>
  <c r="U79" i="17" s="1"/>
  <c r="AQ79" i="17" s="1"/>
  <c r="AU79" i="17" s="1"/>
  <c r="P47" i="12"/>
  <c r="Q47" i="12" s="1"/>
  <c r="S47" i="12" s="1"/>
  <c r="U47" i="12" s="1"/>
  <c r="AQ47" i="12" s="1"/>
  <c r="AU47" i="12" s="1"/>
  <c r="P64" i="9"/>
  <c r="Q64" i="9" s="1"/>
  <c r="S64" i="9" s="1"/>
  <c r="U64" i="9" s="1"/>
  <c r="AQ64" i="9" s="1"/>
  <c r="AU64" i="9" s="1"/>
  <c r="P112" i="25"/>
  <c r="Q112" i="25" s="1"/>
  <c r="S112" i="25" s="1"/>
  <c r="U112" i="25" s="1"/>
  <c r="AT112" i="25" s="1"/>
  <c r="AX112" i="25" s="1"/>
  <c r="P50" i="23"/>
  <c r="Q50" i="23" s="1"/>
  <c r="S50" i="23" s="1"/>
  <c r="U50" i="23" s="1"/>
  <c r="AQ50" i="23" s="1"/>
  <c r="AU50" i="23" s="1"/>
  <c r="P95" i="14"/>
  <c r="Q95" i="14" s="1"/>
  <c r="S95" i="14" s="1"/>
  <c r="U95" i="14" s="1"/>
  <c r="AJ95" i="14" s="1"/>
  <c r="AN95" i="14" s="1"/>
  <c r="O96" i="14"/>
  <c r="P46" i="14"/>
  <c r="Q46" i="14" s="1"/>
  <c r="S46" i="14" s="1"/>
  <c r="U46" i="14" s="1"/>
  <c r="AQ46" i="14" s="1"/>
  <c r="AU46" i="14" s="1"/>
  <c r="O47" i="14"/>
  <c r="BA124" i="15"/>
  <c r="AX124" i="15"/>
  <c r="P110" i="2"/>
  <c r="Q110" i="2" s="1"/>
  <c r="S110" i="2" s="1"/>
  <c r="U110" i="2" s="1"/>
  <c r="AT110" i="2" s="1"/>
  <c r="AX110" i="2" s="1"/>
  <c r="N109" i="33"/>
  <c r="O109" i="33" s="1"/>
  <c r="P140" i="15"/>
  <c r="Q140" i="15" s="1"/>
  <c r="S140" i="15" s="1"/>
  <c r="U140" i="15" s="1"/>
  <c r="AT140" i="15" s="1"/>
  <c r="AX140" i="15" s="1"/>
  <c r="O33" i="6"/>
  <c r="O49" i="8"/>
  <c r="O94" i="27"/>
  <c r="O49" i="33"/>
  <c r="O79" i="6"/>
  <c r="P124" i="11"/>
  <c r="Q124" i="11" s="1"/>
  <c r="S124" i="11" s="1"/>
  <c r="U124" i="11" s="1"/>
  <c r="AT124" i="11" s="1"/>
  <c r="P32" i="8"/>
  <c r="Q32" i="8" s="1"/>
  <c r="S32" i="8" s="1"/>
  <c r="U32" i="8" s="1"/>
  <c r="AQ32" i="8" s="1"/>
  <c r="AU32" i="8" s="1"/>
  <c r="O65" i="26"/>
  <c r="O93" i="29"/>
  <c r="O34" i="14"/>
  <c r="O78" i="11"/>
  <c r="O50" i="34" l="1"/>
  <c r="P143" i="34"/>
  <c r="Q143" i="34" s="1"/>
  <c r="S143" i="34" s="1"/>
  <c r="U143" i="34" s="1"/>
  <c r="AT143" i="34" s="1"/>
  <c r="AX143" i="34" s="1"/>
  <c r="O144" i="34"/>
  <c r="P35" i="34"/>
  <c r="Q35" i="34" s="1"/>
  <c r="S35" i="34" s="1"/>
  <c r="U35" i="34" s="1"/>
  <c r="AQ35" i="34" s="1"/>
  <c r="AU35" i="34" s="1"/>
  <c r="N36" i="34"/>
  <c r="O36" i="34"/>
  <c r="P65" i="34"/>
  <c r="Q65" i="34" s="1"/>
  <c r="S65" i="34" s="1"/>
  <c r="U65" i="34" s="1"/>
  <c r="AQ65" i="34" s="1"/>
  <c r="AU65" i="34" s="1"/>
  <c r="O66" i="34"/>
  <c r="P128" i="34"/>
  <c r="Q128" i="34" s="1"/>
  <c r="S128" i="34" s="1"/>
  <c r="U128" i="34" s="1"/>
  <c r="AT128" i="34" s="1"/>
  <c r="O129" i="34"/>
  <c r="BA127" i="34"/>
  <c r="AX127" i="34"/>
  <c r="P98" i="34"/>
  <c r="Q98" i="34" s="1"/>
  <c r="S98" i="34" s="1"/>
  <c r="U98" i="34" s="1"/>
  <c r="AJ98" i="34" s="1"/>
  <c r="AN98" i="34" s="1"/>
  <c r="P81" i="34"/>
  <c r="Q81" i="34" s="1"/>
  <c r="S81" i="34" s="1"/>
  <c r="U81" i="34" s="1"/>
  <c r="AQ81" i="34" s="1"/>
  <c r="AU81" i="34" s="1"/>
  <c r="P111" i="34"/>
  <c r="Q111" i="34" s="1"/>
  <c r="S111" i="34" s="1"/>
  <c r="U111" i="34" s="1"/>
  <c r="AT111" i="34" s="1"/>
  <c r="AX111" i="34" s="1"/>
  <c r="O112" i="34"/>
  <c r="P109" i="9"/>
  <c r="Q109" i="9" s="1"/>
  <c r="S109" i="9" s="1"/>
  <c r="U109" i="9" s="1"/>
  <c r="AT109" i="9" s="1"/>
  <c r="AX109" i="9" s="1"/>
  <c r="O110" i="9"/>
  <c r="P140" i="27"/>
  <c r="Q140" i="27" s="1"/>
  <c r="S140" i="27" s="1"/>
  <c r="U140" i="27" s="1"/>
  <c r="AT140" i="27" s="1"/>
  <c r="AX140" i="27" s="1"/>
  <c r="O141" i="27"/>
  <c r="P140" i="6"/>
  <c r="Q140" i="6" s="1"/>
  <c r="S140" i="6" s="1"/>
  <c r="U140" i="6" s="1"/>
  <c r="AT140" i="6" s="1"/>
  <c r="AX140" i="6" s="1"/>
  <c r="O141" i="6"/>
  <c r="P93" i="19"/>
  <c r="Q93" i="19" s="1"/>
  <c r="S93" i="19" s="1"/>
  <c r="U93" i="19" s="1"/>
  <c r="AJ93" i="19" s="1"/>
  <c r="AN93" i="19" s="1"/>
  <c r="O94" i="19"/>
  <c r="P140" i="11"/>
  <c r="Q140" i="11" s="1"/>
  <c r="S140" i="11" s="1"/>
  <c r="U140" i="11" s="1"/>
  <c r="AT140" i="11" s="1"/>
  <c r="AX140" i="11" s="1"/>
  <c r="O141" i="11"/>
  <c r="P109" i="7"/>
  <c r="Q109" i="7" s="1"/>
  <c r="S109" i="7" s="1"/>
  <c r="U109" i="7" s="1"/>
  <c r="AT109" i="7" s="1"/>
  <c r="AX109" i="7" s="1"/>
  <c r="O110" i="7"/>
  <c r="P140" i="18"/>
  <c r="Q140" i="18" s="1"/>
  <c r="S140" i="18" s="1"/>
  <c r="U140" i="18" s="1"/>
  <c r="AT140" i="18" s="1"/>
  <c r="AX140" i="18" s="1"/>
  <c r="O141" i="18"/>
  <c r="P140" i="13"/>
  <c r="Q140" i="13" s="1"/>
  <c r="S140" i="13" s="1"/>
  <c r="U140" i="13" s="1"/>
  <c r="AT140" i="13" s="1"/>
  <c r="AX140" i="13" s="1"/>
  <c r="O141" i="13"/>
  <c r="P125" i="23"/>
  <c r="Q125" i="23" s="1"/>
  <c r="S125" i="23" s="1"/>
  <c r="U125" i="23" s="1"/>
  <c r="AT125" i="23" s="1"/>
  <c r="P140" i="16"/>
  <c r="Q140" i="16" s="1"/>
  <c r="S140" i="16" s="1"/>
  <c r="U140" i="16" s="1"/>
  <c r="AT140" i="16" s="1"/>
  <c r="AX140" i="16" s="1"/>
  <c r="O141" i="16"/>
  <c r="P140" i="12"/>
  <c r="Q140" i="12" s="1"/>
  <c r="S140" i="12" s="1"/>
  <c r="U140" i="12" s="1"/>
  <c r="AT140" i="12" s="1"/>
  <c r="AX140" i="12" s="1"/>
  <c r="O141" i="12"/>
  <c r="P125" i="15"/>
  <c r="Q125" i="15" s="1"/>
  <c r="S125" i="15" s="1"/>
  <c r="U125" i="15" s="1"/>
  <c r="AT125" i="15" s="1"/>
  <c r="P109" i="33"/>
  <c r="Q109" i="33" s="1"/>
  <c r="S109" i="33" s="1"/>
  <c r="U109" i="33" s="1"/>
  <c r="AT109" i="33" s="1"/>
  <c r="AX109" i="33" s="1"/>
  <c r="O110" i="33"/>
  <c r="BA125" i="27"/>
  <c r="AX125" i="27"/>
  <c r="P65" i="2"/>
  <c r="Q65" i="2" s="1"/>
  <c r="S65" i="2" s="1"/>
  <c r="U65" i="2" s="1"/>
  <c r="AQ65" i="2" s="1"/>
  <c r="AU65" i="2" s="1"/>
  <c r="O66" i="2"/>
  <c r="P52" i="24"/>
  <c r="Q52" i="24" s="1"/>
  <c r="S52" i="24" s="1"/>
  <c r="U52" i="24" s="1"/>
  <c r="AQ52" i="24" s="1"/>
  <c r="AU52" i="24" s="1"/>
  <c r="P94" i="8"/>
  <c r="Q94" i="8" s="1"/>
  <c r="S94" i="8" s="1"/>
  <c r="U94" i="8" s="1"/>
  <c r="AJ94" i="8" s="1"/>
  <c r="AN94" i="8" s="1"/>
  <c r="O95" i="8"/>
  <c r="P94" i="25"/>
  <c r="Q94" i="25" s="1"/>
  <c r="S94" i="25" s="1"/>
  <c r="U94" i="25" s="1"/>
  <c r="AJ94" i="25" s="1"/>
  <c r="AN94" i="25" s="1"/>
  <c r="P34" i="14"/>
  <c r="Q34" i="14" s="1"/>
  <c r="S34" i="14" s="1"/>
  <c r="U34" i="14" s="1"/>
  <c r="AQ34" i="14" s="1"/>
  <c r="AU34" i="14" s="1"/>
  <c r="O35" i="14"/>
  <c r="O141" i="15"/>
  <c r="O142" i="31"/>
  <c r="O79" i="21"/>
  <c r="O80" i="10"/>
  <c r="O80" i="23"/>
  <c r="P49" i="4"/>
  <c r="Q49" i="4" s="1"/>
  <c r="S49" i="4" s="1"/>
  <c r="U49" i="4" s="1"/>
  <c r="AQ49" i="4" s="1"/>
  <c r="AU49" i="4" s="1"/>
  <c r="O50" i="4"/>
  <c r="O49" i="30"/>
  <c r="O65" i="5"/>
  <c r="O79" i="15"/>
  <c r="O110" i="6"/>
  <c r="O65" i="8"/>
  <c r="O95" i="15"/>
  <c r="O31" i="28"/>
  <c r="P111" i="24"/>
  <c r="Q111" i="24" s="1"/>
  <c r="S111" i="24" s="1"/>
  <c r="U111" i="24" s="1"/>
  <c r="AT111" i="24" s="1"/>
  <c r="AX111" i="24" s="1"/>
  <c r="P141" i="23"/>
  <c r="Q141" i="23" s="1"/>
  <c r="S141" i="23" s="1"/>
  <c r="U141" i="23" s="1"/>
  <c r="AT141" i="23" s="1"/>
  <c r="AX141" i="23" s="1"/>
  <c r="O142" i="23"/>
  <c r="P49" i="22"/>
  <c r="Q49" i="22" s="1"/>
  <c r="S49" i="22" s="1"/>
  <c r="U49" i="22" s="1"/>
  <c r="AQ49" i="22" s="1"/>
  <c r="AU49" i="22" s="1"/>
  <c r="O51" i="23"/>
  <c r="P65" i="1"/>
  <c r="Q65" i="1" s="1"/>
  <c r="S65" i="1" s="1"/>
  <c r="U65" i="1" s="1"/>
  <c r="AQ65" i="1" s="1"/>
  <c r="AU65" i="1" s="1"/>
  <c r="O66" i="1"/>
  <c r="O141" i="14"/>
  <c r="O95" i="26"/>
  <c r="O65" i="19"/>
  <c r="O96" i="13"/>
  <c r="O111" i="14"/>
  <c r="O49" i="5"/>
  <c r="O111" i="27"/>
  <c r="P110" i="31"/>
  <c r="Q110" i="31" s="1"/>
  <c r="S110" i="31" s="1"/>
  <c r="U110" i="31" s="1"/>
  <c r="AT110" i="31" s="1"/>
  <c r="AX110" i="31" s="1"/>
  <c r="O50" i="11"/>
  <c r="O78" i="19"/>
  <c r="N125" i="9"/>
  <c r="O125" i="9" s="1"/>
  <c r="O65" i="13"/>
  <c r="P95" i="7"/>
  <c r="Q95" i="7" s="1"/>
  <c r="S95" i="7" s="1"/>
  <c r="U95" i="7" s="1"/>
  <c r="AJ95" i="7" s="1"/>
  <c r="AN95" i="7" s="1"/>
  <c r="O96" i="7"/>
  <c r="P129" i="1"/>
  <c r="Q129" i="1" s="1"/>
  <c r="S129" i="1" s="1"/>
  <c r="U129" i="1" s="1"/>
  <c r="AT129" i="1" s="1"/>
  <c r="P66" i="22"/>
  <c r="Q66" i="22" s="1"/>
  <c r="S66" i="22" s="1"/>
  <c r="U66" i="22" s="1"/>
  <c r="AQ66" i="22" s="1"/>
  <c r="AU66" i="22" s="1"/>
  <c r="O49" i="31"/>
  <c r="P109" i="8"/>
  <c r="Q109" i="8" s="1"/>
  <c r="S109" i="8" s="1"/>
  <c r="U109" i="8" s="1"/>
  <c r="AT109" i="8" s="1"/>
  <c r="AX109" i="8" s="1"/>
  <c r="O110" i="8"/>
  <c r="P79" i="5"/>
  <c r="Q79" i="5" s="1"/>
  <c r="S79" i="5" s="1"/>
  <c r="U79" i="5" s="1"/>
  <c r="AQ79" i="5" s="1"/>
  <c r="AU79" i="5" s="1"/>
  <c r="O80" i="5"/>
  <c r="BA125" i="2"/>
  <c r="AX125" i="2"/>
  <c r="BA124" i="9"/>
  <c r="AX124" i="9"/>
  <c r="P95" i="12"/>
  <c r="Q95" i="12" s="1"/>
  <c r="S95" i="12" s="1"/>
  <c r="U95" i="12" s="1"/>
  <c r="AJ95" i="12" s="1"/>
  <c r="AN95" i="12" s="1"/>
  <c r="O96" i="12"/>
  <c r="P109" i="11"/>
  <c r="Q109" i="11" s="1"/>
  <c r="S109" i="11" s="1"/>
  <c r="U109" i="11" s="1"/>
  <c r="AT109" i="11" s="1"/>
  <c r="AX109" i="11" s="1"/>
  <c r="O110" i="11"/>
  <c r="P65" i="27"/>
  <c r="Q65" i="27" s="1"/>
  <c r="S65" i="27" s="1"/>
  <c r="U65" i="27" s="1"/>
  <c r="AQ65" i="27" s="1"/>
  <c r="AU65" i="27" s="1"/>
  <c r="O66" i="27"/>
  <c r="P125" i="16"/>
  <c r="Q125" i="16" s="1"/>
  <c r="S125" i="16" s="1"/>
  <c r="U125" i="16" s="1"/>
  <c r="AT125" i="16" s="1"/>
  <c r="O126" i="16"/>
  <c r="P81" i="2"/>
  <c r="Q81" i="2" s="1"/>
  <c r="S81" i="2" s="1"/>
  <c r="U81" i="2" s="1"/>
  <c r="AQ81" i="2" s="1"/>
  <c r="AU81" i="2" s="1"/>
  <c r="BA128" i="1"/>
  <c r="AX128" i="1"/>
  <c r="P95" i="10"/>
  <c r="Q95" i="10" s="1"/>
  <c r="S95" i="10" s="1"/>
  <c r="U95" i="10" s="1"/>
  <c r="AJ95" i="10" s="1"/>
  <c r="AN95" i="10" s="1"/>
  <c r="O96" i="10"/>
  <c r="P49" i="7"/>
  <c r="Q49" i="7" s="1"/>
  <c r="S49" i="7" s="1"/>
  <c r="U49" i="7" s="1"/>
  <c r="AQ49" i="7" s="1"/>
  <c r="AU49" i="7" s="1"/>
  <c r="O50" i="7"/>
  <c r="N83" i="1"/>
  <c r="O83" i="1" s="1"/>
  <c r="P82" i="1"/>
  <c r="Q82" i="1" s="1"/>
  <c r="S82" i="1" s="1"/>
  <c r="U82" i="1" s="1"/>
  <c r="AQ82" i="1" s="1"/>
  <c r="AU82" i="1" s="1"/>
  <c r="P94" i="4"/>
  <c r="Q94" i="4" s="1"/>
  <c r="S94" i="4" s="1"/>
  <c r="U94" i="4" s="1"/>
  <c r="AJ94" i="4" s="1"/>
  <c r="AN94" i="4" s="1"/>
  <c r="P78" i="27"/>
  <c r="Q78" i="27" s="1"/>
  <c r="S78" i="27" s="1"/>
  <c r="U78" i="27" s="1"/>
  <c r="AQ78" i="27" s="1"/>
  <c r="AU78" i="27" s="1"/>
  <c r="P93" i="29"/>
  <c r="Q93" i="29" s="1"/>
  <c r="S93" i="29" s="1"/>
  <c r="U93" i="29" s="1"/>
  <c r="AJ93" i="29" s="1"/>
  <c r="AN93" i="29" s="1"/>
  <c r="O94" i="29"/>
  <c r="P125" i="21"/>
  <c r="Q125" i="21" s="1"/>
  <c r="S125" i="21" s="1"/>
  <c r="U125" i="21" s="1"/>
  <c r="AT125" i="21" s="1"/>
  <c r="O126" i="21"/>
  <c r="P110" i="13"/>
  <c r="Q110" i="13" s="1"/>
  <c r="S110" i="13" s="1"/>
  <c r="U110" i="13" s="1"/>
  <c r="AT110" i="13" s="1"/>
  <c r="AX110" i="13" s="1"/>
  <c r="N140" i="3"/>
  <c r="P139" i="3"/>
  <c r="Q139" i="3" s="1"/>
  <c r="S139" i="3" s="1"/>
  <c r="U139" i="3" s="1"/>
  <c r="AT139" i="3" s="1"/>
  <c r="AX139" i="3" s="1"/>
  <c r="O140" i="3"/>
  <c r="O33" i="8"/>
  <c r="O113" i="25"/>
  <c r="O126" i="33"/>
  <c r="O141" i="26"/>
  <c r="P79" i="9"/>
  <c r="Q79" i="9" s="1"/>
  <c r="S79" i="9" s="1"/>
  <c r="U79" i="9" s="1"/>
  <c r="AQ79" i="9" s="1"/>
  <c r="AU79" i="9" s="1"/>
  <c r="O80" i="9"/>
  <c r="P66" i="18"/>
  <c r="Q66" i="18" s="1"/>
  <c r="S66" i="18" s="1"/>
  <c r="U66" i="18" s="1"/>
  <c r="AQ66" i="18" s="1"/>
  <c r="AU66" i="18" s="1"/>
  <c r="O67" i="18"/>
  <c r="P66" i="6"/>
  <c r="Q66" i="6" s="1"/>
  <c r="S66" i="6" s="1"/>
  <c r="U66" i="6" s="1"/>
  <c r="AQ66" i="6" s="1"/>
  <c r="AU66" i="6" s="1"/>
  <c r="O95" i="30"/>
  <c r="O32" i="19"/>
  <c r="O65" i="28"/>
  <c r="O110" i="23"/>
  <c r="O50" i="25"/>
  <c r="O126" i="12"/>
  <c r="P65" i="23"/>
  <c r="Q65" i="23" s="1"/>
  <c r="S65" i="23" s="1"/>
  <c r="U65" i="23" s="1"/>
  <c r="AQ65" i="23" s="1"/>
  <c r="AU65" i="23" s="1"/>
  <c r="P35" i="26"/>
  <c r="Q35" i="26" s="1"/>
  <c r="S35" i="26" s="1"/>
  <c r="U35" i="26" s="1"/>
  <c r="AQ35" i="26" s="1"/>
  <c r="AU35" i="26" s="1"/>
  <c r="N36" i="22"/>
  <c r="P35" i="22"/>
  <c r="Q35" i="22" s="1"/>
  <c r="S35" i="22" s="1"/>
  <c r="U35" i="22" s="1"/>
  <c r="AQ35" i="22" s="1"/>
  <c r="AU35" i="22" s="1"/>
  <c r="O36" i="22"/>
  <c r="P109" i="21"/>
  <c r="Q109" i="21" s="1"/>
  <c r="S109" i="21" s="1"/>
  <c r="U109" i="21" s="1"/>
  <c r="AT109" i="21" s="1"/>
  <c r="AX109" i="21" s="1"/>
  <c r="P126" i="22"/>
  <c r="Q126" i="22" s="1"/>
  <c r="S126" i="22" s="1"/>
  <c r="U126" i="22" s="1"/>
  <c r="AT126" i="22" s="1"/>
  <c r="O127" i="22"/>
  <c r="P95" i="23"/>
  <c r="Q95" i="23" s="1"/>
  <c r="S95" i="23" s="1"/>
  <c r="U95" i="23" s="1"/>
  <c r="AJ95" i="23" s="1"/>
  <c r="AN95" i="23" s="1"/>
  <c r="O96" i="23"/>
  <c r="P64" i="17"/>
  <c r="Q64" i="17" s="1"/>
  <c r="S64" i="17" s="1"/>
  <c r="U64" i="17" s="1"/>
  <c r="AQ64" i="17" s="1"/>
  <c r="AU64" i="17" s="1"/>
  <c r="P32" i="23"/>
  <c r="Q32" i="23" s="1"/>
  <c r="S32" i="23" s="1"/>
  <c r="U32" i="23" s="1"/>
  <c r="AQ32" i="23" s="1"/>
  <c r="AU32" i="23" s="1"/>
  <c r="O33" i="23"/>
  <c r="P95" i="20"/>
  <c r="Q95" i="20" s="1"/>
  <c r="S95" i="20" s="1"/>
  <c r="U95" i="20" s="1"/>
  <c r="AJ95" i="20" s="1"/>
  <c r="AN95" i="20" s="1"/>
  <c r="P63" i="4"/>
  <c r="Q63" i="4" s="1"/>
  <c r="S63" i="4" s="1"/>
  <c r="U63" i="4" s="1"/>
  <c r="AQ63" i="4" s="1"/>
  <c r="AU63" i="4" s="1"/>
  <c r="O64" i="4"/>
  <c r="P50" i="26"/>
  <c r="Q50" i="26" s="1"/>
  <c r="S50" i="26" s="1"/>
  <c r="U50" i="26" s="1"/>
  <c r="AQ50" i="26" s="1"/>
  <c r="AU50" i="26" s="1"/>
  <c r="O51" i="26"/>
  <c r="P32" i="17"/>
  <c r="Q32" i="17" s="1"/>
  <c r="S32" i="17" s="1"/>
  <c r="U32" i="17" s="1"/>
  <c r="AQ32" i="17" s="1"/>
  <c r="AU32" i="17" s="1"/>
  <c r="O33" i="17"/>
  <c r="P140" i="9"/>
  <c r="Q140" i="9" s="1"/>
  <c r="S140" i="9" s="1"/>
  <c r="U140" i="9" s="1"/>
  <c r="AT140" i="9" s="1"/>
  <c r="AX140" i="9" s="1"/>
  <c r="AX125" i="12"/>
  <c r="BA125" i="12"/>
  <c r="P79" i="4"/>
  <c r="Q79" i="4" s="1"/>
  <c r="S79" i="4" s="1"/>
  <c r="U79" i="4" s="1"/>
  <c r="AQ79" i="4" s="1"/>
  <c r="AU79" i="4" s="1"/>
  <c r="P33" i="20"/>
  <c r="Q33" i="20" s="1"/>
  <c r="S33" i="20" s="1"/>
  <c r="U33" i="20" s="1"/>
  <c r="AQ33" i="20" s="1"/>
  <c r="AU33" i="20" s="1"/>
  <c r="O34" i="20"/>
  <c r="P144" i="25"/>
  <c r="Q144" i="25" s="1"/>
  <c r="S144" i="25" s="1"/>
  <c r="U144" i="25" s="1"/>
  <c r="AT144" i="25" s="1"/>
  <c r="AX144" i="25" s="1"/>
  <c r="O145" i="25"/>
  <c r="P93" i="9"/>
  <c r="Q93" i="9" s="1"/>
  <c r="S93" i="9" s="1"/>
  <c r="U93" i="9" s="1"/>
  <c r="AJ93" i="9" s="1"/>
  <c r="AN93" i="9" s="1"/>
  <c r="O94" i="9"/>
  <c r="AX125" i="33"/>
  <c r="BA125" i="33"/>
  <c r="P50" i="27"/>
  <c r="Q50" i="27" s="1"/>
  <c r="S50" i="27" s="1"/>
  <c r="U50" i="27" s="1"/>
  <c r="AQ50" i="27" s="1"/>
  <c r="AU50" i="27" s="1"/>
  <c r="O51" i="27"/>
  <c r="O65" i="9"/>
  <c r="O67" i="16"/>
  <c r="O34" i="25"/>
  <c r="P95" i="6"/>
  <c r="Q95" i="6" s="1"/>
  <c r="S95" i="6" s="1"/>
  <c r="U95" i="6" s="1"/>
  <c r="AJ95" i="6" s="1"/>
  <c r="AN95" i="6" s="1"/>
  <c r="P126" i="26"/>
  <c r="Q126" i="26" s="1"/>
  <c r="S126" i="26" s="1"/>
  <c r="U126" i="26" s="1"/>
  <c r="AT126" i="26" s="1"/>
  <c r="O127" i="26"/>
  <c r="O110" i="26"/>
  <c r="O96" i="24"/>
  <c r="P110" i="10"/>
  <c r="Q110" i="10" s="1"/>
  <c r="S110" i="10" s="1"/>
  <c r="U110" i="10" s="1"/>
  <c r="AT110" i="10" s="1"/>
  <c r="AX110" i="10" s="1"/>
  <c r="O128" i="25"/>
  <c r="O96" i="1"/>
  <c r="O125" i="8"/>
  <c r="O79" i="20"/>
  <c r="P32" i="4"/>
  <c r="Q32" i="4" s="1"/>
  <c r="S32" i="4" s="1"/>
  <c r="U32" i="4" s="1"/>
  <c r="AQ32" i="4" s="1"/>
  <c r="AU32" i="4" s="1"/>
  <c r="O80" i="26"/>
  <c r="O65" i="21"/>
  <c r="P65" i="7"/>
  <c r="Q65" i="7" s="1"/>
  <c r="S65" i="7" s="1"/>
  <c r="U65" i="7" s="1"/>
  <c r="AQ65" i="7" s="1"/>
  <c r="AU65" i="7" s="1"/>
  <c r="O66" i="7"/>
  <c r="P63" i="3"/>
  <c r="Q63" i="3" s="1"/>
  <c r="S63" i="3" s="1"/>
  <c r="U63" i="3" s="1"/>
  <c r="AQ63" i="3" s="1"/>
  <c r="AU63" i="3" s="1"/>
  <c r="P33" i="6"/>
  <c r="Q33" i="6" s="1"/>
  <c r="S33" i="6" s="1"/>
  <c r="U33" i="6" s="1"/>
  <c r="AQ33" i="6" s="1"/>
  <c r="AU33" i="6" s="1"/>
  <c r="O34" i="6"/>
  <c r="P64" i="14"/>
  <c r="Q64" i="14" s="1"/>
  <c r="S64" i="14" s="1"/>
  <c r="U64" i="14" s="1"/>
  <c r="AQ64" i="14" s="1"/>
  <c r="AU64" i="14" s="1"/>
  <c r="O65" i="14"/>
  <c r="P80" i="29"/>
  <c r="Q80" i="29" s="1"/>
  <c r="S80" i="29" s="1"/>
  <c r="U80" i="29" s="1"/>
  <c r="AQ80" i="29" s="1"/>
  <c r="AU80" i="29" s="1"/>
  <c r="O81" i="29"/>
  <c r="P126" i="17"/>
  <c r="Q126" i="17" s="1"/>
  <c r="S126" i="17" s="1"/>
  <c r="U126" i="17" s="1"/>
  <c r="AT126" i="17" s="1"/>
  <c r="O127" i="17"/>
  <c r="P34" i="1"/>
  <c r="Q34" i="1" s="1"/>
  <c r="S34" i="1" s="1"/>
  <c r="U34" i="1" s="1"/>
  <c r="AQ34" i="1" s="1"/>
  <c r="AU34" i="1" s="1"/>
  <c r="O35" i="1"/>
  <c r="P49" i="10"/>
  <c r="Q49" i="10" s="1"/>
  <c r="S49" i="10" s="1"/>
  <c r="U49" i="10" s="1"/>
  <c r="AQ49" i="10" s="1"/>
  <c r="AU49" i="10" s="1"/>
  <c r="P141" i="4"/>
  <c r="Q141" i="4" s="1"/>
  <c r="S141" i="4" s="1"/>
  <c r="U141" i="4" s="1"/>
  <c r="AT141" i="4" s="1"/>
  <c r="AX141" i="4" s="1"/>
  <c r="O142" i="4"/>
  <c r="P35" i="27"/>
  <c r="Q35" i="27" s="1"/>
  <c r="S35" i="27" s="1"/>
  <c r="U35" i="27" s="1"/>
  <c r="AQ35" i="27" s="1"/>
  <c r="AU35" i="27" s="1"/>
  <c r="P109" i="4"/>
  <c r="Q109" i="4" s="1"/>
  <c r="S109" i="4" s="1"/>
  <c r="U109" i="4" s="1"/>
  <c r="AT109" i="4" s="1"/>
  <c r="AX109" i="4" s="1"/>
  <c r="AX127" i="25"/>
  <c r="BA127" i="25"/>
  <c r="P111" i="22"/>
  <c r="Q111" i="22" s="1"/>
  <c r="S111" i="22" s="1"/>
  <c r="U111" i="22" s="1"/>
  <c r="AT111" i="22" s="1"/>
  <c r="AX111" i="22" s="1"/>
  <c r="P80" i="28"/>
  <c r="Q80" i="28" s="1"/>
  <c r="S80" i="28" s="1"/>
  <c r="U80" i="28" s="1"/>
  <c r="AQ80" i="28" s="1"/>
  <c r="AU80" i="28" s="1"/>
  <c r="BA124" i="8"/>
  <c r="AX124" i="8"/>
  <c r="P82" i="13"/>
  <c r="Q82" i="13" s="1"/>
  <c r="S82" i="13" s="1"/>
  <c r="U82" i="13" s="1"/>
  <c r="AQ82" i="13" s="1"/>
  <c r="AU82" i="13" s="1"/>
  <c r="N83" i="13"/>
  <c r="O83" i="13"/>
  <c r="P125" i="6"/>
  <c r="Q125" i="6" s="1"/>
  <c r="S125" i="6" s="1"/>
  <c r="U125" i="6" s="1"/>
  <c r="AT125" i="6" s="1"/>
  <c r="O126" i="6"/>
  <c r="P97" i="2"/>
  <c r="Q97" i="2" s="1"/>
  <c r="S97" i="2" s="1"/>
  <c r="U97" i="2" s="1"/>
  <c r="AJ97" i="2" s="1"/>
  <c r="AN97" i="2" s="1"/>
  <c r="O98" i="2"/>
  <c r="P126" i="24"/>
  <c r="Q126" i="24" s="1"/>
  <c r="S126" i="24" s="1"/>
  <c r="U126" i="24" s="1"/>
  <c r="AT126" i="24" s="1"/>
  <c r="P111" i="30"/>
  <c r="Q111" i="30" s="1"/>
  <c r="S111" i="30" s="1"/>
  <c r="U111" i="30" s="1"/>
  <c r="AT111" i="30" s="1"/>
  <c r="AX111" i="30" s="1"/>
  <c r="O112" i="30"/>
  <c r="P126" i="2"/>
  <c r="Q126" i="2" s="1"/>
  <c r="S126" i="2" s="1"/>
  <c r="U126" i="2" s="1"/>
  <c r="AT126" i="2" s="1"/>
  <c r="O127" i="2"/>
  <c r="BA124" i="11"/>
  <c r="AX124" i="11"/>
  <c r="N125" i="11"/>
  <c r="O125" i="11" s="1"/>
  <c r="O111" i="2"/>
  <c r="O48" i="12"/>
  <c r="O66" i="31"/>
  <c r="P33" i="2"/>
  <c r="Q33" i="2" s="1"/>
  <c r="S33" i="2" s="1"/>
  <c r="U33" i="2" s="1"/>
  <c r="AQ33" i="2" s="1"/>
  <c r="AU33" i="2" s="1"/>
  <c r="O34" i="2"/>
  <c r="P95" i="16"/>
  <c r="Q95" i="16" s="1"/>
  <c r="S95" i="16" s="1"/>
  <c r="U95" i="16" s="1"/>
  <c r="AJ95" i="16" s="1"/>
  <c r="AN95" i="16" s="1"/>
  <c r="AX125" i="17"/>
  <c r="BA125" i="17"/>
  <c r="P113" i="1"/>
  <c r="Q113" i="1" s="1"/>
  <c r="S113" i="1" s="1"/>
  <c r="U113" i="1" s="1"/>
  <c r="AT113" i="1" s="1"/>
  <c r="AX113" i="1" s="1"/>
  <c r="P79" i="16"/>
  <c r="Q79" i="16" s="1"/>
  <c r="S79" i="16" s="1"/>
  <c r="U79" i="16" s="1"/>
  <c r="AQ79" i="16" s="1"/>
  <c r="AU79" i="16" s="1"/>
  <c r="P140" i="19"/>
  <c r="Q140" i="19" s="1"/>
  <c r="S140" i="19" s="1"/>
  <c r="U140" i="19" s="1"/>
  <c r="AT140" i="19" s="1"/>
  <c r="AX140" i="19" s="1"/>
  <c r="P110" i="18"/>
  <c r="Q110" i="18" s="1"/>
  <c r="S110" i="18" s="1"/>
  <c r="U110" i="18" s="1"/>
  <c r="AT110" i="18" s="1"/>
  <c r="AX110" i="18" s="1"/>
  <c r="O111" i="18"/>
  <c r="P48" i="17"/>
  <c r="Q48" i="17" s="1"/>
  <c r="S48" i="17" s="1"/>
  <c r="U48" i="17" s="1"/>
  <c r="AQ48" i="17" s="1"/>
  <c r="AU48" i="17" s="1"/>
  <c r="O96" i="17"/>
  <c r="O33" i="30"/>
  <c r="N125" i="8"/>
  <c r="P63" i="25"/>
  <c r="Q63" i="25" s="1"/>
  <c r="S63" i="25" s="1"/>
  <c r="U63" i="25" s="1"/>
  <c r="AQ63" i="25" s="1"/>
  <c r="AU63" i="25" s="1"/>
  <c r="O64" i="25"/>
  <c r="P79" i="14"/>
  <c r="Q79" i="14" s="1"/>
  <c r="S79" i="14" s="1"/>
  <c r="U79" i="14" s="1"/>
  <c r="AQ79" i="14" s="1"/>
  <c r="AU79" i="14" s="1"/>
  <c r="O80" i="14"/>
  <c r="BA125" i="24"/>
  <c r="AX125" i="24"/>
  <c r="P110" i="28"/>
  <c r="Q110" i="28" s="1"/>
  <c r="S110" i="28" s="1"/>
  <c r="U110" i="28" s="1"/>
  <c r="AT110" i="28" s="1"/>
  <c r="AX110" i="28" s="1"/>
  <c r="P140" i="28"/>
  <c r="Q140" i="28" s="1"/>
  <c r="S140" i="28" s="1"/>
  <c r="U140" i="28" s="1"/>
  <c r="AT140" i="28" s="1"/>
  <c r="AX140" i="28" s="1"/>
  <c r="O141" i="28"/>
  <c r="P110" i="12"/>
  <c r="Q110" i="12" s="1"/>
  <c r="S110" i="12" s="1"/>
  <c r="U110" i="12" s="1"/>
  <c r="AT110" i="12" s="1"/>
  <c r="AX110" i="12" s="1"/>
  <c r="O111" i="12"/>
  <c r="P34" i="12"/>
  <c r="Q34" i="12" s="1"/>
  <c r="S34" i="12" s="1"/>
  <c r="U34" i="12" s="1"/>
  <c r="AQ34" i="12" s="1"/>
  <c r="AU34" i="12" s="1"/>
  <c r="P125" i="4"/>
  <c r="Q125" i="4" s="1"/>
  <c r="S125" i="4" s="1"/>
  <c r="U125" i="4" s="1"/>
  <c r="AT125" i="4" s="1"/>
  <c r="P139" i="20"/>
  <c r="Q139" i="20" s="1"/>
  <c r="S139" i="20" s="1"/>
  <c r="U139" i="20" s="1"/>
  <c r="AT139" i="20" s="1"/>
  <c r="AX139" i="20" s="1"/>
  <c r="P142" i="22"/>
  <c r="Q142" i="22" s="1"/>
  <c r="S142" i="22" s="1"/>
  <c r="U142" i="22" s="1"/>
  <c r="AT142" i="22" s="1"/>
  <c r="AX142" i="22" s="1"/>
  <c r="O143" i="22"/>
  <c r="P80" i="24"/>
  <c r="Q80" i="24" s="1"/>
  <c r="S80" i="24" s="1"/>
  <c r="U80" i="24" s="1"/>
  <c r="AQ80" i="24" s="1"/>
  <c r="AU80" i="24" s="1"/>
  <c r="P141" i="24"/>
  <c r="Q141" i="24" s="1"/>
  <c r="S141" i="24" s="1"/>
  <c r="U141" i="24" s="1"/>
  <c r="AT141" i="24" s="1"/>
  <c r="AX141" i="24" s="1"/>
  <c r="O142" i="24"/>
  <c r="P139" i="5"/>
  <c r="Q139" i="5" s="1"/>
  <c r="S139" i="5" s="1"/>
  <c r="U139" i="5" s="1"/>
  <c r="AT139" i="5" s="1"/>
  <c r="AX139" i="5" s="1"/>
  <c r="N140" i="5"/>
  <c r="O140" i="5"/>
  <c r="P66" i="33"/>
  <c r="Q66" i="33" s="1"/>
  <c r="S66" i="33" s="1"/>
  <c r="U66" i="33" s="1"/>
  <c r="AQ66" i="33" s="1"/>
  <c r="AU66" i="33" s="1"/>
  <c r="O67" i="33"/>
  <c r="P109" i="17"/>
  <c r="Q109" i="17" s="1"/>
  <c r="S109" i="17" s="1"/>
  <c r="U109" i="17" s="1"/>
  <c r="AT109" i="17" s="1"/>
  <c r="AX109" i="17" s="1"/>
  <c r="N125" i="20"/>
  <c r="O125" i="20" s="1"/>
  <c r="P124" i="20"/>
  <c r="Q124" i="20" s="1"/>
  <c r="S124" i="20" s="1"/>
  <c r="U124" i="20" s="1"/>
  <c r="AT124" i="20" s="1"/>
  <c r="P80" i="22"/>
  <c r="Q80" i="22" s="1"/>
  <c r="S80" i="22" s="1"/>
  <c r="U80" i="22" s="1"/>
  <c r="AQ80" i="22" s="1"/>
  <c r="AU80" i="22" s="1"/>
  <c r="O81" i="22"/>
  <c r="P32" i="13"/>
  <c r="Q32" i="13" s="1"/>
  <c r="S32" i="13" s="1"/>
  <c r="U32" i="13" s="1"/>
  <c r="AQ32" i="13" s="1"/>
  <c r="AU32" i="13" s="1"/>
  <c r="P125" i="30"/>
  <c r="Q125" i="30" s="1"/>
  <c r="S125" i="30" s="1"/>
  <c r="U125" i="30" s="1"/>
  <c r="AT125" i="30" s="1"/>
  <c r="P33" i="3"/>
  <c r="Q33" i="3" s="1"/>
  <c r="S33" i="3" s="1"/>
  <c r="U33" i="3" s="1"/>
  <c r="AQ33" i="3" s="1"/>
  <c r="AU33" i="3" s="1"/>
  <c r="O34" i="3"/>
  <c r="P34" i="21"/>
  <c r="Q34" i="21" s="1"/>
  <c r="S34" i="21" s="1"/>
  <c r="U34" i="21" s="1"/>
  <c r="AQ34" i="21" s="1"/>
  <c r="AU34" i="21" s="1"/>
  <c r="P110" i="19"/>
  <c r="Q110" i="19" s="1"/>
  <c r="S110" i="19" s="1"/>
  <c r="U110" i="19" s="1"/>
  <c r="AT110" i="19" s="1"/>
  <c r="AX110" i="19" s="1"/>
  <c r="P48" i="19"/>
  <c r="Q48" i="19" s="1"/>
  <c r="S48" i="19" s="1"/>
  <c r="U48" i="19" s="1"/>
  <c r="AQ48" i="19" s="1"/>
  <c r="AU48" i="19" s="1"/>
  <c r="O49" i="19"/>
  <c r="P96" i="22"/>
  <c r="Q96" i="22" s="1"/>
  <c r="S96" i="22" s="1"/>
  <c r="U96" i="22" s="1"/>
  <c r="AJ96" i="22" s="1"/>
  <c r="AN96" i="22" s="1"/>
  <c r="O97" i="22"/>
  <c r="P79" i="6"/>
  <c r="Q79" i="6" s="1"/>
  <c r="S79" i="6" s="1"/>
  <c r="U79" i="6" s="1"/>
  <c r="AQ79" i="6" s="1"/>
  <c r="AU79" i="6" s="1"/>
  <c r="O80" i="6"/>
  <c r="O80" i="17"/>
  <c r="O67" i="30"/>
  <c r="O95" i="3"/>
  <c r="P34" i="9"/>
  <c r="Q34" i="9" s="1"/>
  <c r="S34" i="9" s="1"/>
  <c r="U34" i="9" s="1"/>
  <c r="AQ34" i="9" s="1"/>
  <c r="AU34" i="9" s="1"/>
  <c r="P124" i="29"/>
  <c r="Q124" i="29" s="1"/>
  <c r="S124" i="29" s="1"/>
  <c r="U124" i="29" s="1"/>
  <c r="AT124" i="29" s="1"/>
  <c r="N36" i="24"/>
  <c r="O36" i="24" s="1"/>
  <c r="P35" i="24"/>
  <c r="Q35" i="24" s="1"/>
  <c r="S35" i="24" s="1"/>
  <c r="U35" i="24" s="1"/>
  <c r="AQ35" i="24" s="1"/>
  <c r="AU35" i="24" s="1"/>
  <c r="P95" i="21"/>
  <c r="Q95" i="21" s="1"/>
  <c r="S95" i="21" s="1"/>
  <c r="U95" i="21" s="1"/>
  <c r="AJ95" i="21" s="1"/>
  <c r="AN95" i="21" s="1"/>
  <c r="O49" i="9"/>
  <c r="O80" i="3"/>
  <c r="O50" i="18"/>
  <c r="P96" i="33"/>
  <c r="Q96" i="33" s="1"/>
  <c r="S96" i="33" s="1"/>
  <c r="U96" i="33" s="1"/>
  <c r="AJ96" i="33" s="1"/>
  <c r="AN96" i="33" s="1"/>
  <c r="P49" i="16"/>
  <c r="Q49" i="16" s="1"/>
  <c r="S49" i="16" s="1"/>
  <c r="U49" i="16" s="1"/>
  <c r="AQ49" i="16" s="1"/>
  <c r="AU49" i="16" s="1"/>
  <c r="O50" i="16"/>
  <c r="P125" i="14"/>
  <c r="Q125" i="14" s="1"/>
  <c r="S125" i="14" s="1"/>
  <c r="U125" i="14" s="1"/>
  <c r="AT125" i="14" s="1"/>
  <c r="O126" i="14"/>
  <c r="P141" i="33"/>
  <c r="Q141" i="33" s="1"/>
  <c r="S141" i="33" s="1"/>
  <c r="U141" i="33" s="1"/>
  <c r="AT141" i="33" s="1"/>
  <c r="AX141" i="33" s="1"/>
  <c r="P125" i="28"/>
  <c r="Q125" i="28" s="1"/>
  <c r="S125" i="28" s="1"/>
  <c r="U125" i="28" s="1"/>
  <c r="AT125" i="28" s="1"/>
  <c r="P94" i="11"/>
  <c r="Q94" i="11" s="1"/>
  <c r="S94" i="11" s="1"/>
  <c r="U94" i="11" s="1"/>
  <c r="AJ94" i="11" s="1"/>
  <c r="AN94" i="11" s="1"/>
  <c r="O95" i="11"/>
  <c r="P111" i="16"/>
  <c r="Q111" i="16" s="1"/>
  <c r="S111" i="16" s="1"/>
  <c r="U111" i="16" s="1"/>
  <c r="AT111" i="16" s="1"/>
  <c r="AX111" i="16" s="1"/>
  <c r="P79" i="7"/>
  <c r="Q79" i="7" s="1"/>
  <c r="S79" i="7" s="1"/>
  <c r="U79" i="7" s="1"/>
  <c r="AQ79" i="7" s="1"/>
  <c r="AU79" i="7" s="1"/>
  <c r="O80" i="7"/>
  <c r="O79" i="33"/>
  <c r="P110" i="20"/>
  <c r="Q110" i="20" s="1"/>
  <c r="S110" i="20" s="1"/>
  <c r="U110" i="20" s="1"/>
  <c r="AT110" i="20" s="1"/>
  <c r="AX110" i="20" s="1"/>
  <c r="O111" i="20"/>
  <c r="P64" i="12"/>
  <c r="Q64" i="12" s="1"/>
  <c r="S64" i="12" s="1"/>
  <c r="U64" i="12" s="1"/>
  <c r="AQ64" i="12" s="1"/>
  <c r="AU64" i="12" s="1"/>
  <c r="P110" i="3"/>
  <c r="Q110" i="3" s="1"/>
  <c r="S110" i="3" s="1"/>
  <c r="U110" i="3" s="1"/>
  <c r="AT110" i="3" s="1"/>
  <c r="AX110" i="3" s="1"/>
  <c r="O111" i="3"/>
  <c r="P80" i="31"/>
  <c r="Q80" i="31" s="1"/>
  <c r="S80" i="31" s="1"/>
  <c r="U80" i="31" s="1"/>
  <c r="AQ80" i="31" s="1"/>
  <c r="AU80" i="31" s="1"/>
  <c r="O81" i="31"/>
  <c r="P35" i="33"/>
  <c r="Q35" i="33" s="1"/>
  <c r="S35" i="33" s="1"/>
  <c r="U35" i="33" s="1"/>
  <c r="AQ35" i="33" s="1"/>
  <c r="AU35" i="33" s="1"/>
  <c r="P126" i="10"/>
  <c r="Q126" i="10" s="1"/>
  <c r="S126" i="10" s="1"/>
  <c r="U126" i="10" s="1"/>
  <c r="AT126" i="10" s="1"/>
  <c r="P141" i="21"/>
  <c r="Q141" i="21" s="1"/>
  <c r="S141" i="21" s="1"/>
  <c r="U141" i="21" s="1"/>
  <c r="AT141" i="21" s="1"/>
  <c r="AX141" i="21" s="1"/>
  <c r="O142" i="21"/>
  <c r="P49" i="15"/>
  <c r="Q49" i="15" s="1"/>
  <c r="S49" i="15" s="1"/>
  <c r="U49" i="15" s="1"/>
  <c r="AQ49" i="15" s="1"/>
  <c r="AU49" i="15" s="1"/>
  <c r="P110" i="15"/>
  <c r="Q110" i="15" s="1"/>
  <c r="S110" i="15" s="1"/>
  <c r="U110" i="15" s="1"/>
  <c r="AT110" i="15" s="1"/>
  <c r="AX110" i="15" s="1"/>
  <c r="P36" i="7"/>
  <c r="Q36" i="7" s="1"/>
  <c r="S36" i="7" s="1"/>
  <c r="U36" i="7" s="1"/>
  <c r="AQ36" i="7" s="1"/>
  <c r="AU36" i="7" s="1"/>
  <c r="O37" i="7"/>
  <c r="P37" i="7" s="1"/>
  <c r="Q37" i="7" s="1"/>
  <c r="S37" i="7" s="1"/>
  <c r="U37" i="7" s="1"/>
  <c r="AQ37" i="7" s="1"/>
  <c r="AU37" i="7" s="1"/>
  <c r="AV37" i="7" s="1"/>
  <c r="AX124" i="28"/>
  <c r="BA124" i="28"/>
  <c r="P64" i="10"/>
  <c r="Q64" i="10" s="1"/>
  <c r="S64" i="10" s="1"/>
  <c r="U64" i="10" s="1"/>
  <c r="AQ64" i="10" s="1"/>
  <c r="AU64" i="10" s="1"/>
  <c r="O65" i="10"/>
  <c r="O126" i="13"/>
  <c r="O126" i="7"/>
  <c r="P110" i="29"/>
  <c r="Q110" i="29" s="1"/>
  <c r="S110" i="29" s="1"/>
  <c r="U110" i="29" s="1"/>
  <c r="AT110" i="29" s="1"/>
  <c r="AX110" i="29" s="1"/>
  <c r="O111" i="29"/>
  <c r="P96" i="14"/>
  <c r="Q96" i="14" s="1"/>
  <c r="S96" i="14" s="1"/>
  <c r="U96" i="14" s="1"/>
  <c r="AJ96" i="14" s="1"/>
  <c r="AN96" i="14" s="1"/>
  <c r="P140" i="10"/>
  <c r="Q140" i="10" s="1"/>
  <c r="S140" i="10" s="1"/>
  <c r="U140" i="10" s="1"/>
  <c r="AT140" i="10" s="1"/>
  <c r="AX140" i="10" s="1"/>
  <c r="P80" i="18"/>
  <c r="Q80" i="18" s="1"/>
  <c r="S80" i="18" s="1"/>
  <c r="U80" i="18" s="1"/>
  <c r="AQ80" i="18" s="1"/>
  <c r="AU80" i="18" s="1"/>
  <c r="O81" i="18"/>
  <c r="P142" i="30"/>
  <c r="Q142" i="30" s="1"/>
  <c r="S142" i="30" s="1"/>
  <c r="U142" i="30" s="1"/>
  <c r="AT142" i="30" s="1"/>
  <c r="AX142" i="30" s="1"/>
  <c r="P33" i="10"/>
  <c r="Q33" i="10" s="1"/>
  <c r="S33" i="10" s="1"/>
  <c r="U33" i="10" s="1"/>
  <c r="AQ33" i="10" s="1"/>
  <c r="AU33" i="10" s="1"/>
  <c r="P64" i="24"/>
  <c r="Q64" i="24" s="1"/>
  <c r="S64" i="24" s="1"/>
  <c r="U64" i="24" s="1"/>
  <c r="AQ64" i="24" s="1"/>
  <c r="AU64" i="24" s="1"/>
  <c r="O65" i="24"/>
  <c r="P50" i="2"/>
  <c r="Q50" i="2" s="1"/>
  <c r="S50" i="2" s="1"/>
  <c r="U50" i="2" s="1"/>
  <c r="AQ50" i="2" s="1"/>
  <c r="AU50" i="2" s="1"/>
  <c r="P80" i="12"/>
  <c r="Q80" i="12" s="1"/>
  <c r="S80" i="12" s="1"/>
  <c r="U80" i="12" s="1"/>
  <c r="AQ80" i="12" s="1"/>
  <c r="AU80" i="12" s="1"/>
  <c r="O81" i="12"/>
  <c r="AX125" i="10"/>
  <c r="BA125" i="10"/>
  <c r="P94" i="5"/>
  <c r="Q94" i="5" s="1"/>
  <c r="S94" i="5" s="1"/>
  <c r="U94" i="5" s="1"/>
  <c r="AJ94" i="5" s="1"/>
  <c r="AN94" i="5" s="1"/>
  <c r="P49" i="1"/>
  <c r="Q49" i="1" s="1"/>
  <c r="S49" i="1" s="1"/>
  <c r="U49" i="1" s="1"/>
  <c r="AQ49" i="1" s="1"/>
  <c r="AU49" i="1" s="1"/>
  <c r="O50" i="1"/>
  <c r="P143" i="1"/>
  <c r="Q143" i="1" s="1"/>
  <c r="S143" i="1" s="1"/>
  <c r="U143" i="1" s="1"/>
  <c r="AT143" i="1" s="1"/>
  <c r="AX143" i="1" s="1"/>
  <c r="O144" i="1"/>
  <c r="AX124" i="19"/>
  <c r="BA124" i="19"/>
  <c r="P65" i="20"/>
  <c r="Q65" i="20" s="1"/>
  <c r="S65" i="20" s="1"/>
  <c r="U65" i="20" s="1"/>
  <c r="AQ65" i="20" s="1"/>
  <c r="AU65" i="20" s="1"/>
  <c r="P125" i="18"/>
  <c r="Q125" i="18" s="1"/>
  <c r="S125" i="18" s="1"/>
  <c r="U125" i="18" s="1"/>
  <c r="AT125" i="18" s="1"/>
  <c r="O126" i="18"/>
  <c r="P125" i="5"/>
  <c r="Q125" i="5" s="1"/>
  <c r="S125" i="5" s="1"/>
  <c r="U125" i="5" s="1"/>
  <c r="AT125" i="5" s="1"/>
  <c r="O126" i="5"/>
  <c r="BA125" i="13"/>
  <c r="AX125" i="13"/>
  <c r="AX125" i="7"/>
  <c r="BA125" i="7"/>
  <c r="P78" i="11"/>
  <c r="Q78" i="11" s="1"/>
  <c r="S78" i="11" s="1"/>
  <c r="U78" i="11" s="1"/>
  <c r="AQ78" i="11" s="1"/>
  <c r="AU78" i="11" s="1"/>
  <c r="P49" i="33"/>
  <c r="Q49" i="33" s="1"/>
  <c r="S49" i="33" s="1"/>
  <c r="U49" i="33" s="1"/>
  <c r="AQ49" i="33" s="1"/>
  <c r="AU49" i="33" s="1"/>
  <c r="O50" i="33"/>
  <c r="P94" i="27"/>
  <c r="Q94" i="27" s="1"/>
  <c r="S94" i="27" s="1"/>
  <c r="U94" i="27" s="1"/>
  <c r="AJ94" i="27" s="1"/>
  <c r="AN94" i="27" s="1"/>
  <c r="P47" i="14"/>
  <c r="Q47" i="14" s="1"/>
  <c r="S47" i="14" s="1"/>
  <c r="U47" i="14" s="1"/>
  <c r="AQ47" i="14" s="1"/>
  <c r="AU47" i="14" s="1"/>
  <c r="O48" i="14"/>
  <c r="P79" i="30"/>
  <c r="Q79" i="30" s="1"/>
  <c r="S79" i="30" s="1"/>
  <c r="U79" i="30" s="1"/>
  <c r="AQ79" i="30" s="1"/>
  <c r="AU79" i="30" s="1"/>
  <c r="P140" i="7"/>
  <c r="Q140" i="7" s="1"/>
  <c r="S140" i="7" s="1"/>
  <c r="U140" i="7" s="1"/>
  <c r="AT140" i="7" s="1"/>
  <c r="AX140" i="7" s="1"/>
  <c r="O141" i="7"/>
  <c r="P139" i="29"/>
  <c r="Q139" i="29" s="1"/>
  <c r="S139" i="29" s="1"/>
  <c r="U139" i="29" s="1"/>
  <c r="AT139" i="29" s="1"/>
  <c r="AX139" i="29" s="1"/>
  <c r="P32" i="29"/>
  <c r="Q32" i="29" s="1"/>
  <c r="S32" i="29" s="1"/>
  <c r="U32" i="29" s="1"/>
  <c r="AQ32" i="29" s="1"/>
  <c r="AU32" i="29" s="1"/>
  <c r="P34" i="11"/>
  <c r="Q34" i="11" s="1"/>
  <c r="S34" i="11" s="1"/>
  <c r="U34" i="11" s="1"/>
  <c r="AQ34" i="11" s="1"/>
  <c r="AU34" i="11" s="1"/>
  <c r="P142" i="2"/>
  <c r="Q142" i="2" s="1"/>
  <c r="S142" i="2" s="1"/>
  <c r="U142" i="2" s="1"/>
  <c r="AT142" i="2" s="1"/>
  <c r="AX142" i="2" s="1"/>
  <c r="O143" i="2"/>
  <c r="P34" i="16"/>
  <c r="Q34" i="16" s="1"/>
  <c r="S34" i="16" s="1"/>
  <c r="U34" i="16" s="1"/>
  <c r="AQ34" i="16" s="1"/>
  <c r="AU34" i="16" s="1"/>
  <c r="P64" i="11"/>
  <c r="Q64" i="11" s="1"/>
  <c r="S64" i="11" s="1"/>
  <c r="U64" i="11" s="1"/>
  <c r="AQ64" i="11" s="1"/>
  <c r="AU64" i="11" s="1"/>
  <c r="O65" i="11"/>
  <c r="P32" i="18"/>
  <c r="Q32" i="18" s="1"/>
  <c r="S32" i="18" s="1"/>
  <c r="U32" i="18" s="1"/>
  <c r="AQ32" i="18" s="1"/>
  <c r="AU32" i="18" s="1"/>
  <c r="N125" i="19"/>
  <c r="O125" i="19" s="1"/>
  <c r="P80" i="25"/>
  <c r="Q80" i="25" s="1"/>
  <c r="S80" i="25" s="1"/>
  <c r="U80" i="25" s="1"/>
  <c r="AQ80" i="25" s="1"/>
  <c r="AU80" i="25" s="1"/>
  <c r="O81" i="25"/>
  <c r="P109" i="5"/>
  <c r="Q109" i="5" s="1"/>
  <c r="S109" i="5" s="1"/>
  <c r="U109" i="5" s="1"/>
  <c r="AT109" i="5" s="1"/>
  <c r="AX109" i="5" s="1"/>
  <c r="P125" i="3"/>
  <c r="Q125" i="3" s="1"/>
  <c r="S125" i="3" s="1"/>
  <c r="U125" i="3" s="1"/>
  <c r="AT125" i="3" s="1"/>
  <c r="O126" i="3"/>
  <c r="P49" i="21"/>
  <c r="Q49" i="21" s="1"/>
  <c r="S49" i="21" s="1"/>
  <c r="U49" i="21" s="1"/>
  <c r="AQ49" i="21" s="1"/>
  <c r="AU49" i="21" s="1"/>
  <c r="P140" i="17"/>
  <c r="Q140" i="17" s="1"/>
  <c r="S140" i="17" s="1"/>
  <c r="U140" i="17" s="1"/>
  <c r="AT140" i="17" s="1"/>
  <c r="AX140" i="17" s="1"/>
  <c r="O141" i="17"/>
  <c r="P94" i="28"/>
  <c r="Q94" i="28" s="1"/>
  <c r="S94" i="28" s="1"/>
  <c r="U94" i="28" s="1"/>
  <c r="AJ94" i="28" s="1"/>
  <c r="AN94" i="28" s="1"/>
  <c r="P126" i="31"/>
  <c r="Q126" i="31" s="1"/>
  <c r="S126" i="31" s="1"/>
  <c r="U126" i="31" s="1"/>
  <c r="AT126" i="31" s="1"/>
  <c r="O127" i="31"/>
  <c r="P47" i="13"/>
  <c r="Q47" i="13" s="1"/>
  <c r="S47" i="13" s="1"/>
  <c r="U47" i="13" s="1"/>
  <c r="AQ47" i="13" s="1"/>
  <c r="AU47" i="13" s="1"/>
  <c r="P50" i="20"/>
  <c r="Q50" i="20" s="1"/>
  <c r="S50" i="20" s="1"/>
  <c r="U50" i="20" s="1"/>
  <c r="AQ50" i="20" s="1"/>
  <c r="AU50" i="20" s="1"/>
  <c r="O51" i="20"/>
  <c r="P65" i="26"/>
  <c r="Q65" i="26" s="1"/>
  <c r="S65" i="26" s="1"/>
  <c r="U65" i="26" s="1"/>
  <c r="AQ65" i="26" s="1"/>
  <c r="AU65" i="26" s="1"/>
  <c r="P49" i="8"/>
  <c r="Q49" i="8" s="1"/>
  <c r="S49" i="8" s="1"/>
  <c r="U49" i="8" s="1"/>
  <c r="AQ49" i="8" s="1"/>
  <c r="AU49" i="8" s="1"/>
  <c r="O50" i="8"/>
  <c r="O50" i="29"/>
  <c r="O31" i="5"/>
  <c r="O50" i="6"/>
  <c r="O49" i="28"/>
  <c r="P63" i="29"/>
  <c r="Q63" i="29" s="1"/>
  <c r="S63" i="29" s="1"/>
  <c r="U63" i="29" s="1"/>
  <c r="AQ63" i="29" s="1"/>
  <c r="AU63" i="29" s="1"/>
  <c r="P64" i="15"/>
  <c r="Q64" i="15" s="1"/>
  <c r="S64" i="15" s="1"/>
  <c r="U64" i="15" s="1"/>
  <c r="AQ64" i="15" s="1"/>
  <c r="AU64" i="15" s="1"/>
  <c r="O65" i="15"/>
  <c r="O32" i="15"/>
  <c r="O51" i="3"/>
  <c r="P94" i="31"/>
  <c r="Q94" i="31" s="1"/>
  <c r="S94" i="31" s="1"/>
  <c r="U94" i="31" s="1"/>
  <c r="AJ94" i="31" s="1"/>
  <c r="AN94" i="31" s="1"/>
  <c r="O95" i="31"/>
  <c r="O126" i="27"/>
  <c r="O94" i="18"/>
  <c r="O79" i="8"/>
  <c r="P32" i="31"/>
  <c r="Q32" i="31" s="1"/>
  <c r="S32" i="31" s="1"/>
  <c r="U32" i="31" s="1"/>
  <c r="AQ32" i="31" s="1"/>
  <c r="AU32" i="31" s="1"/>
  <c r="O140" i="8"/>
  <c r="BA125" i="31"/>
  <c r="AX125" i="31"/>
  <c r="N99" i="34" l="1"/>
  <c r="O99" i="34" s="1"/>
  <c r="P129" i="34"/>
  <c r="Q129" i="34" s="1"/>
  <c r="S129" i="34" s="1"/>
  <c r="U129" i="34" s="1"/>
  <c r="AT129" i="34" s="1"/>
  <c r="O130" i="34"/>
  <c r="BA128" i="34"/>
  <c r="AX128" i="34"/>
  <c r="P66" i="34"/>
  <c r="Q66" i="34" s="1"/>
  <c r="S66" i="34" s="1"/>
  <c r="U66" i="34" s="1"/>
  <c r="AQ66" i="34" s="1"/>
  <c r="AU66" i="34" s="1"/>
  <c r="P36" i="34"/>
  <c r="Q36" i="34" s="1"/>
  <c r="S36" i="34" s="1"/>
  <c r="U36" i="34" s="1"/>
  <c r="AQ36" i="34" s="1"/>
  <c r="AU36" i="34" s="1"/>
  <c r="O37" i="34"/>
  <c r="P37" i="34" s="1"/>
  <c r="Q37" i="34" s="1"/>
  <c r="S37" i="34" s="1"/>
  <c r="U37" i="34" s="1"/>
  <c r="AQ37" i="34" s="1"/>
  <c r="AU37" i="34" s="1"/>
  <c r="AV37" i="34" s="1"/>
  <c r="P112" i="34"/>
  <c r="Q112" i="34" s="1"/>
  <c r="S112" i="34" s="1"/>
  <c r="U112" i="34" s="1"/>
  <c r="AT112" i="34" s="1"/>
  <c r="AX112" i="34" s="1"/>
  <c r="O113" i="34"/>
  <c r="P144" i="34"/>
  <c r="Q144" i="34" s="1"/>
  <c r="S144" i="34" s="1"/>
  <c r="U144" i="34" s="1"/>
  <c r="AT144" i="34" s="1"/>
  <c r="AX144" i="34" s="1"/>
  <c r="O82" i="34"/>
  <c r="P50" i="34"/>
  <c r="Q50" i="34" s="1"/>
  <c r="S50" i="34" s="1"/>
  <c r="U50" i="34" s="1"/>
  <c r="AQ50" i="34" s="1"/>
  <c r="AU50" i="34" s="1"/>
  <c r="O51" i="34"/>
  <c r="P125" i="20"/>
  <c r="Q125" i="20" s="1"/>
  <c r="S125" i="20" s="1"/>
  <c r="U125" i="20" s="1"/>
  <c r="AT125" i="20" s="1"/>
  <c r="O126" i="20"/>
  <c r="P83" i="1"/>
  <c r="Q83" i="1" s="1"/>
  <c r="S83" i="1" s="1"/>
  <c r="U83" i="1" s="1"/>
  <c r="AQ83" i="1" s="1"/>
  <c r="AU83" i="1" s="1"/>
  <c r="O84" i="1"/>
  <c r="P84" i="1" s="1"/>
  <c r="Q84" i="1" s="1"/>
  <c r="S84" i="1" s="1"/>
  <c r="U84" i="1" s="1"/>
  <c r="AQ84" i="1" s="1"/>
  <c r="AU84" i="1" s="1"/>
  <c r="AV84" i="1" s="1"/>
  <c r="P36" i="24"/>
  <c r="Q36" i="24" s="1"/>
  <c r="S36" i="24" s="1"/>
  <c r="U36" i="24" s="1"/>
  <c r="AQ36" i="24" s="1"/>
  <c r="AU36" i="24" s="1"/>
  <c r="O37" i="24"/>
  <c r="P37" i="24" s="1"/>
  <c r="Q37" i="24" s="1"/>
  <c r="S37" i="24" s="1"/>
  <c r="U37" i="24" s="1"/>
  <c r="AQ37" i="24" s="1"/>
  <c r="AU37" i="24" s="1"/>
  <c r="AV37" i="24" s="1"/>
  <c r="P125" i="11"/>
  <c r="Q125" i="11" s="1"/>
  <c r="S125" i="11" s="1"/>
  <c r="U125" i="11" s="1"/>
  <c r="AT125" i="11" s="1"/>
  <c r="O126" i="11"/>
  <c r="P125" i="9"/>
  <c r="Q125" i="9" s="1"/>
  <c r="S125" i="9" s="1"/>
  <c r="U125" i="9" s="1"/>
  <c r="AT125" i="9" s="1"/>
  <c r="O126" i="9"/>
  <c r="P143" i="22"/>
  <c r="Q143" i="22" s="1"/>
  <c r="S143" i="22" s="1"/>
  <c r="U143" i="22" s="1"/>
  <c r="AT143" i="22" s="1"/>
  <c r="AX143" i="22" s="1"/>
  <c r="O144" i="22"/>
  <c r="P50" i="7"/>
  <c r="Q50" i="7" s="1"/>
  <c r="S50" i="7" s="1"/>
  <c r="U50" i="7" s="1"/>
  <c r="AQ50" i="7" s="1"/>
  <c r="AU50" i="7" s="1"/>
  <c r="O51" i="7"/>
  <c r="P49" i="28"/>
  <c r="Q49" i="28" s="1"/>
  <c r="S49" i="28" s="1"/>
  <c r="U49" i="28" s="1"/>
  <c r="AQ49" i="28" s="1"/>
  <c r="AU49" i="28" s="1"/>
  <c r="P48" i="14"/>
  <c r="Q48" i="14" s="1"/>
  <c r="S48" i="14" s="1"/>
  <c r="U48" i="14" s="1"/>
  <c r="AQ48" i="14" s="1"/>
  <c r="AU48" i="14" s="1"/>
  <c r="O49" i="14"/>
  <c r="BA125" i="18"/>
  <c r="AX125" i="18"/>
  <c r="P80" i="3"/>
  <c r="Q80" i="3" s="1"/>
  <c r="S80" i="3" s="1"/>
  <c r="U80" i="3" s="1"/>
  <c r="AQ80" i="3" s="1"/>
  <c r="AU80" i="3" s="1"/>
  <c r="O80" i="16"/>
  <c r="O81" i="28"/>
  <c r="O33" i="4"/>
  <c r="P67" i="16"/>
  <c r="Q67" i="16" s="1"/>
  <c r="S67" i="16" s="1"/>
  <c r="U67" i="16" s="1"/>
  <c r="AQ67" i="16" s="1"/>
  <c r="AU67" i="16" s="1"/>
  <c r="P50" i="25"/>
  <c r="Q50" i="25" s="1"/>
  <c r="S50" i="25" s="1"/>
  <c r="U50" i="25" s="1"/>
  <c r="AQ50" i="25" s="1"/>
  <c r="AU50" i="25" s="1"/>
  <c r="O51" i="25"/>
  <c r="P78" i="19"/>
  <c r="Q78" i="19" s="1"/>
  <c r="S78" i="19" s="1"/>
  <c r="U78" i="19" s="1"/>
  <c r="AQ78" i="19" s="1"/>
  <c r="AU78" i="19" s="1"/>
  <c r="P142" i="23"/>
  <c r="Q142" i="23" s="1"/>
  <c r="S142" i="23" s="1"/>
  <c r="U142" i="23" s="1"/>
  <c r="AT142" i="23" s="1"/>
  <c r="AX142" i="23" s="1"/>
  <c r="O143" i="23"/>
  <c r="P80" i="10"/>
  <c r="Q80" i="10" s="1"/>
  <c r="S80" i="10" s="1"/>
  <c r="U80" i="10" s="1"/>
  <c r="AQ80" i="10" s="1"/>
  <c r="AU80" i="10" s="1"/>
  <c r="O81" i="10"/>
  <c r="P110" i="33"/>
  <c r="Q110" i="33" s="1"/>
  <c r="S110" i="33" s="1"/>
  <c r="U110" i="33" s="1"/>
  <c r="AT110" i="33" s="1"/>
  <c r="AX110" i="33" s="1"/>
  <c r="P81" i="12"/>
  <c r="Q81" i="12" s="1"/>
  <c r="S81" i="12" s="1"/>
  <c r="U81" i="12" s="1"/>
  <c r="AQ81" i="12" s="1"/>
  <c r="AU81" i="12" s="1"/>
  <c r="O82" i="12"/>
  <c r="P80" i="26"/>
  <c r="Q80" i="26" s="1"/>
  <c r="S80" i="26" s="1"/>
  <c r="U80" i="26" s="1"/>
  <c r="AQ80" i="26" s="1"/>
  <c r="AU80" i="26" s="1"/>
  <c r="O81" i="26"/>
  <c r="P140" i="3"/>
  <c r="Q140" i="3" s="1"/>
  <c r="S140" i="3" s="1"/>
  <c r="U140" i="3" s="1"/>
  <c r="AT140" i="3" s="1"/>
  <c r="AX140" i="3" s="1"/>
  <c r="O141" i="3"/>
  <c r="P141" i="18"/>
  <c r="Q141" i="18" s="1"/>
  <c r="S141" i="18" s="1"/>
  <c r="U141" i="18" s="1"/>
  <c r="AT141" i="18" s="1"/>
  <c r="AX141" i="18" s="1"/>
  <c r="O142" i="18"/>
  <c r="P141" i="17"/>
  <c r="Q141" i="17" s="1"/>
  <c r="S141" i="17" s="1"/>
  <c r="U141" i="17" s="1"/>
  <c r="AT141" i="17" s="1"/>
  <c r="AX141" i="17" s="1"/>
  <c r="O142" i="17"/>
  <c r="P140" i="8"/>
  <c r="Q140" i="8" s="1"/>
  <c r="S140" i="8" s="1"/>
  <c r="U140" i="8" s="1"/>
  <c r="AT140" i="8" s="1"/>
  <c r="AX140" i="8" s="1"/>
  <c r="O141" i="8"/>
  <c r="P50" i="6"/>
  <c r="Q50" i="6" s="1"/>
  <c r="S50" i="6" s="1"/>
  <c r="U50" i="6" s="1"/>
  <c r="AQ50" i="6" s="1"/>
  <c r="AU50" i="6" s="1"/>
  <c r="O51" i="6"/>
  <c r="O35" i="16"/>
  <c r="O66" i="20"/>
  <c r="O51" i="2"/>
  <c r="P126" i="7"/>
  <c r="Q126" i="7" s="1"/>
  <c r="S126" i="7" s="1"/>
  <c r="U126" i="7" s="1"/>
  <c r="AT126" i="7" s="1"/>
  <c r="O127" i="7"/>
  <c r="O127" i="10"/>
  <c r="O112" i="16"/>
  <c r="P49" i="9"/>
  <c r="Q49" i="9" s="1"/>
  <c r="S49" i="9" s="1"/>
  <c r="U49" i="9" s="1"/>
  <c r="AQ49" i="9" s="1"/>
  <c r="AU49" i="9" s="1"/>
  <c r="O50" i="9"/>
  <c r="P97" i="22"/>
  <c r="Q97" i="22" s="1"/>
  <c r="S97" i="22" s="1"/>
  <c r="U97" i="22" s="1"/>
  <c r="AJ97" i="22" s="1"/>
  <c r="AN97" i="22" s="1"/>
  <c r="P80" i="14"/>
  <c r="Q80" i="14" s="1"/>
  <c r="S80" i="14" s="1"/>
  <c r="U80" i="14" s="1"/>
  <c r="AQ80" i="14" s="1"/>
  <c r="AU80" i="14" s="1"/>
  <c r="O81" i="14"/>
  <c r="P127" i="2"/>
  <c r="Q127" i="2" s="1"/>
  <c r="S127" i="2" s="1"/>
  <c r="U127" i="2" s="1"/>
  <c r="AT127" i="2" s="1"/>
  <c r="O128" i="2"/>
  <c r="P127" i="17"/>
  <c r="Q127" i="17" s="1"/>
  <c r="S127" i="17" s="1"/>
  <c r="U127" i="17" s="1"/>
  <c r="AT127" i="17" s="1"/>
  <c r="P65" i="9"/>
  <c r="Q65" i="9" s="1"/>
  <c r="S65" i="9" s="1"/>
  <c r="U65" i="9" s="1"/>
  <c r="AQ65" i="9" s="1"/>
  <c r="AU65" i="9" s="1"/>
  <c r="O66" i="9"/>
  <c r="P96" i="23"/>
  <c r="Q96" i="23" s="1"/>
  <c r="S96" i="23" s="1"/>
  <c r="U96" i="23" s="1"/>
  <c r="AJ96" i="23" s="1"/>
  <c r="AN96" i="23" s="1"/>
  <c r="O97" i="23"/>
  <c r="P110" i="23"/>
  <c r="Q110" i="23" s="1"/>
  <c r="S110" i="23" s="1"/>
  <c r="U110" i="23" s="1"/>
  <c r="AT110" i="23" s="1"/>
  <c r="AX110" i="23" s="1"/>
  <c r="P96" i="10"/>
  <c r="Q96" i="10" s="1"/>
  <c r="S96" i="10" s="1"/>
  <c r="U96" i="10" s="1"/>
  <c r="AJ96" i="10" s="1"/>
  <c r="AN96" i="10" s="1"/>
  <c r="O97" i="10"/>
  <c r="P50" i="11"/>
  <c r="Q50" i="11" s="1"/>
  <c r="S50" i="11" s="1"/>
  <c r="U50" i="11" s="1"/>
  <c r="AQ50" i="11" s="1"/>
  <c r="AU50" i="11" s="1"/>
  <c r="P79" i="21"/>
  <c r="Q79" i="21" s="1"/>
  <c r="S79" i="21" s="1"/>
  <c r="U79" i="21" s="1"/>
  <c r="AQ79" i="21" s="1"/>
  <c r="AU79" i="21" s="1"/>
  <c r="P110" i="7"/>
  <c r="Q110" i="7" s="1"/>
  <c r="S110" i="7" s="1"/>
  <c r="U110" i="7" s="1"/>
  <c r="AT110" i="7" s="1"/>
  <c r="AX110" i="7" s="1"/>
  <c r="O111" i="7"/>
  <c r="P111" i="29"/>
  <c r="Q111" i="29" s="1"/>
  <c r="S111" i="29" s="1"/>
  <c r="U111" i="29" s="1"/>
  <c r="AT111" i="29" s="1"/>
  <c r="AX111" i="29" s="1"/>
  <c r="P35" i="1"/>
  <c r="Q35" i="1" s="1"/>
  <c r="S35" i="1" s="1"/>
  <c r="U35" i="1" s="1"/>
  <c r="AQ35" i="1" s="1"/>
  <c r="AU35" i="1" s="1"/>
  <c r="P34" i="25"/>
  <c r="Q34" i="25" s="1"/>
  <c r="S34" i="25" s="1"/>
  <c r="U34" i="25" s="1"/>
  <c r="AQ34" i="25" s="1"/>
  <c r="AU34" i="25" s="1"/>
  <c r="P126" i="12"/>
  <c r="Q126" i="12" s="1"/>
  <c r="S126" i="12" s="1"/>
  <c r="U126" i="12" s="1"/>
  <c r="AT126" i="12" s="1"/>
  <c r="O127" i="12"/>
  <c r="P80" i="23"/>
  <c r="Q80" i="23" s="1"/>
  <c r="S80" i="23" s="1"/>
  <c r="U80" i="23" s="1"/>
  <c r="AQ80" i="23" s="1"/>
  <c r="AU80" i="23" s="1"/>
  <c r="O33" i="31"/>
  <c r="P31" i="5"/>
  <c r="Q31" i="5" s="1"/>
  <c r="S31" i="5" s="1"/>
  <c r="U31" i="5" s="1"/>
  <c r="AQ31" i="5" s="1"/>
  <c r="AU31" i="5" s="1"/>
  <c r="O32" i="5"/>
  <c r="O50" i="21"/>
  <c r="O95" i="27"/>
  <c r="P126" i="13"/>
  <c r="Q126" i="13" s="1"/>
  <c r="S126" i="13" s="1"/>
  <c r="U126" i="13" s="1"/>
  <c r="AT126" i="13" s="1"/>
  <c r="O127" i="13"/>
  <c r="AX126" i="10"/>
  <c r="BA126" i="10"/>
  <c r="O96" i="21"/>
  <c r="AX124" i="20"/>
  <c r="BA124" i="20"/>
  <c r="O114" i="1"/>
  <c r="AX126" i="2"/>
  <c r="BA126" i="2"/>
  <c r="O112" i="22"/>
  <c r="AX126" i="17"/>
  <c r="BA126" i="17"/>
  <c r="P79" i="20"/>
  <c r="Q79" i="20" s="1"/>
  <c r="S79" i="20" s="1"/>
  <c r="U79" i="20" s="1"/>
  <c r="AQ79" i="20" s="1"/>
  <c r="AU79" i="20" s="1"/>
  <c r="O80" i="20"/>
  <c r="O141" i="9"/>
  <c r="P65" i="28"/>
  <c r="Q65" i="28" s="1"/>
  <c r="S65" i="28" s="1"/>
  <c r="U65" i="28" s="1"/>
  <c r="AQ65" i="28" s="1"/>
  <c r="AU65" i="28" s="1"/>
  <c r="O111" i="13"/>
  <c r="O111" i="31"/>
  <c r="O112" i="24"/>
  <c r="P142" i="31"/>
  <c r="Q142" i="31" s="1"/>
  <c r="S142" i="31" s="1"/>
  <c r="U142" i="31" s="1"/>
  <c r="AT142" i="31" s="1"/>
  <c r="AX142" i="31" s="1"/>
  <c r="O143" i="31"/>
  <c r="O126" i="15"/>
  <c r="P50" i="18"/>
  <c r="Q50" i="18" s="1"/>
  <c r="S50" i="18" s="1"/>
  <c r="U50" i="18" s="1"/>
  <c r="AQ50" i="18" s="1"/>
  <c r="AU50" i="18" s="1"/>
  <c r="P95" i="11"/>
  <c r="Q95" i="11" s="1"/>
  <c r="S95" i="11" s="1"/>
  <c r="U95" i="11" s="1"/>
  <c r="AJ95" i="11" s="1"/>
  <c r="AN95" i="11" s="1"/>
  <c r="BA125" i="15"/>
  <c r="AX125" i="15"/>
  <c r="P79" i="8"/>
  <c r="Q79" i="8" s="1"/>
  <c r="S79" i="8" s="1"/>
  <c r="U79" i="8" s="1"/>
  <c r="AQ79" i="8" s="1"/>
  <c r="AU79" i="8" s="1"/>
  <c r="P50" i="8"/>
  <c r="Q50" i="8" s="1"/>
  <c r="S50" i="8" s="1"/>
  <c r="U50" i="8" s="1"/>
  <c r="AQ50" i="8" s="1"/>
  <c r="AU50" i="8" s="1"/>
  <c r="P126" i="3"/>
  <c r="Q126" i="3" s="1"/>
  <c r="S126" i="3" s="1"/>
  <c r="U126" i="3" s="1"/>
  <c r="AT126" i="3" s="1"/>
  <c r="P50" i="33"/>
  <c r="Q50" i="33" s="1"/>
  <c r="S50" i="33" s="1"/>
  <c r="U50" i="33" s="1"/>
  <c r="AQ50" i="33" s="1"/>
  <c r="AU50" i="33" s="1"/>
  <c r="O110" i="17"/>
  <c r="N140" i="20"/>
  <c r="O140" i="20" s="1"/>
  <c r="P64" i="25"/>
  <c r="Q64" i="25" s="1"/>
  <c r="S64" i="25" s="1"/>
  <c r="U64" i="25" s="1"/>
  <c r="AQ64" i="25" s="1"/>
  <c r="AU64" i="25" s="1"/>
  <c r="P81" i="29"/>
  <c r="Q81" i="29" s="1"/>
  <c r="S81" i="29" s="1"/>
  <c r="U81" i="29" s="1"/>
  <c r="AQ81" i="29" s="1"/>
  <c r="AU81" i="29" s="1"/>
  <c r="P96" i="1"/>
  <c r="Q96" i="1" s="1"/>
  <c r="S96" i="1" s="1"/>
  <c r="U96" i="1" s="1"/>
  <c r="AJ96" i="1" s="1"/>
  <c r="AN96" i="1" s="1"/>
  <c r="P33" i="17"/>
  <c r="Q33" i="17" s="1"/>
  <c r="S33" i="17" s="1"/>
  <c r="U33" i="17" s="1"/>
  <c r="AQ33" i="17" s="1"/>
  <c r="AU33" i="17" s="1"/>
  <c r="BA126" i="22"/>
  <c r="AX126" i="22"/>
  <c r="P95" i="30"/>
  <c r="Q95" i="30" s="1"/>
  <c r="S95" i="30" s="1"/>
  <c r="U95" i="30" s="1"/>
  <c r="AJ95" i="30" s="1"/>
  <c r="AN95" i="30" s="1"/>
  <c r="P126" i="21"/>
  <c r="Q126" i="21" s="1"/>
  <c r="S126" i="21" s="1"/>
  <c r="U126" i="21" s="1"/>
  <c r="AT126" i="21" s="1"/>
  <c r="P111" i="27"/>
  <c r="Q111" i="27" s="1"/>
  <c r="S111" i="27" s="1"/>
  <c r="U111" i="27" s="1"/>
  <c r="AT111" i="27" s="1"/>
  <c r="AX111" i="27" s="1"/>
  <c r="O112" i="27"/>
  <c r="P31" i="28"/>
  <c r="Q31" i="28" s="1"/>
  <c r="S31" i="28" s="1"/>
  <c r="U31" i="28" s="1"/>
  <c r="AQ31" i="28" s="1"/>
  <c r="AU31" i="28" s="1"/>
  <c r="N36" i="14"/>
  <c r="P35" i="14"/>
  <c r="Q35" i="14" s="1"/>
  <c r="S35" i="14" s="1"/>
  <c r="U35" i="14" s="1"/>
  <c r="AQ35" i="14" s="1"/>
  <c r="AU35" i="14" s="1"/>
  <c r="O36" i="14"/>
  <c r="P141" i="12"/>
  <c r="Q141" i="12" s="1"/>
  <c r="S141" i="12" s="1"/>
  <c r="U141" i="12" s="1"/>
  <c r="AT141" i="12" s="1"/>
  <c r="AX141" i="12" s="1"/>
  <c r="O142" i="12"/>
  <c r="P80" i="7"/>
  <c r="Q80" i="7" s="1"/>
  <c r="S80" i="7" s="1"/>
  <c r="U80" i="7" s="1"/>
  <c r="AQ80" i="7" s="1"/>
  <c r="AU80" i="7" s="1"/>
  <c r="O81" i="7"/>
  <c r="P141" i="15"/>
  <c r="Q141" i="15" s="1"/>
  <c r="S141" i="15" s="1"/>
  <c r="U141" i="15" s="1"/>
  <c r="AT141" i="15" s="1"/>
  <c r="AX141" i="15" s="1"/>
  <c r="O142" i="15"/>
  <c r="P94" i="18"/>
  <c r="Q94" i="18" s="1"/>
  <c r="S94" i="18" s="1"/>
  <c r="U94" i="18" s="1"/>
  <c r="AJ94" i="18" s="1"/>
  <c r="AN94" i="18" s="1"/>
  <c r="O95" i="18"/>
  <c r="BA125" i="3"/>
  <c r="AX125" i="3"/>
  <c r="O35" i="11"/>
  <c r="O34" i="10"/>
  <c r="N36" i="33"/>
  <c r="O36" i="33" s="1"/>
  <c r="O126" i="28"/>
  <c r="O111" i="19"/>
  <c r="O126" i="4"/>
  <c r="O127" i="24"/>
  <c r="P128" i="25"/>
  <c r="Q128" i="25" s="1"/>
  <c r="S128" i="25" s="1"/>
  <c r="U128" i="25" s="1"/>
  <c r="AT128" i="25" s="1"/>
  <c r="O110" i="21"/>
  <c r="O67" i="6"/>
  <c r="AX125" i="21"/>
  <c r="BA125" i="21"/>
  <c r="O82" i="2"/>
  <c r="P110" i="8"/>
  <c r="Q110" i="8" s="1"/>
  <c r="S110" i="8" s="1"/>
  <c r="U110" i="8" s="1"/>
  <c r="AT110" i="8" s="1"/>
  <c r="AX110" i="8" s="1"/>
  <c r="O111" i="8"/>
  <c r="P49" i="5"/>
  <c r="Q49" i="5" s="1"/>
  <c r="S49" i="5" s="1"/>
  <c r="U49" i="5" s="1"/>
  <c r="AQ49" i="5" s="1"/>
  <c r="AU49" i="5" s="1"/>
  <c r="O50" i="5"/>
  <c r="P95" i="15"/>
  <c r="Q95" i="15" s="1"/>
  <c r="S95" i="15" s="1"/>
  <c r="U95" i="15" s="1"/>
  <c r="AJ95" i="15" s="1"/>
  <c r="AN95" i="15" s="1"/>
  <c r="O96" i="15"/>
  <c r="P81" i="22"/>
  <c r="Q81" i="22" s="1"/>
  <c r="S81" i="22" s="1"/>
  <c r="U81" i="22" s="1"/>
  <c r="AQ81" i="22" s="1"/>
  <c r="AU81" i="22" s="1"/>
  <c r="O82" i="22"/>
  <c r="P50" i="29"/>
  <c r="Q50" i="29" s="1"/>
  <c r="S50" i="29" s="1"/>
  <c r="U50" i="29" s="1"/>
  <c r="AQ50" i="29" s="1"/>
  <c r="AU50" i="29" s="1"/>
  <c r="O51" i="29"/>
  <c r="P112" i="30"/>
  <c r="Q112" i="30" s="1"/>
  <c r="S112" i="30" s="1"/>
  <c r="U112" i="30" s="1"/>
  <c r="AT112" i="30" s="1"/>
  <c r="AX112" i="30" s="1"/>
  <c r="O113" i="30"/>
  <c r="P141" i="11"/>
  <c r="Q141" i="11" s="1"/>
  <c r="S141" i="11" s="1"/>
  <c r="U141" i="11" s="1"/>
  <c r="AT141" i="11" s="1"/>
  <c r="AX141" i="11" s="1"/>
  <c r="O142" i="11"/>
  <c r="P126" i="27"/>
  <c r="Q126" i="27" s="1"/>
  <c r="S126" i="27" s="1"/>
  <c r="U126" i="27" s="1"/>
  <c r="AT126" i="27" s="1"/>
  <c r="O127" i="27"/>
  <c r="O66" i="26"/>
  <c r="O110" i="5"/>
  <c r="O79" i="11"/>
  <c r="P144" i="1"/>
  <c r="Q144" i="1" s="1"/>
  <c r="S144" i="1" s="1"/>
  <c r="U144" i="1" s="1"/>
  <c r="AT144" i="1" s="1"/>
  <c r="AX144" i="1" s="1"/>
  <c r="P81" i="31"/>
  <c r="Q81" i="31" s="1"/>
  <c r="S81" i="31" s="1"/>
  <c r="U81" i="31" s="1"/>
  <c r="AQ81" i="31" s="1"/>
  <c r="AU81" i="31" s="1"/>
  <c r="AX125" i="28"/>
  <c r="BA125" i="28"/>
  <c r="P67" i="33"/>
  <c r="Q67" i="33" s="1"/>
  <c r="S67" i="33" s="1"/>
  <c r="U67" i="33" s="1"/>
  <c r="AQ67" i="33" s="1"/>
  <c r="AU67" i="33" s="1"/>
  <c r="AX125" i="4"/>
  <c r="BA125" i="4"/>
  <c r="BA126" i="24"/>
  <c r="AX126" i="24"/>
  <c r="O110" i="4"/>
  <c r="P65" i="14"/>
  <c r="Q65" i="14" s="1"/>
  <c r="S65" i="14" s="1"/>
  <c r="U65" i="14" s="1"/>
  <c r="AQ65" i="14" s="1"/>
  <c r="AU65" i="14" s="1"/>
  <c r="O66" i="14"/>
  <c r="P51" i="26"/>
  <c r="Q51" i="26" s="1"/>
  <c r="S51" i="26" s="1"/>
  <c r="U51" i="26" s="1"/>
  <c r="AQ51" i="26" s="1"/>
  <c r="AU51" i="26" s="1"/>
  <c r="N52" i="26"/>
  <c r="P94" i="29"/>
  <c r="Q94" i="29" s="1"/>
  <c r="S94" i="29" s="1"/>
  <c r="U94" i="29" s="1"/>
  <c r="AJ94" i="29" s="1"/>
  <c r="AN94" i="29" s="1"/>
  <c r="O95" i="29"/>
  <c r="P111" i="14"/>
  <c r="Q111" i="14" s="1"/>
  <c r="S111" i="14" s="1"/>
  <c r="U111" i="14" s="1"/>
  <c r="AT111" i="14" s="1"/>
  <c r="AX111" i="14" s="1"/>
  <c r="P65" i="8"/>
  <c r="Q65" i="8" s="1"/>
  <c r="S65" i="8" s="1"/>
  <c r="U65" i="8" s="1"/>
  <c r="AQ65" i="8" s="1"/>
  <c r="AU65" i="8" s="1"/>
  <c r="O95" i="25"/>
  <c r="P141" i="16"/>
  <c r="Q141" i="16" s="1"/>
  <c r="S141" i="16" s="1"/>
  <c r="U141" i="16" s="1"/>
  <c r="AT141" i="16" s="1"/>
  <c r="AX141" i="16" s="1"/>
  <c r="O142" i="16"/>
  <c r="P94" i="19"/>
  <c r="Q94" i="19" s="1"/>
  <c r="S94" i="19" s="1"/>
  <c r="U94" i="19" s="1"/>
  <c r="AJ94" i="19" s="1"/>
  <c r="AN94" i="19" s="1"/>
  <c r="O95" i="19"/>
  <c r="P142" i="21"/>
  <c r="Q142" i="21" s="1"/>
  <c r="S142" i="21" s="1"/>
  <c r="U142" i="21" s="1"/>
  <c r="AT142" i="21" s="1"/>
  <c r="AX142" i="21" s="1"/>
  <c r="O143" i="21"/>
  <c r="P125" i="8"/>
  <c r="Q125" i="8" s="1"/>
  <c r="S125" i="8" s="1"/>
  <c r="U125" i="8" s="1"/>
  <c r="AT125" i="8" s="1"/>
  <c r="P127" i="22"/>
  <c r="Q127" i="22" s="1"/>
  <c r="S127" i="22" s="1"/>
  <c r="U127" i="22" s="1"/>
  <c r="AT127" i="22" s="1"/>
  <c r="O33" i="29"/>
  <c r="O143" i="30"/>
  <c r="O142" i="33"/>
  <c r="O35" i="21"/>
  <c r="O35" i="12"/>
  <c r="P33" i="30"/>
  <c r="Q33" i="30" s="1"/>
  <c r="S33" i="30" s="1"/>
  <c r="U33" i="30" s="1"/>
  <c r="AQ33" i="30" s="1"/>
  <c r="AU33" i="30" s="1"/>
  <c r="O96" i="16"/>
  <c r="P98" i="2"/>
  <c r="Q98" i="2" s="1"/>
  <c r="S98" i="2" s="1"/>
  <c r="U98" i="2" s="1"/>
  <c r="AJ98" i="2" s="1"/>
  <c r="AN98" i="2" s="1"/>
  <c r="O111" i="10"/>
  <c r="P94" i="9"/>
  <c r="Q94" i="9" s="1"/>
  <c r="S94" i="9" s="1"/>
  <c r="U94" i="9" s="1"/>
  <c r="AJ94" i="9" s="1"/>
  <c r="AN94" i="9" s="1"/>
  <c r="O95" i="9"/>
  <c r="P36" i="22"/>
  <c r="Q36" i="22" s="1"/>
  <c r="S36" i="22" s="1"/>
  <c r="U36" i="22" s="1"/>
  <c r="AQ36" i="22" s="1"/>
  <c r="AU36" i="22" s="1"/>
  <c r="O37" i="22"/>
  <c r="P37" i="22" s="1"/>
  <c r="Q37" i="22" s="1"/>
  <c r="S37" i="22" s="1"/>
  <c r="U37" i="22" s="1"/>
  <c r="AQ37" i="22" s="1"/>
  <c r="AU37" i="22" s="1"/>
  <c r="AV37" i="22" s="1"/>
  <c r="P67" i="18"/>
  <c r="Q67" i="18" s="1"/>
  <c r="S67" i="18" s="1"/>
  <c r="U67" i="18" s="1"/>
  <c r="AQ67" i="18" s="1"/>
  <c r="AU67" i="18" s="1"/>
  <c r="N68" i="18"/>
  <c r="O68" i="18" s="1"/>
  <c r="P126" i="16"/>
  <c r="Q126" i="16" s="1"/>
  <c r="S126" i="16" s="1"/>
  <c r="U126" i="16" s="1"/>
  <c r="AT126" i="16" s="1"/>
  <c r="P49" i="31"/>
  <c r="Q49" i="31" s="1"/>
  <c r="S49" i="31" s="1"/>
  <c r="U49" i="31" s="1"/>
  <c r="AQ49" i="31" s="1"/>
  <c r="AU49" i="31" s="1"/>
  <c r="P96" i="13"/>
  <c r="Q96" i="13" s="1"/>
  <c r="S96" i="13" s="1"/>
  <c r="U96" i="13" s="1"/>
  <c r="AJ96" i="13" s="1"/>
  <c r="AN96" i="13" s="1"/>
  <c r="O97" i="13"/>
  <c r="P110" i="6"/>
  <c r="Q110" i="6" s="1"/>
  <c r="S110" i="6" s="1"/>
  <c r="U110" i="6" s="1"/>
  <c r="AT110" i="6" s="1"/>
  <c r="AX110" i="6" s="1"/>
  <c r="P111" i="3"/>
  <c r="Q111" i="3" s="1"/>
  <c r="S111" i="3" s="1"/>
  <c r="U111" i="3" s="1"/>
  <c r="AT111" i="3" s="1"/>
  <c r="AX111" i="3" s="1"/>
  <c r="BA124" i="29"/>
  <c r="AX124" i="29"/>
  <c r="P140" i="5"/>
  <c r="Q140" i="5" s="1"/>
  <c r="S140" i="5" s="1"/>
  <c r="U140" i="5" s="1"/>
  <c r="AT140" i="5" s="1"/>
  <c r="AX140" i="5" s="1"/>
  <c r="P96" i="17"/>
  <c r="Q96" i="17" s="1"/>
  <c r="S96" i="17" s="1"/>
  <c r="U96" i="17" s="1"/>
  <c r="AJ96" i="17" s="1"/>
  <c r="AN96" i="17" s="1"/>
  <c r="P34" i="6"/>
  <c r="Q34" i="6" s="1"/>
  <c r="S34" i="6" s="1"/>
  <c r="U34" i="6" s="1"/>
  <c r="AQ34" i="6" s="1"/>
  <c r="AU34" i="6" s="1"/>
  <c r="P64" i="4"/>
  <c r="Q64" i="4" s="1"/>
  <c r="S64" i="4" s="1"/>
  <c r="U64" i="4" s="1"/>
  <c r="AQ64" i="4" s="1"/>
  <c r="AU64" i="4" s="1"/>
  <c r="O65" i="4"/>
  <c r="O79" i="27"/>
  <c r="BA125" i="16"/>
  <c r="AX125" i="16"/>
  <c r="O67" i="22"/>
  <c r="P65" i="19"/>
  <c r="Q65" i="19" s="1"/>
  <c r="S65" i="19" s="1"/>
  <c r="U65" i="19" s="1"/>
  <c r="AQ65" i="19" s="1"/>
  <c r="AU65" i="19" s="1"/>
  <c r="P95" i="8"/>
  <c r="Q95" i="8" s="1"/>
  <c r="S95" i="8" s="1"/>
  <c r="U95" i="8" s="1"/>
  <c r="AJ95" i="8" s="1"/>
  <c r="AN95" i="8" s="1"/>
  <c r="P141" i="6"/>
  <c r="Q141" i="6" s="1"/>
  <c r="S141" i="6" s="1"/>
  <c r="U141" i="6" s="1"/>
  <c r="AT141" i="6" s="1"/>
  <c r="AX141" i="6" s="1"/>
  <c r="N52" i="27"/>
  <c r="P51" i="27"/>
  <c r="Q51" i="27" s="1"/>
  <c r="S51" i="27" s="1"/>
  <c r="U51" i="27" s="1"/>
  <c r="AQ51" i="27" s="1"/>
  <c r="AU51" i="27" s="1"/>
  <c r="O52" i="27"/>
  <c r="P80" i="5"/>
  <c r="Q80" i="5" s="1"/>
  <c r="S80" i="5" s="1"/>
  <c r="U80" i="5" s="1"/>
  <c r="AQ80" i="5" s="1"/>
  <c r="AU80" i="5" s="1"/>
  <c r="O81" i="5"/>
  <c r="P95" i="31"/>
  <c r="Q95" i="31" s="1"/>
  <c r="S95" i="31" s="1"/>
  <c r="U95" i="31" s="1"/>
  <c r="AJ95" i="31" s="1"/>
  <c r="AN95" i="31" s="1"/>
  <c r="O96" i="31"/>
  <c r="P81" i="18"/>
  <c r="Q81" i="18" s="1"/>
  <c r="S81" i="18" s="1"/>
  <c r="U81" i="18" s="1"/>
  <c r="AQ81" i="18" s="1"/>
  <c r="AU81" i="18" s="1"/>
  <c r="O82" i="18"/>
  <c r="P126" i="14"/>
  <c r="Q126" i="14" s="1"/>
  <c r="S126" i="14" s="1"/>
  <c r="U126" i="14" s="1"/>
  <c r="AT126" i="14" s="1"/>
  <c r="O127" i="14"/>
  <c r="N125" i="29"/>
  <c r="O125" i="29" s="1"/>
  <c r="P34" i="3"/>
  <c r="Q34" i="3" s="1"/>
  <c r="S34" i="3" s="1"/>
  <c r="U34" i="3" s="1"/>
  <c r="AQ34" i="3" s="1"/>
  <c r="AU34" i="3" s="1"/>
  <c r="P111" i="12"/>
  <c r="Q111" i="12" s="1"/>
  <c r="S111" i="12" s="1"/>
  <c r="U111" i="12" s="1"/>
  <c r="AT111" i="12" s="1"/>
  <c r="AX111" i="12" s="1"/>
  <c r="P34" i="2"/>
  <c r="Q34" i="2" s="1"/>
  <c r="S34" i="2" s="1"/>
  <c r="U34" i="2" s="1"/>
  <c r="AQ34" i="2" s="1"/>
  <c r="AU34" i="2" s="1"/>
  <c r="P126" i="6"/>
  <c r="Q126" i="6" s="1"/>
  <c r="S126" i="6" s="1"/>
  <c r="U126" i="6" s="1"/>
  <c r="AT126" i="6" s="1"/>
  <c r="P96" i="24"/>
  <c r="Q96" i="24" s="1"/>
  <c r="S96" i="24" s="1"/>
  <c r="U96" i="24" s="1"/>
  <c r="AJ96" i="24" s="1"/>
  <c r="AN96" i="24" s="1"/>
  <c r="O97" i="24"/>
  <c r="N146" i="25"/>
  <c r="O146" i="25" s="1"/>
  <c r="P145" i="25"/>
  <c r="Q145" i="25" s="1"/>
  <c r="S145" i="25" s="1"/>
  <c r="U145" i="25" s="1"/>
  <c r="AT145" i="25" s="1"/>
  <c r="AX145" i="25" s="1"/>
  <c r="P80" i="9"/>
  <c r="Q80" i="9" s="1"/>
  <c r="S80" i="9" s="1"/>
  <c r="U80" i="9" s="1"/>
  <c r="AQ80" i="9" s="1"/>
  <c r="AU80" i="9" s="1"/>
  <c r="O81" i="9"/>
  <c r="P66" i="27"/>
  <c r="Q66" i="27" s="1"/>
  <c r="S66" i="27" s="1"/>
  <c r="U66" i="27" s="1"/>
  <c r="AQ66" i="27" s="1"/>
  <c r="AU66" i="27" s="1"/>
  <c r="O67" i="27"/>
  <c r="P95" i="26"/>
  <c r="Q95" i="26" s="1"/>
  <c r="S95" i="26" s="1"/>
  <c r="U95" i="26" s="1"/>
  <c r="AJ95" i="26" s="1"/>
  <c r="AN95" i="26" s="1"/>
  <c r="O96" i="26"/>
  <c r="P79" i="15"/>
  <c r="Q79" i="15" s="1"/>
  <c r="S79" i="15" s="1"/>
  <c r="U79" i="15" s="1"/>
  <c r="AQ79" i="15" s="1"/>
  <c r="AU79" i="15" s="1"/>
  <c r="O80" i="15"/>
  <c r="P51" i="3"/>
  <c r="Q51" i="3" s="1"/>
  <c r="S51" i="3" s="1"/>
  <c r="U51" i="3" s="1"/>
  <c r="AQ51" i="3" s="1"/>
  <c r="AU51" i="3" s="1"/>
  <c r="O48" i="13"/>
  <c r="P125" i="19"/>
  <c r="Q125" i="19" s="1"/>
  <c r="S125" i="19" s="1"/>
  <c r="U125" i="19" s="1"/>
  <c r="AT125" i="19" s="1"/>
  <c r="O126" i="19"/>
  <c r="N140" i="29"/>
  <c r="O140" i="29" s="1"/>
  <c r="O111" i="15"/>
  <c r="O65" i="12"/>
  <c r="AX125" i="14"/>
  <c r="BA125" i="14"/>
  <c r="O35" i="9"/>
  <c r="O49" i="17"/>
  <c r="AX125" i="6"/>
  <c r="BA125" i="6"/>
  <c r="N36" i="27"/>
  <c r="O36" i="27" s="1"/>
  <c r="O64" i="3"/>
  <c r="P110" i="26"/>
  <c r="Q110" i="26" s="1"/>
  <c r="S110" i="26" s="1"/>
  <c r="U110" i="26" s="1"/>
  <c r="AT110" i="26" s="1"/>
  <c r="AX110" i="26" s="1"/>
  <c r="O111" i="26"/>
  <c r="O96" i="20"/>
  <c r="O36" i="26"/>
  <c r="O95" i="4"/>
  <c r="O130" i="1"/>
  <c r="P141" i="14"/>
  <c r="Q141" i="14" s="1"/>
  <c r="S141" i="14" s="1"/>
  <c r="U141" i="14" s="1"/>
  <c r="AT141" i="14" s="1"/>
  <c r="AX141" i="14" s="1"/>
  <c r="O142" i="14"/>
  <c r="O53" i="24"/>
  <c r="P53" i="24" s="1"/>
  <c r="Q53" i="24" s="1"/>
  <c r="S53" i="24" s="1"/>
  <c r="U53" i="24" s="1"/>
  <c r="AQ53" i="24" s="1"/>
  <c r="AU53" i="24" s="1"/>
  <c r="AV53" i="24" s="1"/>
  <c r="O126" i="23"/>
  <c r="P141" i="27"/>
  <c r="Q141" i="27" s="1"/>
  <c r="S141" i="27" s="1"/>
  <c r="U141" i="27" s="1"/>
  <c r="AT141" i="27" s="1"/>
  <c r="AX141" i="27" s="1"/>
  <c r="O142" i="27"/>
  <c r="P49" i="19"/>
  <c r="Q49" i="19" s="1"/>
  <c r="S49" i="19" s="1"/>
  <c r="U49" i="19" s="1"/>
  <c r="AQ49" i="19" s="1"/>
  <c r="AU49" i="19" s="1"/>
  <c r="O50" i="19"/>
  <c r="P32" i="19"/>
  <c r="Q32" i="19" s="1"/>
  <c r="S32" i="19" s="1"/>
  <c r="U32" i="19" s="1"/>
  <c r="AQ32" i="19" s="1"/>
  <c r="AU32" i="19" s="1"/>
  <c r="O33" i="19"/>
  <c r="P51" i="20"/>
  <c r="Q51" i="20" s="1"/>
  <c r="S51" i="20" s="1"/>
  <c r="U51" i="20" s="1"/>
  <c r="AQ51" i="20" s="1"/>
  <c r="AU51" i="20" s="1"/>
  <c r="P32" i="15"/>
  <c r="Q32" i="15" s="1"/>
  <c r="S32" i="15" s="1"/>
  <c r="U32" i="15" s="1"/>
  <c r="AQ32" i="15" s="1"/>
  <c r="AU32" i="15" s="1"/>
  <c r="O95" i="5"/>
  <c r="O141" i="10"/>
  <c r="P50" i="16"/>
  <c r="Q50" i="16" s="1"/>
  <c r="S50" i="16" s="1"/>
  <c r="U50" i="16" s="1"/>
  <c r="AQ50" i="16" s="1"/>
  <c r="AU50" i="16" s="1"/>
  <c r="O51" i="16"/>
  <c r="O126" i="30"/>
  <c r="P142" i="24"/>
  <c r="Q142" i="24" s="1"/>
  <c r="S142" i="24" s="1"/>
  <c r="U142" i="24" s="1"/>
  <c r="AT142" i="24" s="1"/>
  <c r="AX142" i="24" s="1"/>
  <c r="P141" i="28"/>
  <c r="Q141" i="28" s="1"/>
  <c r="S141" i="28" s="1"/>
  <c r="U141" i="28" s="1"/>
  <c r="AT141" i="28" s="1"/>
  <c r="AX141" i="28" s="1"/>
  <c r="P66" i="31"/>
  <c r="Q66" i="31" s="1"/>
  <c r="S66" i="31" s="1"/>
  <c r="U66" i="31" s="1"/>
  <c r="AQ66" i="31" s="1"/>
  <c r="AU66" i="31" s="1"/>
  <c r="P83" i="13"/>
  <c r="Q83" i="13" s="1"/>
  <c r="S83" i="13" s="1"/>
  <c r="U83" i="13" s="1"/>
  <c r="AQ83" i="13" s="1"/>
  <c r="AU83" i="13" s="1"/>
  <c r="O84" i="13"/>
  <c r="P84" i="13" s="1"/>
  <c r="Q84" i="13" s="1"/>
  <c r="S84" i="13" s="1"/>
  <c r="U84" i="13" s="1"/>
  <c r="AQ84" i="13" s="1"/>
  <c r="AU84" i="13" s="1"/>
  <c r="AV84" i="13" s="1"/>
  <c r="P142" i="4"/>
  <c r="Q142" i="4" s="1"/>
  <c r="S142" i="4" s="1"/>
  <c r="U142" i="4" s="1"/>
  <c r="AT142" i="4" s="1"/>
  <c r="AX142" i="4" s="1"/>
  <c r="P127" i="26"/>
  <c r="Q127" i="26" s="1"/>
  <c r="S127" i="26" s="1"/>
  <c r="U127" i="26" s="1"/>
  <c r="AT127" i="26" s="1"/>
  <c r="P34" i="20"/>
  <c r="Q34" i="20" s="1"/>
  <c r="S34" i="20" s="1"/>
  <c r="U34" i="20" s="1"/>
  <c r="AQ34" i="20" s="1"/>
  <c r="AU34" i="20" s="1"/>
  <c r="P141" i="26"/>
  <c r="Q141" i="26" s="1"/>
  <c r="S141" i="26" s="1"/>
  <c r="U141" i="26" s="1"/>
  <c r="AT141" i="26" s="1"/>
  <c r="AX141" i="26" s="1"/>
  <c r="P110" i="11"/>
  <c r="Q110" i="11" s="1"/>
  <c r="S110" i="11" s="1"/>
  <c r="U110" i="11" s="1"/>
  <c r="AT110" i="11" s="1"/>
  <c r="AX110" i="11" s="1"/>
  <c r="AX129" i="1"/>
  <c r="BA129" i="1"/>
  <c r="P66" i="1"/>
  <c r="Q66" i="1" s="1"/>
  <c r="S66" i="1" s="1"/>
  <c r="U66" i="1" s="1"/>
  <c r="AQ66" i="1" s="1"/>
  <c r="AU66" i="1" s="1"/>
  <c r="P65" i="5"/>
  <c r="Q65" i="5" s="1"/>
  <c r="S65" i="5" s="1"/>
  <c r="U65" i="5" s="1"/>
  <c r="AQ65" i="5" s="1"/>
  <c r="AU65" i="5" s="1"/>
  <c r="O66" i="5"/>
  <c r="BA125" i="23"/>
  <c r="AX125" i="23"/>
  <c r="P65" i="11"/>
  <c r="Q65" i="11" s="1"/>
  <c r="S65" i="11" s="1"/>
  <c r="U65" i="11" s="1"/>
  <c r="AQ65" i="11" s="1"/>
  <c r="AU65" i="11" s="1"/>
  <c r="P65" i="10"/>
  <c r="Q65" i="10" s="1"/>
  <c r="S65" i="10" s="1"/>
  <c r="U65" i="10" s="1"/>
  <c r="AQ65" i="10" s="1"/>
  <c r="AU65" i="10" s="1"/>
  <c r="P81" i="25"/>
  <c r="Q81" i="25" s="1"/>
  <c r="S81" i="25" s="1"/>
  <c r="U81" i="25" s="1"/>
  <c r="AQ81" i="25" s="1"/>
  <c r="AU81" i="25" s="1"/>
  <c r="P65" i="15"/>
  <c r="Q65" i="15" s="1"/>
  <c r="S65" i="15" s="1"/>
  <c r="U65" i="15" s="1"/>
  <c r="AQ65" i="15" s="1"/>
  <c r="AU65" i="15" s="1"/>
  <c r="P141" i="7"/>
  <c r="Q141" i="7" s="1"/>
  <c r="S141" i="7" s="1"/>
  <c r="U141" i="7" s="1"/>
  <c r="AT141" i="7" s="1"/>
  <c r="AX141" i="7" s="1"/>
  <c r="P111" i="20"/>
  <c r="Q111" i="20" s="1"/>
  <c r="S111" i="20" s="1"/>
  <c r="U111" i="20" s="1"/>
  <c r="AT111" i="20" s="1"/>
  <c r="AX111" i="20" s="1"/>
  <c r="P95" i="3"/>
  <c r="Q95" i="3" s="1"/>
  <c r="S95" i="3" s="1"/>
  <c r="U95" i="3" s="1"/>
  <c r="AJ95" i="3" s="1"/>
  <c r="AN95" i="3" s="1"/>
  <c r="O96" i="3"/>
  <c r="BA125" i="30"/>
  <c r="AX125" i="30"/>
  <c r="P111" i="18"/>
  <c r="Q111" i="18" s="1"/>
  <c r="S111" i="18" s="1"/>
  <c r="U111" i="18" s="1"/>
  <c r="AT111" i="18" s="1"/>
  <c r="AX111" i="18" s="1"/>
  <c r="P48" i="12"/>
  <c r="Q48" i="12" s="1"/>
  <c r="S48" i="12" s="1"/>
  <c r="U48" i="12" s="1"/>
  <c r="AQ48" i="12" s="1"/>
  <c r="AU48" i="12" s="1"/>
  <c r="P66" i="7"/>
  <c r="Q66" i="7" s="1"/>
  <c r="S66" i="7" s="1"/>
  <c r="U66" i="7" s="1"/>
  <c r="AQ66" i="7" s="1"/>
  <c r="AU66" i="7" s="1"/>
  <c r="AX126" i="26"/>
  <c r="BA126" i="26"/>
  <c r="P33" i="23"/>
  <c r="Q33" i="23" s="1"/>
  <c r="S33" i="23" s="1"/>
  <c r="U33" i="23" s="1"/>
  <c r="AQ33" i="23" s="1"/>
  <c r="AU33" i="23" s="1"/>
  <c r="N36" i="26"/>
  <c r="P126" i="33"/>
  <c r="Q126" i="33" s="1"/>
  <c r="S126" i="33" s="1"/>
  <c r="U126" i="33" s="1"/>
  <c r="AT126" i="33" s="1"/>
  <c r="O127" i="33"/>
  <c r="P96" i="7"/>
  <c r="Q96" i="7" s="1"/>
  <c r="S96" i="7" s="1"/>
  <c r="U96" i="7" s="1"/>
  <c r="AJ96" i="7" s="1"/>
  <c r="AN96" i="7" s="1"/>
  <c r="O97" i="7"/>
  <c r="P49" i="30"/>
  <c r="Q49" i="30" s="1"/>
  <c r="S49" i="30" s="1"/>
  <c r="U49" i="30" s="1"/>
  <c r="AQ49" i="30" s="1"/>
  <c r="AU49" i="30" s="1"/>
  <c r="O50" i="30"/>
  <c r="P66" i="2"/>
  <c r="Q66" i="2" s="1"/>
  <c r="S66" i="2" s="1"/>
  <c r="U66" i="2" s="1"/>
  <c r="AQ66" i="2" s="1"/>
  <c r="AU66" i="2" s="1"/>
  <c r="O67" i="2"/>
  <c r="P141" i="13"/>
  <c r="Q141" i="13" s="1"/>
  <c r="S141" i="13" s="1"/>
  <c r="U141" i="13" s="1"/>
  <c r="AT141" i="13" s="1"/>
  <c r="AX141" i="13" s="1"/>
  <c r="O142" i="13"/>
  <c r="P126" i="18"/>
  <c r="Q126" i="18" s="1"/>
  <c r="S126" i="18" s="1"/>
  <c r="U126" i="18" s="1"/>
  <c r="AT126" i="18" s="1"/>
  <c r="O127" i="18"/>
  <c r="P143" i="2"/>
  <c r="Q143" i="2" s="1"/>
  <c r="S143" i="2" s="1"/>
  <c r="U143" i="2" s="1"/>
  <c r="AT143" i="2" s="1"/>
  <c r="AX143" i="2" s="1"/>
  <c r="O144" i="2"/>
  <c r="P50" i="1"/>
  <c r="Q50" i="1" s="1"/>
  <c r="S50" i="1" s="1"/>
  <c r="U50" i="1" s="1"/>
  <c r="AQ50" i="1" s="1"/>
  <c r="AU50" i="1" s="1"/>
  <c r="O51" i="1"/>
  <c r="P127" i="31"/>
  <c r="Q127" i="31" s="1"/>
  <c r="S127" i="31" s="1"/>
  <c r="U127" i="31" s="1"/>
  <c r="AT127" i="31" s="1"/>
  <c r="O128" i="31"/>
  <c r="P126" i="5"/>
  <c r="Q126" i="5" s="1"/>
  <c r="S126" i="5" s="1"/>
  <c r="U126" i="5" s="1"/>
  <c r="AT126" i="5" s="1"/>
  <c r="O127" i="5"/>
  <c r="BA126" i="31"/>
  <c r="AX126" i="31"/>
  <c r="O33" i="18"/>
  <c r="BA125" i="5"/>
  <c r="AX125" i="5"/>
  <c r="O97" i="14"/>
  <c r="O50" i="15"/>
  <c r="O97" i="33"/>
  <c r="P67" i="30"/>
  <c r="Q67" i="30" s="1"/>
  <c r="S67" i="30" s="1"/>
  <c r="U67" i="30" s="1"/>
  <c r="AQ67" i="30" s="1"/>
  <c r="AU67" i="30" s="1"/>
  <c r="O33" i="13"/>
  <c r="O81" i="24"/>
  <c r="O111" i="28"/>
  <c r="P111" i="2"/>
  <c r="Q111" i="2" s="1"/>
  <c r="S111" i="2" s="1"/>
  <c r="U111" i="2" s="1"/>
  <c r="AT111" i="2" s="1"/>
  <c r="AX111" i="2" s="1"/>
  <c r="O112" i="2"/>
  <c r="O50" i="10"/>
  <c r="O96" i="6"/>
  <c r="O80" i="4"/>
  <c r="O66" i="23"/>
  <c r="P113" i="25"/>
  <c r="Q113" i="25" s="1"/>
  <c r="S113" i="25" s="1"/>
  <c r="U113" i="25" s="1"/>
  <c r="AT113" i="25" s="1"/>
  <c r="AX113" i="25" s="1"/>
  <c r="O114" i="25"/>
  <c r="P96" i="12"/>
  <c r="Q96" i="12" s="1"/>
  <c r="S96" i="12" s="1"/>
  <c r="U96" i="12" s="1"/>
  <c r="AJ96" i="12" s="1"/>
  <c r="AN96" i="12" s="1"/>
  <c r="O97" i="12"/>
  <c r="P51" i="23"/>
  <c r="Q51" i="23" s="1"/>
  <c r="S51" i="23" s="1"/>
  <c r="U51" i="23" s="1"/>
  <c r="AQ51" i="23" s="1"/>
  <c r="AU51" i="23" s="1"/>
  <c r="N52" i="23"/>
  <c r="O52" i="23" s="1"/>
  <c r="P50" i="4"/>
  <c r="Q50" i="4" s="1"/>
  <c r="S50" i="4" s="1"/>
  <c r="U50" i="4" s="1"/>
  <c r="AQ50" i="4" s="1"/>
  <c r="AU50" i="4" s="1"/>
  <c r="P110" i="9"/>
  <c r="Q110" i="9" s="1"/>
  <c r="S110" i="9" s="1"/>
  <c r="U110" i="9" s="1"/>
  <c r="AT110" i="9" s="1"/>
  <c r="AX110" i="9" s="1"/>
  <c r="O111" i="9"/>
  <c r="P80" i="6"/>
  <c r="Q80" i="6" s="1"/>
  <c r="S80" i="6" s="1"/>
  <c r="U80" i="6" s="1"/>
  <c r="AQ80" i="6" s="1"/>
  <c r="AU80" i="6" s="1"/>
  <c r="P65" i="24"/>
  <c r="Q65" i="24" s="1"/>
  <c r="S65" i="24" s="1"/>
  <c r="U65" i="24" s="1"/>
  <c r="AQ65" i="24" s="1"/>
  <c r="AU65" i="24" s="1"/>
  <c r="O64" i="29"/>
  <c r="O95" i="28"/>
  <c r="O80" i="30"/>
  <c r="P79" i="33"/>
  <c r="Q79" i="33" s="1"/>
  <c r="S79" i="33" s="1"/>
  <c r="U79" i="33" s="1"/>
  <c r="AQ79" i="33" s="1"/>
  <c r="AU79" i="33" s="1"/>
  <c r="O80" i="33"/>
  <c r="P80" i="17"/>
  <c r="Q80" i="17" s="1"/>
  <c r="S80" i="17" s="1"/>
  <c r="U80" i="17" s="1"/>
  <c r="AQ80" i="17" s="1"/>
  <c r="AU80" i="17" s="1"/>
  <c r="O81" i="17"/>
  <c r="O141" i="19"/>
  <c r="P65" i="21"/>
  <c r="Q65" i="21" s="1"/>
  <c r="S65" i="21" s="1"/>
  <c r="U65" i="21" s="1"/>
  <c r="AQ65" i="21" s="1"/>
  <c r="AU65" i="21" s="1"/>
  <c r="O65" i="17"/>
  <c r="P33" i="8"/>
  <c r="Q33" i="8" s="1"/>
  <c r="S33" i="8" s="1"/>
  <c r="U33" i="8" s="1"/>
  <c r="AQ33" i="8" s="1"/>
  <c r="AU33" i="8" s="1"/>
  <c r="O34" i="8"/>
  <c r="P65" i="13"/>
  <c r="Q65" i="13" s="1"/>
  <c r="S65" i="13" s="1"/>
  <c r="U65" i="13" s="1"/>
  <c r="AQ65" i="13" s="1"/>
  <c r="AU65" i="13" s="1"/>
  <c r="O66" i="13"/>
  <c r="O50" i="22"/>
  <c r="P82" i="34" l="1"/>
  <c r="Q82" i="34" s="1"/>
  <c r="S82" i="34" s="1"/>
  <c r="U82" i="34" s="1"/>
  <c r="AQ82" i="34" s="1"/>
  <c r="AU82" i="34" s="1"/>
  <c r="O145" i="34"/>
  <c r="P113" i="34"/>
  <c r="Q113" i="34" s="1"/>
  <c r="S113" i="34" s="1"/>
  <c r="U113" i="34" s="1"/>
  <c r="AT113" i="34" s="1"/>
  <c r="AX113" i="34" s="1"/>
  <c r="O67" i="34"/>
  <c r="P51" i="34"/>
  <c r="Q51" i="34" s="1"/>
  <c r="S51" i="34" s="1"/>
  <c r="U51" i="34" s="1"/>
  <c r="AQ51" i="34" s="1"/>
  <c r="AU51" i="34" s="1"/>
  <c r="N52" i="34"/>
  <c r="O52" i="34"/>
  <c r="N131" i="34"/>
  <c r="P130" i="34"/>
  <c r="Q130" i="34" s="1"/>
  <c r="S130" i="34" s="1"/>
  <c r="U130" i="34" s="1"/>
  <c r="AT130" i="34" s="1"/>
  <c r="O131" i="34"/>
  <c r="AX129" i="34"/>
  <c r="BA129" i="34"/>
  <c r="P99" i="34"/>
  <c r="Q99" i="34" s="1"/>
  <c r="S99" i="34" s="1"/>
  <c r="U99" i="34" s="1"/>
  <c r="AJ99" i="34" s="1"/>
  <c r="AN99" i="34" s="1"/>
  <c r="O100" i="34"/>
  <c r="P100" i="34" s="1"/>
  <c r="Q100" i="34" s="1"/>
  <c r="S100" i="34" s="1"/>
  <c r="U100" i="34" s="1"/>
  <c r="AJ100" i="34" s="1"/>
  <c r="AN100" i="34" s="1"/>
  <c r="AO100" i="34" s="1"/>
  <c r="P146" i="25"/>
  <c r="Q146" i="25" s="1"/>
  <c r="S146" i="25" s="1"/>
  <c r="U146" i="25" s="1"/>
  <c r="AT146" i="25" s="1"/>
  <c r="AX146" i="25" s="1"/>
  <c r="O147" i="25"/>
  <c r="P147" i="25" s="1"/>
  <c r="Q147" i="25" s="1"/>
  <c r="S147" i="25" s="1"/>
  <c r="U147" i="25" s="1"/>
  <c r="AT147" i="25" s="1"/>
  <c r="AX147" i="25" s="1"/>
  <c r="AY147" i="25" s="1"/>
  <c r="P125" i="29"/>
  <c r="Q125" i="29" s="1"/>
  <c r="S125" i="29" s="1"/>
  <c r="U125" i="29" s="1"/>
  <c r="AT125" i="29" s="1"/>
  <c r="O126" i="29"/>
  <c r="P68" i="18"/>
  <c r="Q68" i="18" s="1"/>
  <c r="S68" i="18" s="1"/>
  <c r="U68" i="18" s="1"/>
  <c r="AQ68" i="18" s="1"/>
  <c r="AU68" i="18" s="1"/>
  <c r="O69" i="18"/>
  <c r="P69" i="18" s="1"/>
  <c r="Q69" i="18" s="1"/>
  <c r="S69" i="18" s="1"/>
  <c r="U69" i="18" s="1"/>
  <c r="AQ69" i="18" s="1"/>
  <c r="AU69" i="18" s="1"/>
  <c r="AV69" i="18" s="1"/>
  <c r="P52" i="23"/>
  <c r="Q52" i="23" s="1"/>
  <c r="S52" i="23" s="1"/>
  <c r="U52" i="23" s="1"/>
  <c r="AQ52" i="23" s="1"/>
  <c r="AU52" i="23" s="1"/>
  <c r="O53" i="23"/>
  <c r="P53" i="23" s="1"/>
  <c r="Q53" i="23" s="1"/>
  <c r="S53" i="23" s="1"/>
  <c r="U53" i="23" s="1"/>
  <c r="AQ53" i="23" s="1"/>
  <c r="AU53" i="23" s="1"/>
  <c r="AV53" i="23" s="1"/>
  <c r="P140" i="20"/>
  <c r="Q140" i="20" s="1"/>
  <c r="S140" i="20" s="1"/>
  <c r="U140" i="20" s="1"/>
  <c r="AT140" i="20" s="1"/>
  <c r="AX140" i="20" s="1"/>
  <c r="O141" i="20"/>
  <c r="P97" i="24"/>
  <c r="Q97" i="24" s="1"/>
  <c r="S97" i="24" s="1"/>
  <c r="U97" i="24" s="1"/>
  <c r="AJ97" i="24" s="1"/>
  <c r="AN97" i="24" s="1"/>
  <c r="O98" i="24"/>
  <c r="P95" i="19"/>
  <c r="Q95" i="19" s="1"/>
  <c r="S95" i="19" s="1"/>
  <c r="U95" i="19" s="1"/>
  <c r="AJ95" i="19" s="1"/>
  <c r="AN95" i="19" s="1"/>
  <c r="O96" i="19"/>
  <c r="O66" i="21"/>
  <c r="O51" i="4"/>
  <c r="P81" i="24"/>
  <c r="Q81" i="24" s="1"/>
  <c r="S81" i="24" s="1"/>
  <c r="U81" i="24" s="1"/>
  <c r="AQ81" i="24" s="1"/>
  <c r="AU81" i="24" s="1"/>
  <c r="O82" i="24"/>
  <c r="AX127" i="31"/>
  <c r="BA127" i="31"/>
  <c r="AX126" i="33"/>
  <c r="BA126" i="33"/>
  <c r="O112" i="20"/>
  <c r="O67" i="1"/>
  <c r="O67" i="31"/>
  <c r="N52" i="20"/>
  <c r="O52" i="20" s="1"/>
  <c r="O127" i="6"/>
  <c r="O35" i="6"/>
  <c r="O50" i="31"/>
  <c r="O34" i="30"/>
  <c r="P110" i="4"/>
  <c r="Q110" i="4" s="1"/>
  <c r="S110" i="4" s="1"/>
  <c r="U110" i="4" s="1"/>
  <c r="AT110" i="4" s="1"/>
  <c r="AX110" i="4" s="1"/>
  <c r="P66" i="26"/>
  <c r="Q66" i="26" s="1"/>
  <c r="S66" i="26" s="1"/>
  <c r="U66" i="26" s="1"/>
  <c r="AQ66" i="26" s="1"/>
  <c r="AU66" i="26" s="1"/>
  <c r="O127" i="21"/>
  <c r="O51" i="33"/>
  <c r="O35" i="25"/>
  <c r="O111" i="23"/>
  <c r="P112" i="16"/>
  <c r="Q112" i="16" s="1"/>
  <c r="S112" i="16" s="1"/>
  <c r="U112" i="16" s="1"/>
  <c r="AT112" i="16" s="1"/>
  <c r="AX112" i="16" s="1"/>
  <c r="P144" i="22"/>
  <c r="Q144" i="22" s="1"/>
  <c r="S144" i="22" s="1"/>
  <c r="U144" i="22" s="1"/>
  <c r="AT144" i="22" s="1"/>
  <c r="AX144" i="22" s="1"/>
  <c r="O145" i="22"/>
  <c r="AX125" i="19"/>
  <c r="BA125" i="19"/>
  <c r="P35" i="11"/>
  <c r="Q35" i="11" s="1"/>
  <c r="S35" i="11" s="1"/>
  <c r="U35" i="11" s="1"/>
  <c r="AQ35" i="11" s="1"/>
  <c r="AU35" i="11" s="1"/>
  <c r="P33" i="19"/>
  <c r="Q33" i="19" s="1"/>
  <c r="S33" i="19" s="1"/>
  <c r="U33" i="19" s="1"/>
  <c r="AQ33" i="19" s="1"/>
  <c r="AU33" i="19" s="1"/>
  <c r="O34" i="19"/>
  <c r="P64" i="3"/>
  <c r="Q64" i="3" s="1"/>
  <c r="S64" i="3" s="1"/>
  <c r="U64" i="3" s="1"/>
  <c r="AQ64" i="3" s="1"/>
  <c r="AU64" i="3" s="1"/>
  <c r="O65" i="3"/>
  <c r="AX126" i="6"/>
  <c r="BA126" i="6"/>
  <c r="P52" i="27"/>
  <c r="Q52" i="27" s="1"/>
  <c r="S52" i="27" s="1"/>
  <c r="U52" i="27" s="1"/>
  <c r="AQ52" i="27" s="1"/>
  <c r="AU52" i="27" s="1"/>
  <c r="P142" i="16"/>
  <c r="Q142" i="16" s="1"/>
  <c r="S142" i="16" s="1"/>
  <c r="U142" i="16" s="1"/>
  <c r="AT142" i="16" s="1"/>
  <c r="AX142" i="16" s="1"/>
  <c r="O143" i="16"/>
  <c r="P127" i="27"/>
  <c r="Q127" i="27" s="1"/>
  <c r="S127" i="27" s="1"/>
  <c r="U127" i="27" s="1"/>
  <c r="AT127" i="27" s="1"/>
  <c r="O128" i="27"/>
  <c r="P82" i="2"/>
  <c r="Q82" i="2" s="1"/>
  <c r="S82" i="2" s="1"/>
  <c r="U82" i="2" s="1"/>
  <c r="AQ82" i="2" s="1"/>
  <c r="AU82" i="2" s="1"/>
  <c r="P95" i="18"/>
  <c r="Q95" i="18" s="1"/>
  <c r="S95" i="18" s="1"/>
  <c r="U95" i="18" s="1"/>
  <c r="AJ95" i="18" s="1"/>
  <c r="AN95" i="18" s="1"/>
  <c r="AX126" i="21"/>
  <c r="BA126" i="21"/>
  <c r="P112" i="24"/>
  <c r="Q112" i="24" s="1"/>
  <c r="S112" i="24" s="1"/>
  <c r="U112" i="24" s="1"/>
  <c r="AT112" i="24" s="1"/>
  <c r="AX112" i="24" s="1"/>
  <c r="P127" i="10"/>
  <c r="Q127" i="10" s="1"/>
  <c r="S127" i="10" s="1"/>
  <c r="U127" i="10" s="1"/>
  <c r="AT127" i="10" s="1"/>
  <c r="O128" i="10"/>
  <c r="P81" i="26"/>
  <c r="Q81" i="26" s="1"/>
  <c r="S81" i="26" s="1"/>
  <c r="U81" i="26" s="1"/>
  <c r="AQ81" i="26" s="1"/>
  <c r="AU81" i="26" s="1"/>
  <c r="O82" i="26"/>
  <c r="P143" i="21"/>
  <c r="Q143" i="21" s="1"/>
  <c r="S143" i="21" s="1"/>
  <c r="U143" i="21" s="1"/>
  <c r="AT143" i="21" s="1"/>
  <c r="AX143" i="21" s="1"/>
  <c r="O144" i="21"/>
  <c r="BA126" i="5"/>
  <c r="AX126" i="5"/>
  <c r="P97" i="13"/>
  <c r="Q97" i="13" s="1"/>
  <c r="S97" i="13" s="1"/>
  <c r="U97" i="13" s="1"/>
  <c r="AJ97" i="13" s="1"/>
  <c r="AN97" i="13" s="1"/>
  <c r="P141" i="19"/>
  <c r="Q141" i="19" s="1"/>
  <c r="S141" i="19" s="1"/>
  <c r="U141" i="19" s="1"/>
  <c r="AT141" i="19" s="1"/>
  <c r="AX141" i="19" s="1"/>
  <c r="O34" i="23"/>
  <c r="O142" i="7"/>
  <c r="O142" i="28"/>
  <c r="P36" i="27"/>
  <c r="Q36" i="27" s="1"/>
  <c r="S36" i="27" s="1"/>
  <c r="U36" i="27" s="1"/>
  <c r="AQ36" i="27" s="1"/>
  <c r="AU36" i="27" s="1"/>
  <c r="O37" i="27"/>
  <c r="P37" i="27" s="1"/>
  <c r="Q37" i="27" s="1"/>
  <c r="S37" i="27" s="1"/>
  <c r="U37" i="27" s="1"/>
  <c r="AQ37" i="27" s="1"/>
  <c r="AU37" i="27" s="1"/>
  <c r="AV37" i="27" s="1"/>
  <c r="N52" i="3"/>
  <c r="O52" i="3" s="1"/>
  <c r="O35" i="2"/>
  <c r="O97" i="17"/>
  <c r="O127" i="16"/>
  <c r="P35" i="12"/>
  <c r="Q35" i="12" s="1"/>
  <c r="S35" i="12" s="1"/>
  <c r="U35" i="12" s="1"/>
  <c r="AQ35" i="12" s="1"/>
  <c r="AU35" i="12" s="1"/>
  <c r="AX126" i="27"/>
  <c r="BA126" i="27"/>
  <c r="O96" i="30"/>
  <c r="O127" i="3"/>
  <c r="P111" i="31"/>
  <c r="Q111" i="31" s="1"/>
  <c r="S111" i="31" s="1"/>
  <c r="U111" i="31" s="1"/>
  <c r="AT111" i="31" s="1"/>
  <c r="AX111" i="31" s="1"/>
  <c r="O112" i="31"/>
  <c r="P96" i="21"/>
  <c r="Q96" i="21" s="1"/>
  <c r="S96" i="21" s="1"/>
  <c r="U96" i="21" s="1"/>
  <c r="AJ96" i="21" s="1"/>
  <c r="AN96" i="21" s="1"/>
  <c r="O97" i="21"/>
  <c r="P97" i="23"/>
  <c r="Q97" i="23" s="1"/>
  <c r="S97" i="23" s="1"/>
  <c r="U97" i="23" s="1"/>
  <c r="AJ97" i="23" s="1"/>
  <c r="AN97" i="23" s="1"/>
  <c r="O98" i="23"/>
  <c r="P127" i="7"/>
  <c r="Q127" i="7" s="1"/>
  <c r="S127" i="7" s="1"/>
  <c r="U127" i="7" s="1"/>
  <c r="AT127" i="7" s="1"/>
  <c r="N68" i="16"/>
  <c r="O68" i="16" s="1"/>
  <c r="P126" i="9"/>
  <c r="Q126" i="9" s="1"/>
  <c r="S126" i="9" s="1"/>
  <c r="U126" i="9" s="1"/>
  <c r="AT126" i="9" s="1"/>
  <c r="O127" i="9"/>
  <c r="P66" i="5"/>
  <c r="Q66" i="5" s="1"/>
  <c r="S66" i="5" s="1"/>
  <c r="U66" i="5" s="1"/>
  <c r="AQ66" i="5" s="1"/>
  <c r="AU66" i="5" s="1"/>
  <c r="O67" i="5"/>
  <c r="P79" i="11"/>
  <c r="Q79" i="11" s="1"/>
  <c r="S79" i="11" s="1"/>
  <c r="U79" i="11" s="1"/>
  <c r="AQ79" i="11" s="1"/>
  <c r="AU79" i="11" s="1"/>
  <c r="P51" i="25"/>
  <c r="Q51" i="25" s="1"/>
  <c r="S51" i="25" s="1"/>
  <c r="U51" i="25" s="1"/>
  <c r="AQ51" i="25" s="1"/>
  <c r="AU51" i="25" s="1"/>
  <c r="P128" i="31"/>
  <c r="Q128" i="31" s="1"/>
  <c r="S128" i="31" s="1"/>
  <c r="U128" i="31" s="1"/>
  <c r="AT128" i="31" s="1"/>
  <c r="O129" i="31"/>
  <c r="P111" i="8"/>
  <c r="Q111" i="8" s="1"/>
  <c r="S111" i="8" s="1"/>
  <c r="U111" i="8" s="1"/>
  <c r="AT111" i="8" s="1"/>
  <c r="AX111" i="8" s="1"/>
  <c r="O112" i="8"/>
  <c r="N52" i="1"/>
  <c r="P51" i="1"/>
  <c r="Q51" i="1" s="1"/>
  <c r="S51" i="1" s="1"/>
  <c r="U51" i="1" s="1"/>
  <c r="AQ51" i="1" s="1"/>
  <c r="AU51" i="1" s="1"/>
  <c r="O52" i="1"/>
  <c r="P50" i="19"/>
  <c r="Q50" i="19" s="1"/>
  <c r="S50" i="19" s="1"/>
  <c r="U50" i="19" s="1"/>
  <c r="AQ50" i="19" s="1"/>
  <c r="AU50" i="19" s="1"/>
  <c r="O51" i="19"/>
  <c r="P80" i="15"/>
  <c r="Q80" i="15" s="1"/>
  <c r="S80" i="15" s="1"/>
  <c r="U80" i="15" s="1"/>
  <c r="AQ80" i="15" s="1"/>
  <c r="AU80" i="15" s="1"/>
  <c r="O81" i="15"/>
  <c r="AX126" i="16"/>
  <c r="BA126" i="16"/>
  <c r="P35" i="21"/>
  <c r="Q35" i="21" s="1"/>
  <c r="S35" i="21" s="1"/>
  <c r="U35" i="21" s="1"/>
  <c r="AQ35" i="21" s="1"/>
  <c r="AU35" i="21" s="1"/>
  <c r="P95" i="25"/>
  <c r="Q95" i="25" s="1"/>
  <c r="S95" i="25" s="1"/>
  <c r="U95" i="25" s="1"/>
  <c r="AJ95" i="25" s="1"/>
  <c r="AN95" i="25" s="1"/>
  <c r="O96" i="25"/>
  <c r="P142" i="11"/>
  <c r="Q142" i="11" s="1"/>
  <c r="S142" i="11" s="1"/>
  <c r="U142" i="11" s="1"/>
  <c r="AT142" i="11" s="1"/>
  <c r="AX142" i="11" s="1"/>
  <c r="P142" i="15"/>
  <c r="Q142" i="15" s="1"/>
  <c r="S142" i="15" s="1"/>
  <c r="U142" i="15" s="1"/>
  <c r="AT142" i="15" s="1"/>
  <c r="AX142" i="15" s="1"/>
  <c r="BA126" i="3"/>
  <c r="AX126" i="3"/>
  <c r="P111" i="13"/>
  <c r="Q111" i="13" s="1"/>
  <c r="S111" i="13" s="1"/>
  <c r="U111" i="13" s="1"/>
  <c r="AT111" i="13" s="1"/>
  <c r="AX111" i="13" s="1"/>
  <c r="AX126" i="7"/>
  <c r="BA126" i="7"/>
  <c r="P33" i="4"/>
  <c r="Q33" i="4" s="1"/>
  <c r="S33" i="4" s="1"/>
  <c r="U33" i="4" s="1"/>
  <c r="AQ33" i="4" s="1"/>
  <c r="AU33" i="4" s="1"/>
  <c r="O34" i="4"/>
  <c r="AX125" i="9"/>
  <c r="BA125" i="9"/>
  <c r="P34" i="10"/>
  <c r="Q34" i="10" s="1"/>
  <c r="S34" i="10" s="1"/>
  <c r="U34" i="10" s="1"/>
  <c r="AQ34" i="10" s="1"/>
  <c r="AU34" i="10" s="1"/>
  <c r="P81" i="17"/>
  <c r="Q81" i="17" s="1"/>
  <c r="S81" i="17" s="1"/>
  <c r="U81" i="17" s="1"/>
  <c r="AQ81" i="17" s="1"/>
  <c r="AU81" i="17" s="1"/>
  <c r="P144" i="2"/>
  <c r="Q144" i="2" s="1"/>
  <c r="S144" i="2" s="1"/>
  <c r="U144" i="2" s="1"/>
  <c r="AT144" i="2" s="1"/>
  <c r="AX144" i="2" s="1"/>
  <c r="N68" i="30"/>
  <c r="O68" i="30" s="1"/>
  <c r="O66" i="15"/>
  <c r="O111" i="11"/>
  <c r="O143" i="24"/>
  <c r="O112" i="12"/>
  <c r="O142" i="6"/>
  <c r="O141" i="5"/>
  <c r="O66" i="8"/>
  <c r="N68" i="6"/>
  <c r="P67" i="6"/>
  <c r="Q67" i="6" s="1"/>
  <c r="S67" i="6" s="1"/>
  <c r="U67" i="6" s="1"/>
  <c r="AQ67" i="6" s="1"/>
  <c r="AU67" i="6" s="1"/>
  <c r="O68" i="6"/>
  <c r="O51" i="8"/>
  <c r="O66" i="28"/>
  <c r="N36" i="1"/>
  <c r="O36" i="1" s="1"/>
  <c r="P66" i="9"/>
  <c r="Q66" i="9" s="1"/>
  <c r="S66" i="9" s="1"/>
  <c r="U66" i="9" s="1"/>
  <c r="AQ66" i="9" s="1"/>
  <c r="AU66" i="9" s="1"/>
  <c r="P51" i="2"/>
  <c r="Q51" i="2" s="1"/>
  <c r="S51" i="2" s="1"/>
  <c r="U51" i="2" s="1"/>
  <c r="AQ51" i="2" s="1"/>
  <c r="AU51" i="2" s="1"/>
  <c r="N52" i="2"/>
  <c r="O52" i="2"/>
  <c r="P82" i="12"/>
  <c r="Q82" i="12" s="1"/>
  <c r="S82" i="12" s="1"/>
  <c r="U82" i="12" s="1"/>
  <c r="AQ82" i="12" s="1"/>
  <c r="AU82" i="12" s="1"/>
  <c r="P81" i="28"/>
  <c r="Q81" i="28" s="1"/>
  <c r="S81" i="28" s="1"/>
  <c r="U81" i="28" s="1"/>
  <c r="AQ81" i="28" s="1"/>
  <c r="AU81" i="28" s="1"/>
  <c r="O82" i="28"/>
  <c r="P34" i="8"/>
  <c r="Q34" i="8" s="1"/>
  <c r="S34" i="8" s="1"/>
  <c r="U34" i="8" s="1"/>
  <c r="AQ34" i="8" s="1"/>
  <c r="AU34" i="8" s="1"/>
  <c r="N115" i="1"/>
  <c r="O115" i="1" s="1"/>
  <c r="P114" i="1"/>
  <c r="Q114" i="1" s="1"/>
  <c r="S114" i="1" s="1"/>
  <c r="U114" i="1" s="1"/>
  <c r="AT114" i="1" s="1"/>
  <c r="AX114" i="1" s="1"/>
  <c r="P141" i="3"/>
  <c r="Q141" i="3" s="1"/>
  <c r="S141" i="3" s="1"/>
  <c r="U141" i="3" s="1"/>
  <c r="AT141" i="3" s="1"/>
  <c r="AX141" i="3" s="1"/>
  <c r="O142" i="3"/>
  <c r="P33" i="13"/>
  <c r="Q33" i="13" s="1"/>
  <c r="S33" i="13" s="1"/>
  <c r="U33" i="13" s="1"/>
  <c r="AQ33" i="13" s="1"/>
  <c r="AU33" i="13" s="1"/>
  <c r="O34" i="13"/>
  <c r="P80" i="33"/>
  <c r="Q80" i="33" s="1"/>
  <c r="S80" i="33" s="1"/>
  <c r="U80" i="33" s="1"/>
  <c r="AQ80" i="33" s="1"/>
  <c r="AU80" i="33" s="1"/>
  <c r="O81" i="33"/>
  <c r="P97" i="33"/>
  <c r="Q97" i="33" s="1"/>
  <c r="S97" i="33" s="1"/>
  <c r="U97" i="33" s="1"/>
  <c r="AJ97" i="33" s="1"/>
  <c r="AN97" i="33" s="1"/>
  <c r="O98" i="33"/>
  <c r="P127" i="18"/>
  <c r="Q127" i="18" s="1"/>
  <c r="S127" i="18" s="1"/>
  <c r="U127" i="18" s="1"/>
  <c r="AT127" i="18" s="1"/>
  <c r="O128" i="18"/>
  <c r="P142" i="27"/>
  <c r="Q142" i="27" s="1"/>
  <c r="S142" i="27" s="1"/>
  <c r="U142" i="27" s="1"/>
  <c r="AT142" i="27" s="1"/>
  <c r="AX142" i="27" s="1"/>
  <c r="O143" i="27"/>
  <c r="P49" i="17"/>
  <c r="Q49" i="17" s="1"/>
  <c r="S49" i="17" s="1"/>
  <c r="U49" i="17" s="1"/>
  <c r="AQ49" i="17" s="1"/>
  <c r="AU49" i="17" s="1"/>
  <c r="O50" i="17"/>
  <c r="P96" i="26"/>
  <c r="Q96" i="26" s="1"/>
  <c r="S96" i="26" s="1"/>
  <c r="U96" i="26" s="1"/>
  <c r="AJ96" i="26" s="1"/>
  <c r="AN96" i="26" s="1"/>
  <c r="P142" i="33"/>
  <c r="Q142" i="33" s="1"/>
  <c r="S142" i="33" s="1"/>
  <c r="U142" i="33" s="1"/>
  <c r="AT142" i="33" s="1"/>
  <c r="AX142" i="33" s="1"/>
  <c r="O143" i="33"/>
  <c r="N68" i="33"/>
  <c r="O68" i="33" s="1"/>
  <c r="P113" i="30"/>
  <c r="Q113" i="30" s="1"/>
  <c r="S113" i="30" s="1"/>
  <c r="U113" i="30" s="1"/>
  <c r="AT113" i="30" s="1"/>
  <c r="AX113" i="30" s="1"/>
  <c r="O114" i="30"/>
  <c r="P110" i="21"/>
  <c r="Q110" i="21" s="1"/>
  <c r="S110" i="21" s="1"/>
  <c r="U110" i="21" s="1"/>
  <c r="AT110" i="21" s="1"/>
  <c r="AX110" i="21" s="1"/>
  <c r="P81" i="7"/>
  <c r="Q81" i="7" s="1"/>
  <c r="S81" i="7" s="1"/>
  <c r="U81" i="7" s="1"/>
  <c r="AQ81" i="7" s="1"/>
  <c r="AU81" i="7" s="1"/>
  <c r="P127" i="13"/>
  <c r="Q127" i="13" s="1"/>
  <c r="S127" i="13" s="1"/>
  <c r="U127" i="13" s="1"/>
  <c r="AT127" i="13" s="1"/>
  <c r="O128" i="13"/>
  <c r="P66" i="20"/>
  <c r="Q66" i="20" s="1"/>
  <c r="S66" i="20" s="1"/>
  <c r="U66" i="20" s="1"/>
  <c r="AQ66" i="20" s="1"/>
  <c r="AU66" i="20" s="1"/>
  <c r="P80" i="16"/>
  <c r="Q80" i="16" s="1"/>
  <c r="S80" i="16" s="1"/>
  <c r="U80" i="16" s="1"/>
  <c r="AQ80" i="16" s="1"/>
  <c r="AU80" i="16" s="1"/>
  <c r="O81" i="16"/>
  <c r="P126" i="11"/>
  <c r="Q126" i="11" s="1"/>
  <c r="S126" i="11" s="1"/>
  <c r="U126" i="11" s="1"/>
  <c r="AT126" i="11" s="1"/>
  <c r="O127" i="11"/>
  <c r="P97" i="7"/>
  <c r="Q97" i="7" s="1"/>
  <c r="S97" i="7" s="1"/>
  <c r="U97" i="7" s="1"/>
  <c r="AJ97" i="7" s="1"/>
  <c r="AN97" i="7" s="1"/>
  <c r="P65" i="4"/>
  <c r="Q65" i="4" s="1"/>
  <c r="S65" i="4" s="1"/>
  <c r="U65" i="4" s="1"/>
  <c r="AQ65" i="4" s="1"/>
  <c r="AU65" i="4" s="1"/>
  <c r="O66" i="4"/>
  <c r="P97" i="10"/>
  <c r="Q97" i="10" s="1"/>
  <c r="S97" i="10" s="1"/>
  <c r="U97" i="10" s="1"/>
  <c r="AJ97" i="10" s="1"/>
  <c r="AN97" i="10" s="1"/>
  <c r="P110" i="17"/>
  <c r="Q110" i="17" s="1"/>
  <c r="S110" i="17" s="1"/>
  <c r="U110" i="17" s="1"/>
  <c r="AT110" i="17" s="1"/>
  <c r="AX110" i="17" s="1"/>
  <c r="P97" i="12"/>
  <c r="Q97" i="12" s="1"/>
  <c r="S97" i="12" s="1"/>
  <c r="U97" i="12" s="1"/>
  <c r="AJ97" i="12" s="1"/>
  <c r="AN97" i="12" s="1"/>
  <c r="P50" i="15"/>
  <c r="Q50" i="15" s="1"/>
  <c r="S50" i="15" s="1"/>
  <c r="U50" i="15" s="1"/>
  <c r="AQ50" i="15" s="1"/>
  <c r="AU50" i="15" s="1"/>
  <c r="AX126" i="18"/>
  <c r="BA126" i="18"/>
  <c r="O67" i="7"/>
  <c r="O82" i="25"/>
  <c r="O142" i="26"/>
  <c r="P126" i="30"/>
  <c r="Q126" i="30" s="1"/>
  <c r="S126" i="30" s="1"/>
  <c r="U126" i="30" s="1"/>
  <c r="AT126" i="30" s="1"/>
  <c r="O127" i="30"/>
  <c r="O35" i="3"/>
  <c r="O96" i="8"/>
  <c r="P143" i="30"/>
  <c r="Q143" i="30" s="1"/>
  <c r="S143" i="30" s="1"/>
  <c r="U143" i="30" s="1"/>
  <c r="AT143" i="30" s="1"/>
  <c r="AX143" i="30" s="1"/>
  <c r="O144" i="30"/>
  <c r="O112" i="14"/>
  <c r="O129" i="25"/>
  <c r="O34" i="17"/>
  <c r="O80" i="8"/>
  <c r="P141" i="9"/>
  <c r="Q141" i="9" s="1"/>
  <c r="S141" i="9" s="1"/>
  <c r="U141" i="9" s="1"/>
  <c r="AT141" i="9" s="1"/>
  <c r="AX141" i="9" s="1"/>
  <c r="O142" i="9"/>
  <c r="BA126" i="13"/>
  <c r="AX126" i="13"/>
  <c r="O112" i="29"/>
  <c r="O128" i="17"/>
  <c r="P35" i="16"/>
  <c r="Q35" i="16" s="1"/>
  <c r="S35" i="16" s="1"/>
  <c r="U35" i="16" s="1"/>
  <c r="AQ35" i="16" s="1"/>
  <c r="AU35" i="16" s="1"/>
  <c r="N36" i="16"/>
  <c r="O36" i="16"/>
  <c r="O111" i="33"/>
  <c r="O81" i="3"/>
  <c r="BA125" i="11"/>
  <c r="AX125" i="11"/>
  <c r="P142" i="18"/>
  <c r="Q142" i="18" s="1"/>
  <c r="S142" i="18" s="1"/>
  <c r="U142" i="18" s="1"/>
  <c r="AT142" i="18" s="1"/>
  <c r="AX142" i="18" s="1"/>
  <c r="O143" i="18"/>
  <c r="P96" i="20"/>
  <c r="Q96" i="20" s="1"/>
  <c r="S96" i="20" s="1"/>
  <c r="U96" i="20" s="1"/>
  <c r="AJ96" i="20" s="1"/>
  <c r="AN96" i="20" s="1"/>
  <c r="O97" i="20"/>
  <c r="P112" i="27"/>
  <c r="Q112" i="27" s="1"/>
  <c r="S112" i="27" s="1"/>
  <c r="U112" i="27" s="1"/>
  <c r="AT112" i="27" s="1"/>
  <c r="AX112" i="27" s="1"/>
  <c r="P126" i="23"/>
  <c r="Q126" i="23" s="1"/>
  <c r="S126" i="23" s="1"/>
  <c r="U126" i="23" s="1"/>
  <c r="AT126" i="23" s="1"/>
  <c r="O127" i="23"/>
  <c r="P35" i="9"/>
  <c r="Q35" i="9" s="1"/>
  <c r="S35" i="9" s="1"/>
  <c r="U35" i="9" s="1"/>
  <c r="AQ35" i="9" s="1"/>
  <c r="AU35" i="9" s="1"/>
  <c r="N68" i="27"/>
  <c r="O68" i="27" s="1"/>
  <c r="P67" i="27"/>
  <c r="Q67" i="27" s="1"/>
  <c r="S67" i="27" s="1"/>
  <c r="U67" i="27" s="1"/>
  <c r="AQ67" i="27" s="1"/>
  <c r="AU67" i="27" s="1"/>
  <c r="P33" i="29"/>
  <c r="Q33" i="29" s="1"/>
  <c r="S33" i="29" s="1"/>
  <c r="U33" i="29" s="1"/>
  <c r="AQ33" i="29" s="1"/>
  <c r="AU33" i="29" s="1"/>
  <c r="N52" i="29"/>
  <c r="P51" i="29"/>
  <c r="Q51" i="29" s="1"/>
  <c r="S51" i="29" s="1"/>
  <c r="U51" i="29" s="1"/>
  <c r="AQ51" i="29" s="1"/>
  <c r="AU51" i="29" s="1"/>
  <c r="O52" i="29"/>
  <c r="AX128" i="25"/>
  <c r="BA128" i="25"/>
  <c r="P142" i="12"/>
  <c r="Q142" i="12" s="1"/>
  <c r="S142" i="12" s="1"/>
  <c r="U142" i="12" s="1"/>
  <c r="AT142" i="12" s="1"/>
  <c r="AX142" i="12" s="1"/>
  <c r="O143" i="12"/>
  <c r="P80" i="20"/>
  <c r="Q80" i="20" s="1"/>
  <c r="S80" i="20" s="1"/>
  <c r="U80" i="20" s="1"/>
  <c r="AQ80" i="20" s="1"/>
  <c r="AU80" i="20" s="1"/>
  <c r="O81" i="20"/>
  <c r="P95" i="27"/>
  <c r="Q95" i="27" s="1"/>
  <c r="S95" i="27" s="1"/>
  <c r="U95" i="27" s="1"/>
  <c r="AJ95" i="27" s="1"/>
  <c r="AN95" i="27" s="1"/>
  <c r="O96" i="27"/>
  <c r="BA127" i="17"/>
  <c r="AX127" i="17"/>
  <c r="P51" i="6"/>
  <c r="Q51" i="6" s="1"/>
  <c r="S51" i="6" s="1"/>
  <c r="U51" i="6" s="1"/>
  <c r="AQ51" i="6" s="1"/>
  <c r="AU51" i="6" s="1"/>
  <c r="P65" i="17"/>
  <c r="Q65" i="17" s="1"/>
  <c r="S65" i="17" s="1"/>
  <c r="U65" i="17" s="1"/>
  <c r="AQ65" i="17" s="1"/>
  <c r="AU65" i="17" s="1"/>
  <c r="O66" i="17"/>
  <c r="P111" i="26"/>
  <c r="Q111" i="26" s="1"/>
  <c r="S111" i="26" s="1"/>
  <c r="U111" i="26" s="1"/>
  <c r="AT111" i="26" s="1"/>
  <c r="AX111" i="26" s="1"/>
  <c r="P143" i="31"/>
  <c r="Q143" i="31" s="1"/>
  <c r="S143" i="31" s="1"/>
  <c r="U143" i="31" s="1"/>
  <c r="AT143" i="31" s="1"/>
  <c r="AX143" i="31" s="1"/>
  <c r="O144" i="31"/>
  <c r="P80" i="30"/>
  <c r="Q80" i="30" s="1"/>
  <c r="S80" i="30" s="1"/>
  <c r="U80" i="30" s="1"/>
  <c r="AQ80" i="30" s="1"/>
  <c r="AU80" i="30" s="1"/>
  <c r="O81" i="30"/>
  <c r="P97" i="14"/>
  <c r="Q97" i="14" s="1"/>
  <c r="S97" i="14" s="1"/>
  <c r="U97" i="14" s="1"/>
  <c r="AJ97" i="14" s="1"/>
  <c r="AN97" i="14" s="1"/>
  <c r="O98" i="14"/>
  <c r="P142" i="13"/>
  <c r="Q142" i="13" s="1"/>
  <c r="S142" i="13" s="1"/>
  <c r="U142" i="13" s="1"/>
  <c r="AT142" i="13" s="1"/>
  <c r="AX142" i="13" s="1"/>
  <c r="O143" i="13"/>
  <c r="P95" i="28"/>
  <c r="Q95" i="28" s="1"/>
  <c r="S95" i="28" s="1"/>
  <c r="U95" i="28" s="1"/>
  <c r="AJ95" i="28" s="1"/>
  <c r="AN95" i="28" s="1"/>
  <c r="O96" i="28"/>
  <c r="O49" i="12"/>
  <c r="O66" i="10"/>
  <c r="O35" i="20"/>
  <c r="O66" i="19"/>
  <c r="O112" i="3"/>
  <c r="O128" i="22"/>
  <c r="P95" i="29"/>
  <c r="Q95" i="29" s="1"/>
  <c r="S95" i="29" s="1"/>
  <c r="U95" i="29" s="1"/>
  <c r="AJ95" i="29" s="1"/>
  <c r="AN95" i="29" s="1"/>
  <c r="P127" i="24"/>
  <c r="Q127" i="24" s="1"/>
  <c r="S127" i="24" s="1"/>
  <c r="U127" i="24" s="1"/>
  <c r="AT127" i="24" s="1"/>
  <c r="O128" i="24"/>
  <c r="O97" i="1"/>
  <c r="P50" i="21"/>
  <c r="Q50" i="21" s="1"/>
  <c r="S50" i="21" s="1"/>
  <c r="U50" i="21" s="1"/>
  <c r="AQ50" i="21" s="1"/>
  <c r="AU50" i="21" s="1"/>
  <c r="O51" i="21"/>
  <c r="P111" i="7"/>
  <c r="Q111" i="7" s="1"/>
  <c r="S111" i="7" s="1"/>
  <c r="U111" i="7" s="1"/>
  <c r="AT111" i="7" s="1"/>
  <c r="AX111" i="7" s="1"/>
  <c r="O112" i="7"/>
  <c r="P128" i="2"/>
  <c r="Q128" i="2" s="1"/>
  <c r="S128" i="2" s="1"/>
  <c r="U128" i="2" s="1"/>
  <c r="AT128" i="2" s="1"/>
  <c r="O129" i="2"/>
  <c r="P81" i="10"/>
  <c r="Q81" i="10" s="1"/>
  <c r="S81" i="10" s="1"/>
  <c r="U81" i="10" s="1"/>
  <c r="AQ81" i="10" s="1"/>
  <c r="AU81" i="10" s="1"/>
  <c r="O82" i="10"/>
  <c r="P127" i="5"/>
  <c r="Q127" i="5" s="1"/>
  <c r="S127" i="5" s="1"/>
  <c r="U127" i="5" s="1"/>
  <c r="AT127" i="5" s="1"/>
  <c r="O128" i="5"/>
  <c r="P96" i="31"/>
  <c r="Q96" i="31" s="1"/>
  <c r="S96" i="31" s="1"/>
  <c r="U96" i="31" s="1"/>
  <c r="AJ96" i="31" s="1"/>
  <c r="AN96" i="31" s="1"/>
  <c r="P127" i="12"/>
  <c r="Q127" i="12" s="1"/>
  <c r="S127" i="12" s="1"/>
  <c r="U127" i="12" s="1"/>
  <c r="AT127" i="12" s="1"/>
  <c r="O128" i="12"/>
  <c r="P96" i="16"/>
  <c r="Q96" i="16" s="1"/>
  <c r="S96" i="16" s="1"/>
  <c r="U96" i="16" s="1"/>
  <c r="AJ96" i="16" s="1"/>
  <c r="AN96" i="16" s="1"/>
  <c r="P110" i="5"/>
  <c r="Q110" i="5" s="1"/>
  <c r="S110" i="5" s="1"/>
  <c r="U110" i="5" s="1"/>
  <c r="AT110" i="5" s="1"/>
  <c r="AX110" i="5" s="1"/>
  <c r="P114" i="25"/>
  <c r="Q114" i="25" s="1"/>
  <c r="S114" i="25" s="1"/>
  <c r="U114" i="25" s="1"/>
  <c r="AT114" i="25" s="1"/>
  <c r="AX114" i="25" s="1"/>
  <c r="P64" i="29"/>
  <c r="Q64" i="29" s="1"/>
  <c r="S64" i="29" s="1"/>
  <c r="U64" i="29" s="1"/>
  <c r="AQ64" i="29" s="1"/>
  <c r="AU64" i="29" s="1"/>
  <c r="O65" i="29"/>
  <c r="N68" i="2"/>
  <c r="O68" i="2" s="1"/>
  <c r="P67" i="2"/>
  <c r="Q67" i="2" s="1"/>
  <c r="S67" i="2" s="1"/>
  <c r="U67" i="2" s="1"/>
  <c r="AQ67" i="2" s="1"/>
  <c r="AU67" i="2" s="1"/>
  <c r="P141" i="10"/>
  <c r="Q141" i="10" s="1"/>
  <c r="S141" i="10" s="1"/>
  <c r="U141" i="10" s="1"/>
  <c r="AT141" i="10" s="1"/>
  <c r="AX141" i="10" s="1"/>
  <c r="P142" i="14"/>
  <c r="Q142" i="14" s="1"/>
  <c r="S142" i="14" s="1"/>
  <c r="U142" i="14" s="1"/>
  <c r="AT142" i="14" s="1"/>
  <c r="AX142" i="14" s="1"/>
  <c r="O143" i="14"/>
  <c r="P81" i="9"/>
  <c r="Q81" i="9" s="1"/>
  <c r="S81" i="9" s="1"/>
  <c r="U81" i="9" s="1"/>
  <c r="AQ81" i="9" s="1"/>
  <c r="AU81" i="9" s="1"/>
  <c r="P127" i="14"/>
  <c r="Q127" i="14" s="1"/>
  <c r="S127" i="14" s="1"/>
  <c r="U127" i="14" s="1"/>
  <c r="AT127" i="14" s="1"/>
  <c r="P95" i="9"/>
  <c r="Q95" i="9" s="1"/>
  <c r="S95" i="9" s="1"/>
  <c r="U95" i="9" s="1"/>
  <c r="AJ95" i="9" s="1"/>
  <c r="AN95" i="9" s="1"/>
  <c r="BA127" i="22"/>
  <c r="AX127" i="22"/>
  <c r="N83" i="22"/>
  <c r="O83" i="22" s="1"/>
  <c r="P82" i="22"/>
  <c r="Q82" i="22" s="1"/>
  <c r="S82" i="22" s="1"/>
  <c r="U82" i="22" s="1"/>
  <c r="AQ82" i="22" s="1"/>
  <c r="AU82" i="22" s="1"/>
  <c r="P126" i="4"/>
  <c r="Q126" i="4" s="1"/>
  <c r="S126" i="4" s="1"/>
  <c r="U126" i="4" s="1"/>
  <c r="AT126" i="4" s="1"/>
  <c r="P36" i="14"/>
  <c r="Q36" i="14" s="1"/>
  <c r="S36" i="14" s="1"/>
  <c r="U36" i="14" s="1"/>
  <c r="AQ36" i="14" s="1"/>
  <c r="AU36" i="14" s="1"/>
  <c r="O37" i="14"/>
  <c r="P37" i="14" s="1"/>
  <c r="Q37" i="14" s="1"/>
  <c r="S37" i="14" s="1"/>
  <c r="U37" i="14" s="1"/>
  <c r="AQ37" i="14" s="1"/>
  <c r="AU37" i="14" s="1"/>
  <c r="AV37" i="14" s="1"/>
  <c r="P32" i="5"/>
  <c r="Q32" i="5" s="1"/>
  <c r="S32" i="5" s="1"/>
  <c r="U32" i="5" s="1"/>
  <c r="AQ32" i="5" s="1"/>
  <c r="AU32" i="5" s="1"/>
  <c r="BA127" i="2"/>
  <c r="AX127" i="2"/>
  <c r="P141" i="8"/>
  <c r="Q141" i="8" s="1"/>
  <c r="S141" i="8" s="1"/>
  <c r="U141" i="8" s="1"/>
  <c r="AT141" i="8" s="1"/>
  <c r="AX141" i="8" s="1"/>
  <c r="P112" i="2"/>
  <c r="Q112" i="2" s="1"/>
  <c r="S112" i="2" s="1"/>
  <c r="U112" i="2" s="1"/>
  <c r="AT112" i="2" s="1"/>
  <c r="AX112" i="2" s="1"/>
  <c r="O113" i="2"/>
  <c r="P126" i="19"/>
  <c r="Q126" i="19" s="1"/>
  <c r="S126" i="19" s="1"/>
  <c r="U126" i="19" s="1"/>
  <c r="AT126" i="19" s="1"/>
  <c r="P50" i="5"/>
  <c r="Q50" i="5" s="1"/>
  <c r="S50" i="5" s="1"/>
  <c r="U50" i="5" s="1"/>
  <c r="AQ50" i="5" s="1"/>
  <c r="AU50" i="5" s="1"/>
  <c r="O51" i="5"/>
  <c r="P51" i="7"/>
  <c r="Q51" i="7" s="1"/>
  <c r="S51" i="7" s="1"/>
  <c r="U51" i="7" s="1"/>
  <c r="AQ51" i="7" s="1"/>
  <c r="AU51" i="7" s="1"/>
  <c r="P127" i="33"/>
  <c r="Q127" i="33" s="1"/>
  <c r="S127" i="33" s="1"/>
  <c r="U127" i="33" s="1"/>
  <c r="AT127" i="33" s="1"/>
  <c r="P81" i="5"/>
  <c r="Q81" i="5" s="1"/>
  <c r="S81" i="5" s="1"/>
  <c r="U81" i="5" s="1"/>
  <c r="AQ81" i="5" s="1"/>
  <c r="AU81" i="5" s="1"/>
  <c r="P66" i="23"/>
  <c r="Q66" i="23" s="1"/>
  <c r="S66" i="23" s="1"/>
  <c r="U66" i="23" s="1"/>
  <c r="AQ66" i="23" s="1"/>
  <c r="AU66" i="23" s="1"/>
  <c r="P50" i="22"/>
  <c r="Q50" i="22" s="1"/>
  <c r="S50" i="22" s="1"/>
  <c r="U50" i="22" s="1"/>
  <c r="AQ50" i="22" s="1"/>
  <c r="AU50" i="22" s="1"/>
  <c r="O66" i="24"/>
  <c r="P80" i="4"/>
  <c r="Q80" i="4" s="1"/>
  <c r="S80" i="4" s="1"/>
  <c r="U80" i="4" s="1"/>
  <c r="AQ80" i="4" s="1"/>
  <c r="AU80" i="4" s="1"/>
  <c r="P33" i="18"/>
  <c r="Q33" i="18" s="1"/>
  <c r="S33" i="18" s="1"/>
  <c r="U33" i="18" s="1"/>
  <c r="AQ33" i="18" s="1"/>
  <c r="AU33" i="18" s="1"/>
  <c r="O34" i="18"/>
  <c r="O112" i="18"/>
  <c r="O66" i="11"/>
  <c r="O128" i="26"/>
  <c r="P95" i="5"/>
  <c r="Q95" i="5" s="1"/>
  <c r="S95" i="5" s="1"/>
  <c r="U95" i="5" s="1"/>
  <c r="AJ95" i="5" s="1"/>
  <c r="AN95" i="5" s="1"/>
  <c r="P65" i="12"/>
  <c r="Q65" i="12" s="1"/>
  <c r="S65" i="12" s="1"/>
  <c r="U65" i="12" s="1"/>
  <c r="AQ65" i="12" s="1"/>
  <c r="AU65" i="12" s="1"/>
  <c r="AX126" i="14"/>
  <c r="BA126" i="14"/>
  <c r="P67" i="22"/>
  <c r="Q67" i="22" s="1"/>
  <c r="S67" i="22" s="1"/>
  <c r="U67" i="22" s="1"/>
  <c r="AQ67" i="22" s="1"/>
  <c r="AU67" i="22" s="1"/>
  <c r="O126" i="8"/>
  <c r="O52" i="26"/>
  <c r="O82" i="31"/>
  <c r="P111" i="19"/>
  <c r="Q111" i="19" s="1"/>
  <c r="S111" i="19" s="1"/>
  <c r="U111" i="19" s="1"/>
  <c r="AT111" i="19" s="1"/>
  <c r="AX111" i="19" s="1"/>
  <c r="O82" i="29"/>
  <c r="O96" i="11"/>
  <c r="O80" i="21"/>
  <c r="P81" i="14"/>
  <c r="Q81" i="14" s="1"/>
  <c r="S81" i="14" s="1"/>
  <c r="U81" i="14" s="1"/>
  <c r="AQ81" i="14" s="1"/>
  <c r="AU81" i="14" s="1"/>
  <c r="O82" i="14"/>
  <c r="P143" i="23"/>
  <c r="Q143" i="23" s="1"/>
  <c r="S143" i="23" s="1"/>
  <c r="U143" i="23" s="1"/>
  <c r="AT143" i="23" s="1"/>
  <c r="AX143" i="23" s="1"/>
  <c r="O144" i="23"/>
  <c r="P49" i="14"/>
  <c r="Q49" i="14" s="1"/>
  <c r="S49" i="14" s="1"/>
  <c r="U49" i="14" s="1"/>
  <c r="AQ49" i="14" s="1"/>
  <c r="AU49" i="14" s="1"/>
  <c r="O50" i="14"/>
  <c r="P79" i="27"/>
  <c r="Q79" i="27" s="1"/>
  <c r="S79" i="27" s="1"/>
  <c r="U79" i="27" s="1"/>
  <c r="AQ79" i="27" s="1"/>
  <c r="AU79" i="27" s="1"/>
  <c r="O80" i="27"/>
  <c r="P111" i="9"/>
  <c r="Q111" i="9" s="1"/>
  <c r="S111" i="9" s="1"/>
  <c r="U111" i="9" s="1"/>
  <c r="AT111" i="9" s="1"/>
  <c r="AX111" i="9" s="1"/>
  <c r="N99" i="2"/>
  <c r="P126" i="15"/>
  <c r="Q126" i="15" s="1"/>
  <c r="S126" i="15" s="1"/>
  <c r="U126" i="15" s="1"/>
  <c r="AT126" i="15" s="1"/>
  <c r="P48" i="13"/>
  <c r="Q48" i="13" s="1"/>
  <c r="S48" i="13" s="1"/>
  <c r="U48" i="13" s="1"/>
  <c r="AQ48" i="13" s="1"/>
  <c r="AU48" i="13" s="1"/>
  <c r="O49" i="13"/>
  <c r="AX126" i="12"/>
  <c r="BA126" i="12"/>
  <c r="P51" i="16"/>
  <c r="Q51" i="16" s="1"/>
  <c r="S51" i="16" s="1"/>
  <c r="U51" i="16" s="1"/>
  <c r="AQ51" i="16" s="1"/>
  <c r="AU51" i="16" s="1"/>
  <c r="P66" i="13"/>
  <c r="Q66" i="13" s="1"/>
  <c r="S66" i="13" s="1"/>
  <c r="U66" i="13" s="1"/>
  <c r="AQ66" i="13" s="1"/>
  <c r="AU66" i="13" s="1"/>
  <c r="O67" i="13"/>
  <c r="P96" i="6"/>
  <c r="Q96" i="6" s="1"/>
  <c r="S96" i="6" s="1"/>
  <c r="U96" i="6" s="1"/>
  <c r="AJ96" i="6" s="1"/>
  <c r="AN96" i="6" s="1"/>
  <c r="O97" i="6"/>
  <c r="P50" i="30"/>
  <c r="Q50" i="30" s="1"/>
  <c r="S50" i="30" s="1"/>
  <c r="U50" i="30" s="1"/>
  <c r="AQ50" i="30" s="1"/>
  <c r="AU50" i="30" s="1"/>
  <c r="BA127" i="26"/>
  <c r="AX127" i="26"/>
  <c r="P130" i="1"/>
  <c r="Q130" i="1" s="1"/>
  <c r="S130" i="1" s="1"/>
  <c r="U130" i="1" s="1"/>
  <c r="AT130" i="1" s="1"/>
  <c r="P111" i="15"/>
  <c r="Q111" i="15" s="1"/>
  <c r="S111" i="15" s="1"/>
  <c r="U111" i="15" s="1"/>
  <c r="AT111" i="15" s="1"/>
  <c r="AX111" i="15" s="1"/>
  <c r="P82" i="18"/>
  <c r="Q82" i="18" s="1"/>
  <c r="S82" i="18" s="1"/>
  <c r="U82" i="18" s="1"/>
  <c r="AQ82" i="18" s="1"/>
  <c r="AU82" i="18" s="1"/>
  <c r="P111" i="10"/>
  <c r="Q111" i="10" s="1"/>
  <c r="S111" i="10" s="1"/>
  <c r="U111" i="10" s="1"/>
  <c r="AT111" i="10" s="1"/>
  <c r="AX111" i="10" s="1"/>
  <c r="AX125" i="8"/>
  <c r="BA125" i="8"/>
  <c r="P96" i="15"/>
  <c r="Q96" i="15" s="1"/>
  <c r="S96" i="15" s="1"/>
  <c r="U96" i="15" s="1"/>
  <c r="AJ96" i="15" s="1"/>
  <c r="AN96" i="15" s="1"/>
  <c r="O97" i="15"/>
  <c r="P126" i="28"/>
  <c r="Q126" i="28" s="1"/>
  <c r="S126" i="28" s="1"/>
  <c r="U126" i="28" s="1"/>
  <c r="AT126" i="28" s="1"/>
  <c r="P112" i="22"/>
  <c r="Q112" i="22" s="1"/>
  <c r="S112" i="22" s="1"/>
  <c r="U112" i="22" s="1"/>
  <c r="AT112" i="22" s="1"/>
  <c r="AX112" i="22" s="1"/>
  <c r="O113" i="22"/>
  <c r="P33" i="31"/>
  <c r="Q33" i="31" s="1"/>
  <c r="S33" i="31" s="1"/>
  <c r="U33" i="31" s="1"/>
  <c r="AQ33" i="31" s="1"/>
  <c r="AU33" i="31" s="1"/>
  <c r="P142" i="17"/>
  <c r="Q142" i="17" s="1"/>
  <c r="S142" i="17" s="1"/>
  <c r="U142" i="17" s="1"/>
  <c r="AT142" i="17" s="1"/>
  <c r="AX142" i="17" s="1"/>
  <c r="P126" i="20"/>
  <c r="Q126" i="20" s="1"/>
  <c r="S126" i="20" s="1"/>
  <c r="U126" i="20" s="1"/>
  <c r="AT126" i="20" s="1"/>
  <c r="P36" i="26"/>
  <c r="Q36" i="26" s="1"/>
  <c r="S36" i="26" s="1"/>
  <c r="U36" i="26" s="1"/>
  <c r="AQ36" i="26" s="1"/>
  <c r="AU36" i="26" s="1"/>
  <c r="P96" i="3"/>
  <c r="Q96" i="3" s="1"/>
  <c r="S96" i="3" s="1"/>
  <c r="U96" i="3" s="1"/>
  <c r="AJ96" i="3" s="1"/>
  <c r="AN96" i="3" s="1"/>
  <c r="O97" i="3"/>
  <c r="P66" i="14"/>
  <c r="Q66" i="14" s="1"/>
  <c r="S66" i="14" s="1"/>
  <c r="U66" i="14" s="1"/>
  <c r="AQ66" i="14" s="1"/>
  <c r="AU66" i="14" s="1"/>
  <c r="O67" i="14"/>
  <c r="P50" i="9"/>
  <c r="Q50" i="9" s="1"/>
  <c r="S50" i="9" s="1"/>
  <c r="U50" i="9" s="1"/>
  <c r="AQ50" i="9" s="1"/>
  <c r="AU50" i="9" s="1"/>
  <c r="P111" i="28"/>
  <c r="Q111" i="28" s="1"/>
  <c r="S111" i="28" s="1"/>
  <c r="U111" i="28" s="1"/>
  <c r="AT111" i="28" s="1"/>
  <c r="AX111" i="28" s="1"/>
  <c r="O112" i="28"/>
  <c r="O81" i="6"/>
  <c r="P50" i="10"/>
  <c r="Q50" i="10" s="1"/>
  <c r="S50" i="10" s="1"/>
  <c r="U50" i="10" s="1"/>
  <c r="AQ50" i="10" s="1"/>
  <c r="AU50" i="10" s="1"/>
  <c r="O143" i="4"/>
  <c r="O33" i="15"/>
  <c r="P95" i="4"/>
  <c r="Q95" i="4" s="1"/>
  <c r="S95" i="4" s="1"/>
  <c r="U95" i="4" s="1"/>
  <c r="AJ95" i="4" s="1"/>
  <c r="AN95" i="4" s="1"/>
  <c r="P140" i="29"/>
  <c r="Q140" i="29" s="1"/>
  <c r="S140" i="29" s="1"/>
  <c r="U140" i="29" s="1"/>
  <c r="AT140" i="29" s="1"/>
  <c r="AX140" i="29" s="1"/>
  <c r="O141" i="29"/>
  <c r="O111" i="6"/>
  <c r="O99" i="2"/>
  <c r="O145" i="1"/>
  <c r="P36" i="33"/>
  <c r="Q36" i="33" s="1"/>
  <c r="S36" i="33" s="1"/>
  <c r="U36" i="33" s="1"/>
  <c r="AQ36" i="33" s="1"/>
  <c r="AU36" i="33" s="1"/>
  <c r="O37" i="33"/>
  <c r="P37" i="33" s="1"/>
  <c r="Q37" i="33" s="1"/>
  <c r="S37" i="33" s="1"/>
  <c r="U37" i="33" s="1"/>
  <c r="AQ37" i="33" s="1"/>
  <c r="AU37" i="33" s="1"/>
  <c r="AV37" i="33" s="1"/>
  <c r="O32" i="28"/>
  <c r="O65" i="25"/>
  <c r="O51" i="18"/>
  <c r="O81" i="23"/>
  <c r="O51" i="11"/>
  <c r="O98" i="22"/>
  <c r="O79" i="19"/>
  <c r="O50" i="28"/>
  <c r="BA125" i="20"/>
  <c r="AX125" i="20"/>
  <c r="P131" i="34" l="1"/>
  <c r="Q131" i="34" s="1"/>
  <c r="S131" i="34" s="1"/>
  <c r="U131" i="34" s="1"/>
  <c r="AT131" i="34" s="1"/>
  <c r="O132" i="34"/>
  <c r="P132" i="34" s="1"/>
  <c r="Q132" i="34" s="1"/>
  <c r="S132" i="34" s="1"/>
  <c r="U132" i="34" s="1"/>
  <c r="AT132" i="34" s="1"/>
  <c r="BA130" i="34"/>
  <c r="AX130" i="34"/>
  <c r="P52" i="34"/>
  <c r="Q52" i="34" s="1"/>
  <c r="S52" i="34" s="1"/>
  <c r="U52" i="34" s="1"/>
  <c r="AQ52" i="34" s="1"/>
  <c r="AU52" i="34" s="1"/>
  <c r="O53" i="34"/>
  <c r="P53" i="34" s="1"/>
  <c r="Q53" i="34" s="1"/>
  <c r="S53" i="34" s="1"/>
  <c r="U53" i="34" s="1"/>
  <c r="AQ53" i="34" s="1"/>
  <c r="AU53" i="34" s="1"/>
  <c r="AV53" i="34" s="1"/>
  <c r="P67" i="34"/>
  <c r="Q67" i="34" s="1"/>
  <c r="S67" i="34" s="1"/>
  <c r="U67" i="34" s="1"/>
  <c r="AQ67" i="34" s="1"/>
  <c r="AU67" i="34" s="1"/>
  <c r="O114" i="34"/>
  <c r="P145" i="34"/>
  <c r="Q145" i="34" s="1"/>
  <c r="S145" i="34" s="1"/>
  <c r="U145" i="34" s="1"/>
  <c r="AT145" i="34" s="1"/>
  <c r="AX145" i="34" s="1"/>
  <c r="N146" i="34"/>
  <c r="O146" i="34"/>
  <c r="N83" i="34"/>
  <c r="O83" i="34" s="1"/>
  <c r="P36" i="1"/>
  <c r="Q36" i="1" s="1"/>
  <c r="S36" i="1" s="1"/>
  <c r="U36" i="1" s="1"/>
  <c r="AQ36" i="1" s="1"/>
  <c r="AU36" i="1" s="1"/>
  <c r="O37" i="1"/>
  <c r="P37" i="1" s="1"/>
  <c r="Q37" i="1" s="1"/>
  <c r="S37" i="1" s="1"/>
  <c r="U37" i="1" s="1"/>
  <c r="AQ37" i="1" s="1"/>
  <c r="AU37" i="1" s="1"/>
  <c r="AV37" i="1" s="1"/>
  <c r="P68" i="16"/>
  <c r="Q68" i="16" s="1"/>
  <c r="S68" i="16" s="1"/>
  <c r="U68" i="16" s="1"/>
  <c r="AQ68" i="16" s="1"/>
  <c r="AU68" i="16" s="1"/>
  <c r="O69" i="16"/>
  <c r="P69" i="16" s="1"/>
  <c r="Q69" i="16" s="1"/>
  <c r="S69" i="16" s="1"/>
  <c r="U69" i="16" s="1"/>
  <c r="AQ69" i="16" s="1"/>
  <c r="AU69" i="16" s="1"/>
  <c r="AV69" i="16" s="1"/>
  <c r="P52" i="3"/>
  <c r="Q52" i="3" s="1"/>
  <c r="S52" i="3" s="1"/>
  <c r="U52" i="3" s="1"/>
  <c r="AQ52" i="3" s="1"/>
  <c r="AU52" i="3" s="1"/>
  <c r="O53" i="3"/>
  <c r="P53" i="3" s="1"/>
  <c r="Q53" i="3" s="1"/>
  <c r="S53" i="3" s="1"/>
  <c r="U53" i="3" s="1"/>
  <c r="AQ53" i="3" s="1"/>
  <c r="AU53" i="3" s="1"/>
  <c r="AV53" i="3" s="1"/>
  <c r="P68" i="33"/>
  <c r="Q68" i="33" s="1"/>
  <c r="S68" i="33" s="1"/>
  <c r="U68" i="33" s="1"/>
  <c r="AQ68" i="33" s="1"/>
  <c r="AU68" i="33" s="1"/>
  <c r="O69" i="33"/>
  <c r="P69" i="33" s="1"/>
  <c r="Q69" i="33" s="1"/>
  <c r="S69" i="33" s="1"/>
  <c r="U69" i="33" s="1"/>
  <c r="AQ69" i="33" s="1"/>
  <c r="AU69" i="33" s="1"/>
  <c r="AV69" i="33" s="1"/>
  <c r="P68" i="2"/>
  <c r="Q68" i="2" s="1"/>
  <c r="S68" i="2" s="1"/>
  <c r="U68" i="2" s="1"/>
  <c r="AQ68" i="2" s="1"/>
  <c r="AU68" i="2" s="1"/>
  <c r="P115" i="1"/>
  <c r="Q115" i="1" s="1"/>
  <c r="S115" i="1" s="1"/>
  <c r="U115" i="1" s="1"/>
  <c r="AT115" i="1" s="1"/>
  <c r="AX115" i="1" s="1"/>
  <c r="P68" i="30"/>
  <c r="Q68" i="30" s="1"/>
  <c r="S68" i="30" s="1"/>
  <c r="U68" i="30" s="1"/>
  <c r="AQ68" i="30" s="1"/>
  <c r="AU68" i="30" s="1"/>
  <c r="O69" i="30"/>
  <c r="P69" i="30" s="1"/>
  <c r="Q69" i="30" s="1"/>
  <c r="S69" i="30" s="1"/>
  <c r="U69" i="30" s="1"/>
  <c r="AQ69" i="30" s="1"/>
  <c r="AU69" i="30" s="1"/>
  <c r="AV69" i="30" s="1"/>
  <c r="P83" i="22"/>
  <c r="Q83" i="22" s="1"/>
  <c r="S83" i="22" s="1"/>
  <c r="U83" i="22" s="1"/>
  <c r="AQ83" i="22" s="1"/>
  <c r="AU83" i="22" s="1"/>
  <c r="O84" i="22"/>
  <c r="P84" i="22" s="1"/>
  <c r="Q84" i="22" s="1"/>
  <c r="S84" i="22" s="1"/>
  <c r="U84" i="22" s="1"/>
  <c r="AQ84" i="22" s="1"/>
  <c r="AU84" i="22" s="1"/>
  <c r="AV84" i="22" s="1"/>
  <c r="P68" i="27"/>
  <c r="Q68" i="27" s="1"/>
  <c r="S68" i="27" s="1"/>
  <c r="U68" i="27" s="1"/>
  <c r="AQ68" i="27" s="1"/>
  <c r="AU68" i="27" s="1"/>
  <c r="O69" i="27"/>
  <c r="P69" i="27" s="1"/>
  <c r="Q69" i="27" s="1"/>
  <c r="S69" i="27" s="1"/>
  <c r="U69" i="27" s="1"/>
  <c r="AQ69" i="27" s="1"/>
  <c r="AU69" i="27" s="1"/>
  <c r="AV69" i="27" s="1"/>
  <c r="P80" i="21"/>
  <c r="Q80" i="21" s="1"/>
  <c r="S80" i="21" s="1"/>
  <c r="U80" i="21" s="1"/>
  <c r="AQ80" i="21" s="1"/>
  <c r="AU80" i="21" s="1"/>
  <c r="O81" i="21"/>
  <c r="P96" i="11"/>
  <c r="Q96" i="11" s="1"/>
  <c r="S96" i="11" s="1"/>
  <c r="U96" i="11" s="1"/>
  <c r="AJ96" i="11" s="1"/>
  <c r="AN96" i="11" s="1"/>
  <c r="O97" i="11"/>
  <c r="P66" i="21"/>
  <c r="Q66" i="21" s="1"/>
  <c r="S66" i="21" s="1"/>
  <c r="U66" i="21" s="1"/>
  <c r="AQ66" i="21" s="1"/>
  <c r="AU66" i="21" s="1"/>
  <c r="O67" i="21"/>
  <c r="P81" i="20"/>
  <c r="Q81" i="20" s="1"/>
  <c r="S81" i="20" s="1"/>
  <c r="U81" i="20" s="1"/>
  <c r="AQ81" i="20" s="1"/>
  <c r="AU81" i="20" s="1"/>
  <c r="P127" i="30"/>
  <c r="Q127" i="30" s="1"/>
  <c r="S127" i="30" s="1"/>
  <c r="U127" i="30" s="1"/>
  <c r="AT127" i="30" s="1"/>
  <c r="P34" i="13"/>
  <c r="Q34" i="13" s="1"/>
  <c r="S34" i="13" s="1"/>
  <c r="U34" i="13" s="1"/>
  <c r="AQ34" i="13" s="1"/>
  <c r="AU34" i="13" s="1"/>
  <c r="O35" i="13"/>
  <c r="P96" i="19"/>
  <c r="Q96" i="19" s="1"/>
  <c r="S96" i="19" s="1"/>
  <c r="U96" i="19" s="1"/>
  <c r="AJ96" i="19" s="1"/>
  <c r="AN96" i="19" s="1"/>
  <c r="O97" i="19"/>
  <c r="O51" i="9"/>
  <c r="O127" i="28"/>
  <c r="N131" i="1"/>
  <c r="O131" i="1" s="1"/>
  <c r="O127" i="15"/>
  <c r="O112" i="19"/>
  <c r="P112" i="18"/>
  <c r="Q112" i="18" s="1"/>
  <c r="S112" i="18" s="1"/>
  <c r="U112" i="18" s="1"/>
  <c r="AT112" i="18" s="1"/>
  <c r="AX112" i="18" s="1"/>
  <c r="O113" i="18"/>
  <c r="N52" i="7"/>
  <c r="O52" i="7" s="1"/>
  <c r="O127" i="4"/>
  <c r="O142" i="10"/>
  <c r="O97" i="31"/>
  <c r="O96" i="29"/>
  <c r="N36" i="9"/>
  <c r="O36" i="9" s="1"/>
  <c r="P128" i="17"/>
  <c r="Q128" i="17" s="1"/>
  <c r="S128" i="17" s="1"/>
  <c r="U128" i="17" s="1"/>
  <c r="AT128" i="17" s="1"/>
  <c r="O129" i="17"/>
  <c r="AX126" i="30"/>
  <c r="BA126" i="30"/>
  <c r="O98" i="7"/>
  <c r="O67" i="9"/>
  <c r="O145" i="2"/>
  <c r="O143" i="15"/>
  <c r="O128" i="7"/>
  <c r="P127" i="16"/>
  <c r="Q127" i="16" s="1"/>
  <c r="S127" i="16" s="1"/>
  <c r="U127" i="16" s="1"/>
  <c r="AT127" i="16" s="1"/>
  <c r="P144" i="21"/>
  <c r="Q144" i="21" s="1"/>
  <c r="S144" i="21" s="1"/>
  <c r="U144" i="21" s="1"/>
  <c r="AT144" i="21" s="1"/>
  <c r="AX144" i="21" s="1"/>
  <c r="BA127" i="27"/>
  <c r="AX127" i="27"/>
  <c r="P145" i="22"/>
  <c r="Q145" i="22" s="1"/>
  <c r="S145" i="22" s="1"/>
  <c r="U145" i="22" s="1"/>
  <c r="AT145" i="22" s="1"/>
  <c r="AX145" i="22" s="1"/>
  <c r="N36" i="6"/>
  <c r="O36" i="6" s="1"/>
  <c r="P35" i="6"/>
  <c r="Q35" i="6" s="1"/>
  <c r="S35" i="6" s="1"/>
  <c r="U35" i="6" s="1"/>
  <c r="AQ35" i="6" s="1"/>
  <c r="AU35" i="6" s="1"/>
  <c r="P98" i="14"/>
  <c r="Q98" i="14" s="1"/>
  <c r="S98" i="14" s="1"/>
  <c r="U98" i="14" s="1"/>
  <c r="AJ98" i="14" s="1"/>
  <c r="AN98" i="14" s="1"/>
  <c r="P96" i="8"/>
  <c r="Q96" i="8" s="1"/>
  <c r="S96" i="8" s="1"/>
  <c r="U96" i="8" s="1"/>
  <c r="AJ96" i="8" s="1"/>
  <c r="AN96" i="8" s="1"/>
  <c r="O97" i="8"/>
  <c r="P127" i="9"/>
  <c r="Q127" i="9" s="1"/>
  <c r="S127" i="9" s="1"/>
  <c r="U127" i="9" s="1"/>
  <c r="AT127" i="9" s="1"/>
  <c r="O128" i="9"/>
  <c r="BA130" i="1"/>
  <c r="AX130" i="1"/>
  <c r="P34" i="18"/>
  <c r="Q34" i="18" s="1"/>
  <c r="S34" i="18" s="1"/>
  <c r="U34" i="18" s="1"/>
  <c r="AQ34" i="18" s="1"/>
  <c r="AU34" i="18" s="1"/>
  <c r="O35" i="18"/>
  <c r="P51" i="5"/>
  <c r="Q51" i="5" s="1"/>
  <c r="S51" i="5" s="1"/>
  <c r="U51" i="5" s="1"/>
  <c r="AQ51" i="5" s="1"/>
  <c r="AU51" i="5" s="1"/>
  <c r="BA126" i="4"/>
  <c r="AX126" i="4"/>
  <c r="P144" i="31"/>
  <c r="Q144" i="31" s="1"/>
  <c r="S144" i="31" s="1"/>
  <c r="U144" i="31" s="1"/>
  <c r="AT144" i="31" s="1"/>
  <c r="AX144" i="31" s="1"/>
  <c r="O145" i="31"/>
  <c r="P143" i="12"/>
  <c r="Q143" i="12" s="1"/>
  <c r="S143" i="12" s="1"/>
  <c r="U143" i="12" s="1"/>
  <c r="AT143" i="12" s="1"/>
  <c r="AX143" i="12" s="1"/>
  <c r="O144" i="12"/>
  <c r="P127" i="23"/>
  <c r="Q127" i="23" s="1"/>
  <c r="S127" i="23" s="1"/>
  <c r="U127" i="23" s="1"/>
  <c r="AT127" i="23" s="1"/>
  <c r="O128" i="23"/>
  <c r="P112" i="29"/>
  <c r="Q112" i="29" s="1"/>
  <c r="S112" i="29" s="1"/>
  <c r="U112" i="29" s="1"/>
  <c r="AT112" i="29" s="1"/>
  <c r="AX112" i="29" s="1"/>
  <c r="P142" i="26"/>
  <c r="Q142" i="26" s="1"/>
  <c r="S142" i="26" s="1"/>
  <c r="U142" i="26" s="1"/>
  <c r="AT142" i="26" s="1"/>
  <c r="AX142" i="26" s="1"/>
  <c r="P143" i="33"/>
  <c r="Q143" i="33" s="1"/>
  <c r="S143" i="33" s="1"/>
  <c r="U143" i="33" s="1"/>
  <c r="AT143" i="33" s="1"/>
  <c r="AX143" i="33" s="1"/>
  <c r="O144" i="33"/>
  <c r="P142" i="3"/>
  <c r="Q142" i="3" s="1"/>
  <c r="S142" i="3" s="1"/>
  <c r="U142" i="3" s="1"/>
  <c r="AT142" i="3" s="1"/>
  <c r="AX142" i="3" s="1"/>
  <c r="O143" i="3"/>
  <c r="BA127" i="7"/>
  <c r="AX127" i="7"/>
  <c r="P97" i="17"/>
  <c r="Q97" i="17" s="1"/>
  <c r="S97" i="17" s="1"/>
  <c r="U97" i="17" s="1"/>
  <c r="AJ97" i="17" s="1"/>
  <c r="AN97" i="17" s="1"/>
  <c r="O98" i="17"/>
  <c r="P143" i="16"/>
  <c r="Q143" i="16" s="1"/>
  <c r="S143" i="16" s="1"/>
  <c r="U143" i="16" s="1"/>
  <c r="AT143" i="16" s="1"/>
  <c r="AX143" i="16" s="1"/>
  <c r="P127" i="6"/>
  <c r="Q127" i="6" s="1"/>
  <c r="S127" i="6" s="1"/>
  <c r="U127" i="6" s="1"/>
  <c r="AT127" i="6" s="1"/>
  <c r="O128" i="6"/>
  <c r="P98" i="24"/>
  <c r="Q98" i="24" s="1"/>
  <c r="S98" i="24" s="1"/>
  <c r="U98" i="24" s="1"/>
  <c r="AJ98" i="24" s="1"/>
  <c r="AN98" i="24" s="1"/>
  <c r="AX127" i="33"/>
  <c r="BA127" i="33"/>
  <c r="P49" i="13"/>
  <c r="Q49" i="13" s="1"/>
  <c r="S49" i="13" s="1"/>
  <c r="U49" i="13" s="1"/>
  <c r="AQ49" i="13" s="1"/>
  <c r="AU49" i="13" s="1"/>
  <c r="O50" i="13"/>
  <c r="N36" i="12"/>
  <c r="O36" i="12" s="1"/>
  <c r="P99" i="2"/>
  <c r="Q99" i="2" s="1"/>
  <c r="S99" i="2" s="1"/>
  <c r="U99" i="2" s="1"/>
  <c r="AJ99" i="2" s="1"/>
  <c r="AN99" i="2" s="1"/>
  <c r="O100" i="2"/>
  <c r="P100" i="2" s="1"/>
  <c r="Q100" i="2" s="1"/>
  <c r="S100" i="2" s="1"/>
  <c r="U100" i="2" s="1"/>
  <c r="AJ100" i="2" s="1"/>
  <c r="AN100" i="2" s="1"/>
  <c r="AO100" i="2" s="1"/>
  <c r="P67" i="14"/>
  <c r="Q67" i="14" s="1"/>
  <c r="S67" i="14" s="1"/>
  <c r="U67" i="14" s="1"/>
  <c r="AQ67" i="14" s="1"/>
  <c r="AU67" i="14" s="1"/>
  <c r="P97" i="15"/>
  <c r="Q97" i="15" s="1"/>
  <c r="S97" i="15" s="1"/>
  <c r="U97" i="15" s="1"/>
  <c r="AJ97" i="15" s="1"/>
  <c r="AN97" i="15" s="1"/>
  <c r="O98" i="15"/>
  <c r="P82" i="31"/>
  <c r="Q82" i="31" s="1"/>
  <c r="S82" i="31" s="1"/>
  <c r="U82" i="31" s="1"/>
  <c r="AQ82" i="31" s="1"/>
  <c r="AU82" i="31" s="1"/>
  <c r="P128" i="5"/>
  <c r="Q128" i="5" s="1"/>
  <c r="S128" i="5" s="1"/>
  <c r="U128" i="5" s="1"/>
  <c r="AT128" i="5" s="1"/>
  <c r="P128" i="22"/>
  <c r="Q128" i="22" s="1"/>
  <c r="S128" i="22" s="1"/>
  <c r="U128" i="22" s="1"/>
  <c r="AT128" i="22" s="1"/>
  <c r="O129" i="22"/>
  <c r="AX126" i="23"/>
  <c r="BA126" i="23"/>
  <c r="P82" i="25"/>
  <c r="Q82" i="25" s="1"/>
  <c r="S82" i="25" s="1"/>
  <c r="U82" i="25" s="1"/>
  <c r="AQ82" i="25" s="1"/>
  <c r="AU82" i="25" s="1"/>
  <c r="P127" i="11"/>
  <c r="Q127" i="11" s="1"/>
  <c r="S127" i="11" s="1"/>
  <c r="U127" i="11" s="1"/>
  <c r="AT127" i="11" s="1"/>
  <c r="O82" i="17"/>
  <c r="O143" i="11"/>
  <c r="P112" i="8"/>
  <c r="Q112" i="8" s="1"/>
  <c r="S112" i="8" s="1"/>
  <c r="U112" i="8" s="1"/>
  <c r="AT112" i="8" s="1"/>
  <c r="AX112" i="8" s="1"/>
  <c r="O113" i="8"/>
  <c r="P98" i="23"/>
  <c r="Q98" i="23" s="1"/>
  <c r="S98" i="23" s="1"/>
  <c r="U98" i="23" s="1"/>
  <c r="AJ98" i="23" s="1"/>
  <c r="AN98" i="23" s="1"/>
  <c r="P35" i="2"/>
  <c r="Q35" i="2" s="1"/>
  <c r="S35" i="2" s="1"/>
  <c r="U35" i="2" s="1"/>
  <c r="AQ35" i="2" s="1"/>
  <c r="AU35" i="2" s="1"/>
  <c r="N36" i="2"/>
  <c r="O36" i="2"/>
  <c r="N83" i="26"/>
  <c r="O83" i="26" s="1"/>
  <c r="P82" i="26"/>
  <c r="Q82" i="26" s="1"/>
  <c r="S82" i="26" s="1"/>
  <c r="U82" i="26" s="1"/>
  <c r="AQ82" i="26" s="1"/>
  <c r="AU82" i="26" s="1"/>
  <c r="P66" i="4"/>
  <c r="Q66" i="4" s="1"/>
  <c r="S66" i="4" s="1"/>
  <c r="U66" i="4" s="1"/>
  <c r="AQ66" i="4" s="1"/>
  <c r="AU66" i="4" s="1"/>
  <c r="N83" i="29"/>
  <c r="P82" i="29"/>
  <c r="Q82" i="29" s="1"/>
  <c r="S82" i="29" s="1"/>
  <c r="U82" i="29" s="1"/>
  <c r="AQ82" i="29" s="1"/>
  <c r="AU82" i="29" s="1"/>
  <c r="O83" i="29"/>
  <c r="BA126" i="15"/>
  <c r="AX126" i="15"/>
  <c r="P111" i="6"/>
  <c r="Q111" i="6" s="1"/>
  <c r="S111" i="6" s="1"/>
  <c r="U111" i="6" s="1"/>
  <c r="AT111" i="6" s="1"/>
  <c r="AX111" i="6" s="1"/>
  <c r="O51" i="30"/>
  <c r="O112" i="9"/>
  <c r="P52" i="26"/>
  <c r="Q52" i="26" s="1"/>
  <c r="S52" i="26" s="1"/>
  <c r="U52" i="26" s="1"/>
  <c r="AQ52" i="26" s="1"/>
  <c r="AU52" i="26" s="1"/>
  <c r="O53" i="26"/>
  <c r="P53" i="26" s="1"/>
  <c r="Q53" i="26" s="1"/>
  <c r="S53" i="26" s="1"/>
  <c r="U53" i="26" s="1"/>
  <c r="AQ53" i="26" s="1"/>
  <c r="AU53" i="26" s="1"/>
  <c r="AV53" i="26" s="1"/>
  <c r="O81" i="4"/>
  <c r="O127" i="19"/>
  <c r="BA127" i="5"/>
  <c r="AX127" i="5"/>
  <c r="P112" i="3"/>
  <c r="Q112" i="3" s="1"/>
  <c r="S112" i="3" s="1"/>
  <c r="U112" i="3" s="1"/>
  <c r="AT112" i="3" s="1"/>
  <c r="AX112" i="3" s="1"/>
  <c r="O112" i="26"/>
  <c r="O113" i="27"/>
  <c r="P67" i="7"/>
  <c r="Q67" i="7" s="1"/>
  <c r="S67" i="7" s="1"/>
  <c r="U67" i="7" s="1"/>
  <c r="AQ67" i="7" s="1"/>
  <c r="AU67" i="7" s="1"/>
  <c r="AX126" i="11"/>
  <c r="BA126" i="11"/>
  <c r="O97" i="26"/>
  <c r="P66" i="28"/>
  <c r="Q66" i="28" s="1"/>
  <c r="S66" i="28" s="1"/>
  <c r="U66" i="28" s="1"/>
  <c r="AQ66" i="28" s="1"/>
  <c r="AU66" i="28" s="1"/>
  <c r="O67" i="28"/>
  <c r="O53" i="27"/>
  <c r="P53" i="27" s="1"/>
  <c r="Q53" i="27" s="1"/>
  <c r="S53" i="27" s="1"/>
  <c r="U53" i="27" s="1"/>
  <c r="AQ53" i="27" s="1"/>
  <c r="AU53" i="27" s="1"/>
  <c r="AV53" i="27" s="1"/>
  <c r="O113" i="16"/>
  <c r="P52" i="20"/>
  <c r="Q52" i="20" s="1"/>
  <c r="S52" i="20" s="1"/>
  <c r="U52" i="20" s="1"/>
  <c r="AQ52" i="20" s="1"/>
  <c r="AU52" i="20" s="1"/>
  <c r="O53" i="20"/>
  <c r="P53" i="20" s="1"/>
  <c r="Q53" i="20" s="1"/>
  <c r="S53" i="20" s="1"/>
  <c r="U53" i="20" s="1"/>
  <c r="AQ53" i="20" s="1"/>
  <c r="AU53" i="20" s="1"/>
  <c r="AV53" i="20" s="1"/>
  <c r="P141" i="20"/>
  <c r="Q141" i="20" s="1"/>
  <c r="S141" i="20" s="1"/>
  <c r="U141" i="20" s="1"/>
  <c r="AT141" i="20" s="1"/>
  <c r="AX141" i="20" s="1"/>
  <c r="P52" i="2"/>
  <c r="Q52" i="2" s="1"/>
  <c r="S52" i="2" s="1"/>
  <c r="U52" i="2" s="1"/>
  <c r="AQ52" i="2" s="1"/>
  <c r="AU52" i="2" s="1"/>
  <c r="P32" i="28"/>
  <c r="Q32" i="28" s="1"/>
  <c r="S32" i="28" s="1"/>
  <c r="U32" i="28" s="1"/>
  <c r="AQ32" i="28" s="1"/>
  <c r="AU32" i="28" s="1"/>
  <c r="AX126" i="9"/>
  <c r="BA126" i="9"/>
  <c r="P126" i="8"/>
  <c r="Q126" i="8" s="1"/>
  <c r="S126" i="8" s="1"/>
  <c r="U126" i="8" s="1"/>
  <c r="AT126" i="8" s="1"/>
  <c r="O127" i="8"/>
  <c r="BA126" i="19"/>
  <c r="AX126" i="19"/>
  <c r="P66" i="19"/>
  <c r="Q66" i="19" s="1"/>
  <c r="S66" i="19" s="1"/>
  <c r="U66" i="19" s="1"/>
  <c r="AQ66" i="19" s="1"/>
  <c r="AU66" i="19" s="1"/>
  <c r="P142" i="9"/>
  <c r="Q142" i="9" s="1"/>
  <c r="S142" i="9" s="1"/>
  <c r="U142" i="9" s="1"/>
  <c r="AT142" i="9" s="1"/>
  <c r="AX142" i="9" s="1"/>
  <c r="O143" i="9"/>
  <c r="P81" i="16"/>
  <c r="Q81" i="16" s="1"/>
  <c r="S81" i="16" s="1"/>
  <c r="U81" i="16" s="1"/>
  <c r="AQ81" i="16" s="1"/>
  <c r="AU81" i="16" s="1"/>
  <c r="N52" i="8"/>
  <c r="P51" i="8"/>
  <c r="Q51" i="8" s="1"/>
  <c r="S51" i="8" s="1"/>
  <c r="U51" i="8" s="1"/>
  <c r="AQ51" i="8" s="1"/>
  <c r="AU51" i="8" s="1"/>
  <c r="O52" i="8"/>
  <c r="O35" i="10"/>
  <c r="P96" i="25"/>
  <c r="Q96" i="25" s="1"/>
  <c r="S96" i="25" s="1"/>
  <c r="U96" i="25" s="1"/>
  <c r="AJ96" i="25" s="1"/>
  <c r="AN96" i="25" s="1"/>
  <c r="P129" i="31"/>
  <c r="Q129" i="31" s="1"/>
  <c r="S129" i="31" s="1"/>
  <c r="U129" i="31" s="1"/>
  <c r="AT129" i="31" s="1"/>
  <c r="O130" i="31"/>
  <c r="P128" i="10"/>
  <c r="Q128" i="10" s="1"/>
  <c r="S128" i="10" s="1"/>
  <c r="U128" i="10" s="1"/>
  <c r="AT128" i="10" s="1"/>
  <c r="P67" i="31"/>
  <c r="Q67" i="31" s="1"/>
  <c r="S67" i="31" s="1"/>
  <c r="U67" i="31" s="1"/>
  <c r="AQ67" i="31" s="1"/>
  <c r="AU67" i="31" s="1"/>
  <c r="P97" i="1"/>
  <c r="Q97" i="1" s="1"/>
  <c r="S97" i="1" s="1"/>
  <c r="U97" i="1" s="1"/>
  <c r="AJ97" i="1" s="1"/>
  <c r="AN97" i="1" s="1"/>
  <c r="P36" i="16"/>
  <c r="Q36" i="16" s="1"/>
  <c r="S36" i="16" s="1"/>
  <c r="U36" i="16" s="1"/>
  <c r="AQ36" i="16" s="1"/>
  <c r="AU36" i="16" s="1"/>
  <c r="N52" i="19"/>
  <c r="P51" i="19"/>
  <c r="Q51" i="19" s="1"/>
  <c r="S51" i="19" s="1"/>
  <c r="U51" i="19" s="1"/>
  <c r="AQ51" i="19" s="1"/>
  <c r="AU51" i="19" s="1"/>
  <c r="O52" i="19"/>
  <c r="P114" i="30"/>
  <c r="Q114" i="30" s="1"/>
  <c r="S114" i="30" s="1"/>
  <c r="U114" i="30" s="1"/>
  <c r="AT114" i="30" s="1"/>
  <c r="AX114" i="30" s="1"/>
  <c r="N115" i="30"/>
  <c r="O115" i="30"/>
  <c r="N83" i="2"/>
  <c r="O83" i="2" s="1"/>
  <c r="P81" i="30"/>
  <c r="Q81" i="30" s="1"/>
  <c r="S81" i="30" s="1"/>
  <c r="U81" i="30" s="1"/>
  <c r="AQ81" i="30" s="1"/>
  <c r="AU81" i="30" s="1"/>
  <c r="P145" i="1"/>
  <c r="Q145" i="1" s="1"/>
  <c r="S145" i="1" s="1"/>
  <c r="U145" i="1" s="1"/>
  <c r="AT145" i="1" s="1"/>
  <c r="AX145" i="1" s="1"/>
  <c r="P97" i="6"/>
  <c r="Q97" i="6" s="1"/>
  <c r="S97" i="6" s="1"/>
  <c r="U97" i="6" s="1"/>
  <c r="AJ97" i="6" s="1"/>
  <c r="AN97" i="6" s="1"/>
  <c r="P80" i="27"/>
  <c r="Q80" i="27" s="1"/>
  <c r="S80" i="27" s="1"/>
  <c r="U80" i="27" s="1"/>
  <c r="AQ80" i="27" s="1"/>
  <c r="AU80" i="27" s="1"/>
  <c r="P66" i="24"/>
  <c r="Q66" i="24" s="1"/>
  <c r="S66" i="24" s="1"/>
  <c r="U66" i="24" s="1"/>
  <c r="AQ66" i="24" s="1"/>
  <c r="AU66" i="24" s="1"/>
  <c r="P113" i="2"/>
  <c r="Q113" i="2" s="1"/>
  <c r="S113" i="2" s="1"/>
  <c r="U113" i="2" s="1"/>
  <c r="AT113" i="2" s="1"/>
  <c r="AX113" i="2" s="1"/>
  <c r="P65" i="29"/>
  <c r="Q65" i="29" s="1"/>
  <c r="S65" i="29" s="1"/>
  <c r="U65" i="29" s="1"/>
  <c r="AQ65" i="29" s="1"/>
  <c r="AU65" i="29" s="1"/>
  <c r="O66" i="29"/>
  <c r="P82" i="10"/>
  <c r="Q82" i="10" s="1"/>
  <c r="S82" i="10" s="1"/>
  <c r="U82" i="10" s="1"/>
  <c r="AQ82" i="10" s="1"/>
  <c r="AU82" i="10" s="1"/>
  <c r="P35" i="20"/>
  <c r="Q35" i="20" s="1"/>
  <c r="S35" i="20" s="1"/>
  <c r="U35" i="20" s="1"/>
  <c r="AQ35" i="20" s="1"/>
  <c r="AU35" i="20" s="1"/>
  <c r="P66" i="17"/>
  <c r="Q66" i="17" s="1"/>
  <c r="S66" i="17" s="1"/>
  <c r="U66" i="17" s="1"/>
  <c r="AQ66" i="17" s="1"/>
  <c r="AU66" i="17" s="1"/>
  <c r="P52" i="29"/>
  <c r="Q52" i="29" s="1"/>
  <c r="S52" i="29" s="1"/>
  <c r="U52" i="29" s="1"/>
  <c r="AQ52" i="29" s="1"/>
  <c r="AU52" i="29" s="1"/>
  <c r="P97" i="20"/>
  <c r="Q97" i="20" s="1"/>
  <c r="S97" i="20" s="1"/>
  <c r="U97" i="20" s="1"/>
  <c r="AJ97" i="20" s="1"/>
  <c r="AN97" i="20" s="1"/>
  <c r="P50" i="17"/>
  <c r="Q50" i="17" s="1"/>
  <c r="S50" i="17" s="1"/>
  <c r="U50" i="17" s="1"/>
  <c r="AQ50" i="17" s="1"/>
  <c r="AU50" i="17" s="1"/>
  <c r="P68" i="6"/>
  <c r="Q68" i="6" s="1"/>
  <c r="S68" i="6" s="1"/>
  <c r="U68" i="6" s="1"/>
  <c r="AQ68" i="6" s="1"/>
  <c r="AU68" i="6" s="1"/>
  <c r="O69" i="6"/>
  <c r="P69" i="6" s="1"/>
  <c r="Q69" i="6" s="1"/>
  <c r="S69" i="6" s="1"/>
  <c r="U69" i="6" s="1"/>
  <c r="AQ69" i="6" s="1"/>
  <c r="AU69" i="6" s="1"/>
  <c r="AV69" i="6" s="1"/>
  <c r="AX128" i="31"/>
  <c r="BA128" i="31"/>
  <c r="P97" i="21"/>
  <c r="Q97" i="21" s="1"/>
  <c r="S97" i="21" s="1"/>
  <c r="U97" i="21" s="1"/>
  <c r="AJ97" i="21" s="1"/>
  <c r="AN97" i="21" s="1"/>
  <c r="AX127" i="10"/>
  <c r="BA127" i="10"/>
  <c r="P111" i="23"/>
  <c r="Q111" i="23" s="1"/>
  <c r="S111" i="23" s="1"/>
  <c r="U111" i="23" s="1"/>
  <c r="AT111" i="23" s="1"/>
  <c r="AX111" i="23" s="1"/>
  <c r="N68" i="1"/>
  <c r="P67" i="1"/>
  <c r="Q67" i="1" s="1"/>
  <c r="S67" i="1" s="1"/>
  <c r="U67" i="1" s="1"/>
  <c r="AQ67" i="1" s="1"/>
  <c r="AU67" i="1" s="1"/>
  <c r="O68" i="1"/>
  <c r="P112" i="28"/>
  <c r="Q112" i="28" s="1"/>
  <c r="S112" i="28" s="1"/>
  <c r="U112" i="28" s="1"/>
  <c r="AT112" i="28" s="1"/>
  <c r="AX112" i="28" s="1"/>
  <c r="O113" i="28"/>
  <c r="P128" i="26"/>
  <c r="Q128" i="26" s="1"/>
  <c r="S128" i="26" s="1"/>
  <c r="U128" i="26" s="1"/>
  <c r="AT128" i="26" s="1"/>
  <c r="O129" i="26"/>
  <c r="BA126" i="28"/>
  <c r="AX126" i="28"/>
  <c r="P97" i="3"/>
  <c r="Q97" i="3" s="1"/>
  <c r="S97" i="3" s="1"/>
  <c r="U97" i="3" s="1"/>
  <c r="AJ97" i="3" s="1"/>
  <c r="AN97" i="3" s="1"/>
  <c r="O96" i="4"/>
  <c r="O37" i="26"/>
  <c r="P37" i="26" s="1"/>
  <c r="Q37" i="26" s="1"/>
  <c r="S37" i="26" s="1"/>
  <c r="U37" i="26" s="1"/>
  <c r="AQ37" i="26" s="1"/>
  <c r="AU37" i="26" s="1"/>
  <c r="AV37" i="26" s="1"/>
  <c r="O112" i="10"/>
  <c r="N68" i="22"/>
  <c r="O68" i="22" s="1"/>
  <c r="O51" i="22"/>
  <c r="P66" i="10"/>
  <c r="Q66" i="10" s="1"/>
  <c r="S66" i="10" s="1"/>
  <c r="U66" i="10" s="1"/>
  <c r="AQ66" i="10" s="1"/>
  <c r="AU66" i="10" s="1"/>
  <c r="P80" i="8"/>
  <c r="Q80" i="8" s="1"/>
  <c r="S80" i="8" s="1"/>
  <c r="U80" i="8" s="1"/>
  <c r="AQ80" i="8" s="1"/>
  <c r="AU80" i="8" s="1"/>
  <c r="O51" i="15"/>
  <c r="O67" i="20"/>
  <c r="O35" i="8"/>
  <c r="O36" i="21"/>
  <c r="O52" i="25"/>
  <c r="P142" i="28"/>
  <c r="Q142" i="28" s="1"/>
  <c r="S142" i="28" s="1"/>
  <c r="U142" i="28" s="1"/>
  <c r="AT142" i="28" s="1"/>
  <c r="AX142" i="28" s="1"/>
  <c r="O113" i="24"/>
  <c r="P35" i="25"/>
  <c r="Q35" i="25" s="1"/>
  <c r="S35" i="25" s="1"/>
  <c r="U35" i="25" s="1"/>
  <c r="AQ35" i="25" s="1"/>
  <c r="AU35" i="25" s="1"/>
  <c r="P112" i="20"/>
  <c r="Q112" i="20" s="1"/>
  <c r="S112" i="20" s="1"/>
  <c r="U112" i="20" s="1"/>
  <c r="AT112" i="20" s="1"/>
  <c r="AX112" i="20" s="1"/>
  <c r="O113" i="20"/>
  <c r="P65" i="25"/>
  <c r="Q65" i="25" s="1"/>
  <c r="S65" i="25" s="1"/>
  <c r="U65" i="25" s="1"/>
  <c r="AQ65" i="25" s="1"/>
  <c r="AU65" i="25" s="1"/>
  <c r="O66" i="25"/>
  <c r="P143" i="14"/>
  <c r="Q143" i="14" s="1"/>
  <c r="S143" i="14" s="1"/>
  <c r="U143" i="14" s="1"/>
  <c r="AT143" i="14" s="1"/>
  <c r="AX143" i="14" s="1"/>
  <c r="O144" i="14"/>
  <c r="P66" i="15"/>
  <c r="Q66" i="15" s="1"/>
  <c r="S66" i="15" s="1"/>
  <c r="U66" i="15" s="1"/>
  <c r="AQ66" i="15" s="1"/>
  <c r="AU66" i="15" s="1"/>
  <c r="O67" i="15"/>
  <c r="P67" i="13"/>
  <c r="Q67" i="13" s="1"/>
  <c r="S67" i="13" s="1"/>
  <c r="U67" i="13" s="1"/>
  <c r="AQ67" i="13" s="1"/>
  <c r="AU67" i="13" s="1"/>
  <c r="P129" i="2"/>
  <c r="Q129" i="2" s="1"/>
  <c r="S129" i="2" s="1"/>
  <c r="U129" i="2" s="1"/>
  <c r="AT129" i="2" s="1"/>
  <c r="P49" i="12"/>
  <c r="Q49" i="12" s="1"/>
  <c r="S49" i="12" s="1"/>
  <c r="U49" i="12" s="1"/>
  <c r="AQ49" i="12" s="1"/>
  <c r="AU49" i="12" s="1"/>
  <c r="O50" i="12"/>
  <c r="P143" i="18"/>
  <c r="Q143" i="18" s="1"/>
  <c r="S143" i="18" s="1"/>
  <c r="U143" i="18" s="1"/>
  <c r="AT143" i="18" s="1"/>
  <c r="AX143" i="18" s="1"/>
  <c r="P34" i="17"/>
  <c r="Q34" i="17" s="1"/>
  <c r="S34" i="17" s="1"/>
  <c r="U34" i="17" s="1"/>
  <c r="AQ34" i="17" s="1"/>
  <c r="AU34" i="17" s="1"/>
  <c r="P143" i="27"/>
  <c r="Q143" i="27" s="1"/>
  <c r="S143" i="27" s="1"/>
  <c r="U143" i="27" s="1"/>
  <c r="AT143" i="27" s="1"/>
  <c r="AX143" i="27" s="1"/>
  <c r="P112" i="31"/>
  <c r="Q112" i="31" s="1"/>
  <c r="S112" i="31" s="1"/>
  <c r="U112" i="31" s="1"/>
  <c r="AT112" i="31" s="1"/>
  <c r="AX112" i="31" s="1"/>
  <c r="P142" i="7"/>
  <c r="Q142" i="7" s="1"/>
  <c r="S142" i="7" s="1"/>
  <c r="U142" i="7" s="1"/>
  <c r="AT142" i="7" s="1"/>
  <c r="AX142" i="7" s="1"/>
  <c r="O143" i="7"/>
  <c r="P65" i="3"/>
  <c r="Q65" i="3" s="1"/>
  <c r="S65" i="3" s="1"/>
  <c r="U65" i="3" s="1"/>
  <c r="AQ65" i="3" s="1"/>
  <c r="AU65" i="3" s="1"/>
  <c r="O66" i="3"/>
  <c r="N52" i="4"/>
  <c r="P51" i="4"/>
  <c r="Q51" i="4" s="1"/>
  <c r="S51" i="4" s="1"/>
  <c r="U51" i="4" s="1"/>
  <c r="AQ51" i="4" s="1"/>
  <c r="AU51" i="4" s="1"/>
  <c r="O52" i="4"/>
  <c r="P128" i="27"/>
  <c r="Q128" i="27" s="1"/>
  <c r="S128" i="27" s="1"/>
  <c r="U128" i="27" s="1"/>
  <c r="AT128" i="27" s="1"/>
  <c r="P141" i="29"/>
  <c r="Q141" i="29" s="1"/>
  <c r="S141" i="29" s="1"/>
  <c r="U141" i="29" s="1"/>
  <c r="AT141" i="29" s="1"/>
  <c r="AX141" i="29" s="1"/>
  <c r="O142" i="29"/>
  <c r="P50" i="14"/>
  <c r="Q50" i="14" s="1"/>
  <c r="S50" i="14" s="1"/>
  <c r="U50" i="14" s="1"/>
  <c r="AQ50" i="14" s="1"/>
  <c r="AU50" i="14" s="1"/>
  <c r="O51" i="14"/>
  <c r="P79" i="19"/>
  <c r="Q79" i="19" s="1"/>
  <c r="S79" i="19" s="1"/>
  <c r="U79" i="19" s="1"/>
  <c r="AQ79" i="19" s="1"/>
  <c r="AU79" i="19" s="1"/>
  <c r="O80" i="19"/>
  <c r="P33" i="15"/>
  <c r="Q33" i="15" s="1"/>
  <c r="S33" i="15" s="1"/>
  <c r="U33" i="15" s="1"/>
  <c r="AQ33" i="15" s="1"/>
  <c r="AU33" i="15" s="1"/>
  <c r="O34" i="15"/>
  <c r="O127" i="20"/>
  <c r="O67" i="23"/>
  <c r="O142" i="8"/>
  <c r="O96" i="9"/>
  <c r="N115" i="25"/>
  <c r="O115" i="25" s="1"/>
  <c r="AX128" i="2"/>
  <c r="BA128" i="2"/>
  <c r="O52" i="6"/>
  <c r="O34" i="29"/>
  <c r="P129" i="25"/>
  <c r="Q129" i="25" s="1"/>
  <c r="S129" i="25" s="1"/>
  <c r="U129" i="25" s="1"/>
  <c r="AT129" i="25" s="1"/>
  <c r="O98" i="12"/>
  <c r="P128" i="13"/>
  <c r="Q128" i="13" s="1"/>
  <c r="S128" i="13" s="1"/>
  <c r="U128" i="13" s="1"/>
  <c r="AT128" i="13" s="1"/>
  <c r="O129" i="13"/>
  <c r="P82" i="28"/>
  <c r="Q82" i="28" s="1"/>
  <c r="S82" i="28" s="1"/>
  <c r="U82" i="28" s="1"/>
  <c r="AQ82" i="28" s="1"/>
  <c r="AU82" i="28" s="1"/>
  <c r="P66" i="8"/>
  <c r="Q66" i="8" s="1"/>
  <c r="S66" i="8" s="1"/>
  <c r="U66" i="8" s="1"/>
  <c r="AQ66" i="8" s="1"/>
  <c r="AU66" i="8" s="1"/>
  <c r="O67" i="8"/>
  <c r="P34" i="4"/>
  <c r="Q34" i="4" s="1"/>
  <c r="S34" i="4" s="1"/>
  <c r="U34" i="4" s="1"/>
  <c r="AQ34" i="4" s="1"/>
  <c r="AU34" i="4" s="1"/>
  <c r="N36" i="21"/>
  <c r="N52" i="25"/>
  <c r="P34" i="23"/>
  <c r="Q34" i="23" s="1"/>
  <c r="S34" i="23" s="1"/>
  <c r="U34" i="23" s="1"/>
  <c r="AQ34" i="23" s="1"/>
  <c r="AU34" i="23" s="1"/>
  <c r="N52" i="33"/>
  <c r="P51" i="33"/>
  <c r="Q51" i="33" s="1"/>
  <c r="S51" i="33" s="1"/>
  <c r="U51" i="33" s="1"/>
  <c r="AQ51" i="33" s="1"/>
  <c r="AU51" i="33" s="1"/>
  <c r="O52" i="33"/>
  <c r="P128" i="24"/>
  <c r="Q128" i="24" s="1"/>
  <c r="S128" i="24" s="1"/>
  <c r="U128" i="24" s="1"/>
  <c r="AT128" i="24" s="1"/>
  <c r="O129" i="24"/>
  <c r="BA127" i="24"/>
  <c r="AX127" i="24"/>
  <c r="P52" i="1"/>
  <c r="Q52" i="1" s="1"/>
  <c r="S52" i="1" s="1"/>
  <c r="U52" i="1" s="1"/>
  <c r="AQ52" i="1" s="1"/>
  <c r="AU52" i="1" s="1"/>
  <c r="O53" i="1"/>
  <c r="P53" i="1" s="1"/>
  <c r="Q53" i="1" s="1"/>
  <c r="S53" i="1" s="1"/>
  <c r="U53" i="1" s="1"/>
  <c r="AQ53" i="1" s="1"/>
  <c r="AU53" i="1" s="1"/>
  <c r="AV53" i="1" s="1"/>
  <c r="P143" i="4"/>
  <c r="Q143" i="4" s="1"/>
  <c r="S143" i="4" s="1"/>
  <c r="U143" i="4" s="1"/>
  <c r="AT143" i="4" s="1"/>
  <c r="AX143" i="4" s="1"/>
  <c r="P112" i="7"/>
  <c r="Q112" i="7" s="1"/>
  <c r="S112" i="7" s="1"/>
  <c r="U112" i="7" s="1"/>
  <c r="AT112" i="7" s="1"/>
  <c r="AX112" i="7" s="1"/>
  <c r="P96" i="28"/>
  <c r="Q96" i="28" s="1"/>
  <c r="S96" i="28" s="1"/>
  <c r="U96" i="28" s="1"/>
  <c r="AJ96" i="28" s="1"/>
  <c r="AN96" i="28" s="1"/>
  <c r="O97" i="28"/>
  <c r="BA127" i="13"/>
  <c r="AX127" i="13"/>
  <c r="P128" i="18"/>
  <c r="Q128" i="18" s="1"/>
  <c r="S128" i="18" s="1"/>
  <c r="U128" i="18" s="1"/>
  <c r="AT128" i="18" s="1"/>
  <c r="O129" i="18"/>
  <c r="P141" i="5"/>
  <c r="Q141" i="5" s="1"/>
  <c r="S141" i="5" s="1"/>
  <c r="U141" i="5" s="1"/>
  <c r="AT141" i="5" s="1"/>
  <c r="AX141" i="5" s="1"/>
  <c r="O142" i="5"/>
  <c r="O80" i="11"/>
  <c r="P127" i="3"/>
  <c r="Q127" i="3" s="1"/>
  <c r="S127" i="3" s="1"/>
  <c r="U127" i="3" s="1"/>
  <c r="AT127" i="3" s="1"/>
  <c r="O128" i="3"/>
  <c r="P34" i="19"/>
  <c r="Q34" i="19" s="1"/>
  <c r="S34" i="19" s="1"/>
  <c r="U34" i="19" s="1"/>
  <c r="AQ34" i="19" s="1"/>
  <c r="AU34" i="19" s="1"/>
  <c r="P127" i="21"/>
  <c r="Q127" i="21" s="1"/>
  <c r="S127" i="21" s="1"/>
  <c r="U127" i="21" s="1"/>
  <c r="AT127" i="21" s="1"/>
  <c r="O128" i="21"/>
  <c r="P126" i="29"/>
  <c r="Q126" i="29" s="1"/>
  <c r="S126" i="29" s="1"/>
  <c r="U126" i="29" s="1"/>
  <c r="AT126" i="29" s="1"/>
  <c r="P81" i="33"/>
  <c r="Q81" i="33" s="1"/>
  <c r="S81" i="33" s="1"/>
  <c r="U81" i="33" s="1"/>
  <c r="AQ81" i="33" s="1"/>
  <c r="AU81" i="33" s="1"/>
  <c r="P34" i="30"/>
  <c r="Q34" i="30" s="1"/>
  <c r="S34" i="30" s="1"/>
  <c r="U34" i="30" s="1"/>
  <c r="AQ34" i="30" s="1"/>
  <c r="AU34" i="30" s="1"/>
  <c r="P66" i="11"/>
  <c r="Q66" i="11" s="1"/>
  <c r="S66" i="11" s="1"/>
  <c r="U66" i="11" s="1"/>
  <c r="AQ66" i="11" s="1"/>
  <c r="AU66" i="11" s="1"/>
  <c r="P50" i="28"/>
  <c r="Q50" i="28" s="1"/>
  <c r="S50" i="28" s="1"/>
  <c r="U50" i="28" s="1"/>
  <c r="AQ50" i="28" s="1"/>
  <c r="AU50" i="28" s="1"/>
  <c r="O51" i="28"/>
  <c r="P98" i="22"/>
  <c r="Q98" i="22" s="1"/>
  <c r="S98" i="22" s="1"/>
  <c r="U98" i="22" s="1"/>
  <c r="AJ98" i="22" s="1"/>
  <c r="AN98" i="22" s="1"/>
  <c r="AX126" i="20"/>
  <c r="BA126" i="20"/>
  <c r="P144" i="23"/>
  <c r="Q144" i="23" s="1"/>
  <c r="S144" i="23" s="1"/>
  <c r="U144" i="23" s="1"/>
  <c r="AT144" i="23" s="1"/>
  <c r="AX144" i="23" s="1"/>
  <c r="P51" i="11"/>
  <c r="Q51" i="11" s="1"/>
  <c r="S51" i="11" s="1"/>
  <c r="U51" i="11" s="1"/>
  <c r="AQ51" i="11" s="1"/>
  <c r="AU51" i="11" s="1"/>
  <c r="O51" i="10"/>
  <c r="O143" i="17"/>
  <c r="N83" i="18"/>
  <c r="O83" i="18" s="1"/>
  <c r="N52" i="16"/>
  <c r="O52" i="16" s="1"/>
  <c r="O66" i="12"/>
  <c r="O82" i="5"/>
  <c r="O128" i="14"/>
  <c r="O111" i="5"/>
  <c r="N52" i="6"/>
  <c r="P112" i="14"/>
  <c r="Q112" i="14" s="1"/>
  <c r="S112" i="14" s="1"/>
  <c r="U112" i="14" s="1"/>
  <c r="AT112" i="14" s="1"/>
  <c r="AX112" i="14" s="1"/>
  <c r="O113" i="14"/>
  <c r="O111" i="17"/>
  <c r="O82" i="7"/>
  <c r="AX127" i="18"/>
  <c r="BA127" i="18"/>
  <c r="P142" i="6"/>
  <c r="Q142" i="6" s="1"/>
  <c r="S142" i="6" s="1"/>
  <c r="U142" i="6" s="1"/>
  <c r="AT142" i="6" s="1"/>
  <c r="AX142" i="6" s="1"/>
  <c r="P96" i="30"/>
  <c r="Q96" i="30" s="1"/>
  <c r="S96" i="30" s="1"/>
  <c r="U96" i="30" s="1"/>
  <c r="AJ96" i="30" s="1"/>
  <c r="AN96" i="30" s="1"/>
  <c r="O142" i="19"/>
  <c r="O96" i="18"/>
  <c r="O67" i="26"/>
  <c r="BA125" i="29"/>
  <c r="AX125" i="29"/>
  <c r="P113" i="22"/>
  <c r="Q113" i="22" s="1"/>
  <c r="S113" i="22" s="1"/>
  <c r="U113" i="22" s="1"/>
  <c r="AT113" i="22" s="1"/>
  <c r="AX113" i="22" s="1"/>
  <c r="O114" i="22"/>
  <c r="P128" i="12"/>
  <c r="Q128" i="12" s="1"/>
  <c r="S128" i="12" s="1"/>
  <c r="U128" i="12" s="1"/>
  <c r="AT128" i="12" s="1"/>
  <c r="P35" i="3"/>
  <c r="Q35" i="3" s="1"/>
  <c r="S35" i="3" s="1"/>
  <c r="U35" i="3" s="1"/>
  <c r="AQ35" i="3" s="1"/>
  <c r="AU35" i="3" s="1"/>
  <c r="AX127" i="12"/>
  <c r="BA127" i="12"/>
  <c r="P50" i="31"/>
  <c r="Q50" i="31" s="1"/>
  <c r="S50" i="31" s="1"/>
  <c r="U50" i="31" s="1"/>
  <c r="AQ50" i="31" s="1"/>
  <c r="AU50" i="31" s="1"/>
  <c r="P81" i="23"/>
  <c r="Q81" i="23" s="1"/>
  <c r="S81" i="23" s="1"/>
  <c r="U81" i="23" s="1"/>
  <c r="AQ81" i="23" s="1"/>
  <c r="AU81" i="23" s="1"/>
  <c r="O82" i="23"/>
  <c r="P82" i="14"/>
  <c r="Q82" i="14" s="1"/>
  <c r="S82" i="14" s="1"/>
  <c r="U82" i="14" s="1"/>
  <c r="AQ82" i="14" s="1"/>
  <c r="AU82" i="14" s="1"/>
  <c r="AX127" i="14"/>
  <c r="BA127" i="14"/>
  <c r="N52" i="21"/>
  <c r="P51" i="21"/>
  <c r="Q51" i="21" s="1"/>
  <c r="S51" i="21" s="1"/>
  <c r="U51" i="21" s="1"/>
  <c r="AQ51" i="21" s="1"/>
  <c r="AU51" i="21" s="1"/>
  <c r="P143" i="13"/>
  <c r="Q143" i="13" s="1"/>
  <c r="S143" i="13" s="1"/>
  <c r="U143" i="13" s="1"/>
  <c r="AT143" i="13" s="1"/>
  <c r="AX143" i="13" s="1"/>
  <c r="P81" i="3"/>
  <c r="Q81" i="3" s="1"/>
  <c r="S81" i="3" s="1"/>
  <c r="U81" i="3" s="1"/>
  <c r="AQ81" i="3" s="1"/>
  <c r="AU81" i="3" s="1"/>
  <c r="P144" i="30"/>
  <c r="Q144" i="30" s="1"/>
  <c r="S144" i="30" s="1"/>
  <c r="U144" i="30" s="1"/>
  <c r="AT144" i="30" s="1"/>
  <c r="AX144" i="30" s="1"/>
  <c r="P98" i="33"/>
  <c r="Q98" i="33" s="1"/>
  <c r="S98" i="33" s="1"/>
  <c r="U98" i="33" s="1"/>
  <c r="AJ98" i="33" s="1"/>
  <c r="AN98" i="33" s="1"/>
  <c r="N99" i="33"/>
  <c r="O99" i="33"/>
  <c r="P112" i="12"/>
  <c r="Q112" i="12" s="1"/>
  <c r="S112" i="12" s="1"/>
  <c r="U112" i="12" s="1"/>
  <c r="AT112" i="12" s="1"/>
  <c r="AX112" i="12" s="1"/>
  <c r="P81" i="15"/>
  <c r="Q81" i="15" s="1"/>
  <c r="S81" i="15" s="1"/>
  <c r="U81" i="15" s="1"/>
  <c r="AQ81" i="15" s="1"/>
  <c r="AU81" i="15" s="1"/>
  <c r="O82" i="15"/>
  <c r="P67" i="5"/>
  <c r="Q67" i="5" s="1"/>
  <c r="S67" i="5" s="1"/>
  <c r="U67" i="5" s="1"/>
  <c r="AQ67" i="5" s="1"/>
  <c r="AU67" i="5" s="1"/>
  <c r="P82" i="24"/>
  <c r="Q82" i="24" s="1"/>
  <c r="S82" i="24" s="1"/>
  <c r="U82" i="24" s="1"/>
  <c r="AQ82" i="24" s="1"/>
  <c r="AU82" i="24" s="1"/>
  <c r="N83" i="24"/>
  <c r="P96" i="27"/>
  <c r="Q96" i="27" s="1"/>
  <c r="S96" i="27" s="1"/>
  <c r="U96" i="27" s="1"/>
  <c r="AJ96" i="27" s="1"/>
  <c r="AN96" i="27" s="1"/>
  <c r="P111" i="11"/>
  <c r="Q111" i="11" s="1"/>
  <c r="S111" i="11" s="1"/>
  <c r="U111" i="11" s="1"/>
  <c r="AT111" i="11" s="1"/>
  <c r="AX111" i="11" s="1"/>
  <c r="O112" i="11"/>
  <c r="P51" i="18"/>
  <c r="Q51" i="18" s="1"/>
  <c r="S51" i="18" s="1"/>
  <c r="U51" i="18" s="1"/>
  <c r="AQ51" i="18" s="1"/>
  <c r="AU51" i="18" s="1"/>
  <c r="P81" i="6"/>
  <c r="Q81" i="6" s="1"/>
  <c r="S81" i="6" s="1"/>
  <c r="U81" i="6" s="1"/>
  <c r="AQ81" i="6" s="1"/>
  <c r="AU81" i="6" s="1"/>
  <c r="O82" i="6"/>
  <c r="O34" i="31"/>
  <c r="O112" i="15"/>
  <c r="O96" i="5"/>
  <c r="O128" i="33"/>
  <c r="O33" i="5"/>
  <c r="O82" i="9"/>
  <c r="O97" i="16"/>
  <c r="P111" i="33"/>
  <c r="Q111" i="33" s="1"/>
  <c r="S111" i="33" s="1"/>
  <c r="U111" i="33" s="1"/>
  <c r="AT111" i="33" s="1"/>
  <c r="AX111" i="33" s="1"/>
  <c r="O98" i="10"/>
  <c r="O111" i="21"/>
  <c r="N83" i="12"/>
  <c r="O83" i="12" s="1"/>
  <c r="P143" i="24"/>
  <c r="Q143" i="24" s="1"/>
  <c r="S143" i="24" s="1"/>
  <c r="U143" i="24" s="1"/>
  <c r="AT143" i="24" s="1"/>
  <c r="AX143" i="24" s="1"/>
  <c r="O144" i="24"/>
  <c r="O112" i="13"/>
  <c r="O98" i="13"/>
  <c r="N36" i="11"/>
  <c r="O36" i="11" s="1"/>
  <c r="O111" i="4"/>
  <c r="P83" i="34" l="1"/>
  <c r="Q83" i="34" s="1"/>
  <c r="S83" i="34" s="1"/>
  <c r="U83" i="34" s="1"/>
  <c r="AQ83" i="34" s="1"/>
  <c r="AU83" i="34" s="1"/>
  <c r="O84" i="34"/>
  <c r="P84" i="34" s="1"/>
  <c r="Q84" i="34" s="1"/>
  <c r="S84" i="34" s="1"/>
  <c r="U84" i="34" s="1"/>
  <c r="AQ84" i="34" s="1"/>
  <c r="AU84" i="34" s="1"/>
  <c r="AV84" i="34" s="1"/>
  <c r="P146" i="34"/>
  <c r="Q146" i="34" s="1"/>
  <c r="S146" i="34" s="1"/>
  <c r="U146" i="34" s="1"/>
  <c r="AT146" i="34" s="1"/>
  <c r="AX146" i="34" s="1"/>
  <c r="O147" i="34"/>
  <c r="P147" i="34" s="1"/>
  <c r="Q147" i="34" s="1"/>
  <c r="S147" i="34" s="1"/>
  <c r="U147" i="34" s="1"/>
  <c r="AT147" i="34" s="1"/>
  <c r="AX147" i="34" s="1"/>
  <c r="AY147" i="34" s="1"/>
  <c r="P114" i="34"/>
  <c r="Q114" i="34" s="1"/>
  <c r="S114" i="34" s="1"/>
  <c r="U114" i="34" s="1"/>
  <c r="AT114" i="34" s="1"/>
  <c r="AX114" i="34" s="1"/>
  <c r="N115" i="34"/>
  <c r="O115" i="34"/>
  <c r="N68" i="34"/>
  <c r="O68" i="34" s="1"/>
  <c r="AX132" i="34"/>
  <c r="BA132" i="34"/>
  <c r="BA131" i="34"/>
  <c r="AX131" i="34"/>
  <c r="P52" i="16"/>
  <c r="Q52" i="16" s="1"/>
  <c r="S52" i="16" s="1"/>
  <c r="U52" i="16" s="1"/>
  <c r="AQ52" i="16" s="1"/>
  <c r="AU52" i="16" s="1"/>
  <c r="O53" i="16"/>
  <c r="P53" i="16" s="1"/>
  <c r="Q53" i="16" s="1"/>
  <c r="S53" i="16" s="1"/>
  <c r="U53" i="16" s="1"/>
  <c r="AQ53" i="16" s="1"/>
  <c r="AU53" i="16" s="1"/>
  <c r="AV53" i="16" s="1"/>
  <c r="P83" i="18"/>
  <c r="Q83" i="18" s="1"/>
  <c r="S83" i="18" s="1"/>
  <c r="U83" i="18" s="1"/>
  <c r="AQ83" i="18" s="1"/>
  <c r="AU83" i="18" s="1"/>
  <c r="P83" i="2"/>
  <c r="Q83" i="2" s="1"/>
  <c r="S83" i="2" s="1"/>
  <c r="U83" i="2" s="1"/>
  <c r="AQ83" i="2" s="1"/>
  <c r="AU83" i="2" s="1"/>
  <c r="O84" i="2"/>
  <c r="P84" i="2" s="1"/>
  <c r="Q84" i="2" s="1"/>
  <c r="S84" i="2" s="1"/>
  <c r="U84" i="2" s="1"/>
  <c r="AQ84" i="2" s="1"/>
  <c r="AU84" i="2" s="1"/>
  <c r="AV84" i="2" s="1"/>
  <c r="P83" i="12"/>
  <c r="Q83" i="12" s="1"/>
  <c r="S83" i="12" s="1"/>
  <c r="U83" i="12" s="1"/>
  <c r="AQ83" i="12" s="1"/>
  <c r="AU83" i="12" s="1"/>
  <c r="O84" i="12"/>
  <c r="P84" i="12" s="1"/>
  <c r="Q84" i="12" s="1"/>
  <c r="S84" i="12" s="1"/>
  <c r="U84" i="12" s="1"/>
  <c r="AQ84" i="12" s="1"/>
  <c r="AU84" i="12" s="1"/>
  <c r="P36" i="6"/>
  <c r="Q36" i="6" s="1"/>
  <c r="S36" i="6" s="1"/>
  <c r="U36" i="6" s="1"/>
  <c r="AQ36" i="6" s="1"/>
  <c r="AU36" i="6" s="1"/>
  <c r="O37" i="6"/>
  <c r="P37" i="6" s="1"/>
  <c r="Q37" i="6" s="1"/>
  <c r="S37" i="6" s="1"/>
  <c r="U37" i="6" s="1"/>
  <c r="AQ37" i="6" s="1"/>
  <c r="AU37" i="6" s="1"/>
  <c r="AV37" i="6" s="1"/>
  <c r="P83" i="26"/>
  <c r="Q83" i="26" s="1"/>
  <c r="S83" i="26" s="1"/>
  <c r="U83" i="26" s="1"/>
  <c r="AQ83" i="26" s="1"/>
  <c r="AU83" i="26" s="1"/>
  <c r="P36" i="11"/>
  <c r="Q36" i="11" s="1"/>
  <c r="S36" i="11" s="1"/>
  <c r="U36" i="11" s="1"/>
  <c r="AQ36" i="11" s="1"/>
  <c r="AU36" i="11" s="1"/>
  <c r="O37" i="11"/>
  <c r="P37" i="11" s="1"/>
  <c r="Q37" i="11" s="1"/>
  <c r="S37" i="11" s="1"/>
  <c r="U37" i="11" s="1"/>
  <c r="AQ37" i="11" s="1"/>
  <c r="AU37" i="11" s="1"/>
  <c r="AV37" i="11" s="1"/>
  <c r="AX128" i="10"/>
  <c r="BA128" i="10"/>
  <c r="P82" i="23"/>
  <c r="Q82" i="23" s="1"/>
  <c r="S82" i="23" s="1"/>
  <c r="U82" i="23" s="1"/>
  <c r="AQ82" i="23" s="1"/>
  <c r="AU82" i="23" s="1"/>
  <c r="P130" i="31"/>
  <c r="Q130" i="31" s="1"/>
  <c r="S130" i="31" s="1"/>
  <c r="U130" i="31" s="1"/>
  <c r="AT130" i="31" s="1"/>
  <c r="N131" i="31"/>
  <c r="O131" i="31"/>
  <c r="P97" i="26"/>
  <c r="Q97" i="26" s="1"/>
  <c r="S97" i="26" s="1"/>
  <c r="U97" i="26" s="1"/>
  <c r="AJ97" i="26" s="1"/>
  <c r="AN97" i="26" s="1"/>
  <c r="P112" i="9"/>
  <c r="Q112" i="9" s="1"/>
  <c r="S112" i="9" s="1"/>
  <c r="U112" i="9" s="1"/>
  <c r="AT112" i="9" s="1"/>
  <c r="AX112" i="9" s="1"/>
  <c r="O113" i="9"/>
  <c r="P129" i="22"/>
  <c r="Q129" i="22" s="1"/>
  <c r="S129" i="22" s="1"/>
  <c r="U129" i="22" s="1"/>
  <c r="AT129" i="22" s="1"/>
  <c r="BA128" i="17"/>
  <c r="AX128" i="17"/>
  <c r="P35" i="13"/>
  <c r="Q35" i="13" s="1"/>
  <c r="S35" i="13" s="1"/>
  <c r="U35" i="13" s="1"/>
  <c r="AQ35" i="13" s="1"/>
  <c r="AU35" i="13" s="1"/>
  <c r="N36" i="13"/>
  <c r="P142" i="19"/>
  <c r="Q142" i="19" s="1"/>
  <c r="S142" i="19" s="1"/>
  <c r="U142" i="19" s="1"/>
  <c r="AT142" i="19" s="1"/>
  <c r="AX142" i="19" s="1"/>
  <c r="P66" i="12"/>
  <c r="Q66" i="12" s="1"/>
  <c r="S66" i="12" s="1"/>
  <c r="U66" i="12" s="1"/>
  <c r="AQ66" i="12" s="1"/>
  <c r="AU66" i="12" s="1"/>
  <c r="O67" i="12"/>
  <c r="P142" i="5"/>
  <c r="Q142" i="5" s="1"/>
  <c r="S142" i="5" s="1"/>
  <c r="U142" i="5" s="1"/>
  <c r="AT142" i="5" s="1"/>
  <c r="AX142" i="5" s="1"/>
  <c r="O143" i="5"/>
  <c r="P34" i="15"/>
  <c r="Q34" i="15" s="1"/>
  <c r="S34" i="15" s="1"/>
  <c r="U34" i="15" s="1"/>
  <c r="AQ34" i="15" s="1"/>
  <c r="AU34" i="15" s="1"/>
  <c r="O35" i="15"/>
  <c r="N68" i="15"/>
  <c r="P67" i="15"/>
  <c r="Q67" i="15" s="1"/>
  <c r="S67" i="15" s="1"/>
  <c r="U67" i="15" s="1"/>
  <c r="AQ67" i="15" s="1"/>
  <c r="AU67" i="15" s="1"/>
  <c r="P35" i="8"/>
  <c r="Q35" i="8" s="1"/>
  <c r="S35" i="8" s="1"/>
  <c r="U35" i="8" s="1"/>
  <c r="AQ35" i="8" s="1"/>
  <c r="AU35" i="8" s="1"/>
  <c r="P129" i="26"/>
  <c r="Q129" i="26" s="1"/>
  <c r="S129" i="26" s="1"/>
  <c r="U129" i="26" s="1"/>
  <c r="AT129" i="26" s="1"/>
  <c r="BA129" i="31"/>
  <c r="AX129" i="31"/>
  <c r="BA126" i="8"/>
  <c r="AX126" i="8"/>
  <c r="P51" i="30"/>
  <c r="Q51" i="30" s="1"/>
  <c r="S51" i="30" s="1"/>
  <c r="U51" i="30" s="1"/>
  <c r="AQ51" i="30" s="1"/>
  <c r="AU51" i="30" s="1"/>
  <c r="BA128" i="22"/>
  <c r="AX128" i="22"/>
  <c r="N36" i="18"/>
  <c r="P35" i="18"/>
  <c r="Q35" i="18" s="1"/>
  <c r="S35" i="18" s="1"/>
  <c r="U35" i="18" s="1"/>
  <c r="AQ35" i="18" s="1"/>
  <c r="AU35" i="18" s="1"/>
  <c r="N146" i="22"/>
  <c r="O146" i="22" s="1"/>
  <c r="P36" i="9"/>
  <c r="Q36" i="9" s="1"/>
  <c r="S36" i="9" s="1"/>
  <c r="U36" i="9" s="1"/>
  <c r="AQ36" i="9" s="1"/>
  <c r="AU36" i="9" s="1"/>
  <c r="O37" i="9"/>
  <c r="P37" i="9" s="1"/>
  <c r="Q37" i="9" s="1"/>
  <c r="S37" i="9" s="1"/>
  <c r="U37" i="9" s="1"/>
  <c r="AQ37" i="9" s="1"/>
  <c r="AU37" i="9" s="1"/>
  <c r="AV37" i="9" s="1"/>
  <c r="N52" i="18"/>
  <c r="P127" i="8"/>
  <c r="Q127" i="8" s="1"/>
  <c r="S127" i="8" s="1"/>
  <c r="U127" i="8" s="1"/>
  <c r="AT127" i="8" s="1"/>
  <c r="P144" i="33"/>
  <c r="Q144" i="33" s="1"/>
  <c r="S144" i="33" s="1"/>
  <c r="U144" i="33" s="1"/>
  <c r="AT144" i="33" s="1"/>
  <c r="AX144" i="33" s="1"/>
  <c r="O145" i="33"/>
  <c r="N52" i="5"/>
  <c r="O52" i="5" s="1"/>
  <c r="N99" i="10"/>
  <c r="O99" i="10" s="1"/>
  <c r="P98" i="10"/>
  <c r="Q98" i="10" s="1"/>
  <c r="S98" i="10" s="1"/>
  <c r="U98" i="10" s="1"/>
  <c r="AJ98" i="10" s="1"/>
  <c r="AN98" i="10" s="1"/>
  <c r="O112" i="33"/>
  <c r="O97" i="27"/>
  <c r="O145" i="30"/>
  <c r="O51" i="31"/>
  <c r="O97" i="30"/>
  <c r="O67" i="11"/>
  <c r="N83" i="28"/>
  <c r="O83" i="28" s="1"/>
  <c r="O113" i="31"/>
  <c r="N68" i="20"/>
  <c r="O68" i="20" s="1"/>
  <c r="P67" i="20"/>
  <c r="Q67" i="20" s="1"/>
  <c r="S67" i="20" s="1"/>
  <c r="U67" i="20" s="1"/>
  <c r="AQ67" i="20" s="1"/>
  <c r="AU67" i="20" s="1"/>
  <c r="AX128" i="26"/>
  <c r="BA128" i="26"/>
  <c r="O51" i="17"/>
  <c r="O114" i="2"/>
  <c r="O97" i="25"/>
  <c r="O112" i="6"/>
  <c r="O99" i="23"/>
  <c r="O129" i="5"/>
  <c r="O143" i="26"/>
  <c r="P96" i="29"/>
  <c r="Q96" i="29" s="1"/>
  <c r="S96" i="29" s="1"/>
  <c r="U96" i="29" s="1"/>
  <c r="AJ96" i="29" s="1"/>
  <c r="AN96" i="29" s="1"/>
  <c r="O128" i="30"/>
  <c r="O116" i="1"/>
  <c r="P116" i="1" s="1"/>
  <c r="Q116" i="1" s="1"/>
  <c r="S116" i="1" s="1"/>
  <c r="U116" i="1" s="1"/>
  <c r="AT116" i="1" s="1"/>
  <c r="AX116" i="1" s="1"/>
  <c r="AY116" i="1" s="1"/>
  <c r="P52" i="25"/>
  <c r="Q52" i="25" s="1"/>
  <c r="S52" i="25" s="1"/>
  <c r="U52" i="25" s="1"/>
  <c r="AQ52" i="25" s="1"/>
  <c r="AU52" i="25" s="1"/>
  <c r="P96" i="18"/>
  <c r="Q96" i="18" s="1"/>
  <c r="S96" i="18" s="1"/>
  <c r="U96" i="18" s="1"/>
  <c r="AJ96" i="18" s="1"/>
  <c r="AN96" i="18" s="1"/>
  <c r="P143" i="7"/>
  <c r="Q143" i="7" s="1"/>
  <c r="S143" i="7" s="1"/>
  <c r="U143" i="7" s="1"/>
  <c r="AT143" i="7" s="1"/>
  <c r="AX143" i="7" s="1"/>
  <c r="O144" i="7"/>
  <c r="P129" i="18"/>
  <c r="Q129" i="18" s="1"/>
  <c r="S129" i="18" s="1"/>
  <c r="U129" i="18" s="1"/>
  <c r="AT129" i="18" s="1"/>
  <c r="BA127" i="30"/>
  <c r="AX127" i="30"/>
  <c r="P97" i="16"/>
  <c r="Q97" i="16" s="1"/>
  <c r="S97" i="16" s="1"/>
  <c r="U97" i="16" s="1"/>
  <c r="AJ97" i="16" s="1"/>
  <c r="AN97" i="16" s="1"/>
  <c r="O98" i="16"/>
  <c r="O83" i="24"/>
  <c r="O82" i="3"/>
  <c r="O143" i="6"/>
  <c r="P143" i="17"/>
  <c r="Q143" i="17" s="1"/>
  <c r="S143" i="17" s="1"/>
  <c r="U143" i="17" s="1"/>
  <c r="AT143" i="17" s="1"/>
  <c r="AX143" i="17" s="1"/>
  <c r="O144" i="17"/>
  <c r="O35" i="30"/>
  <c r="AX128" i="18"/>
  <c r="BA128" i="18"/>
  <c r="AX128" i="24"/>
  <c r="BA128" i="24"/>
  <c r="BA128" i="13"/>
  <c r="AX128" i="13"/>
  <c r="O144" i="27"/>
  <c r="O81" i="8"/>
  <c r="O98" i="20"/>
  <c r="O67" i="24"/>
  <c r="N36" i="10"/>
  <c r="P35" i="10"/>
  <c r="Q35" i="10" s="1"/>
  <c r="S35" i="10" s="1"/>
  <c r="U35" i="10" s="1"/>
  <c r="AQ35" i="10" s="1"/>
  <c r="AU35" i="10" s="1"/>
  <c r="O36" i="10"/>
  <c r="O33" i="28"/>
  <c r="N68" i="7"/>
  <c r="O68" i="7" s="1"/>
  <c r="N99" i="23"/>
  <c r="N99" i="24"/>
  <c r="O99" i="24" s="1"/>
  <c r="O113" i="29"/>
  <c r="O145" i="21"/>
  <c r="P142" i="10"/>
  <c r="Q142" i="10" s="1"/>
  <c r="S142" i="10" s="1"/>
  <c r="U142" i="10" s="1"/>
  <c r="AT142" i="10" s="1"/>
  <c r="AX142" i="10" s="1"/>
  <c r="O82" i="20"/>
  <c r="O69" i="2"/>
  <c r="P69" i="2" s="1"/>
  <c r="Q69" i="2" s="1"/>
  <c r="S69" i="2" s="1"/>
  <c r="U69" i="2" s="1"/>
  <c r="AQ69" i="2" s="1"/>
  <c r="AU69" i="2" s="1"/>
  <c r="AV69" i="2" s="1"/>
  <c r="P128" i="3"/>
  <c r="Q128" i="3" s="1"/>
  <c r="S128" i="3" s="1"/>
  <c r="U128" i="3" s="1"/>
  <c r="AT128" i="3" s="1"/>
  <c r="O129" i="3"/>
  <c r="P66" i="3"/>
  <c r="Q66" i="3" s="1"/>
  <c r="S66" i="3" s="1"/>
  <c r="U66" i="3" s="1"/>
  <c r="AQ66" i="3" s="1"/>
  <c r="AU66" i="3" s="1"/>
  <c r="P36" i="12"/>
  <c r="Q36" i="12" s="1"/>
  <c r="S36" i="12" s="1"/>
  <c r="U36" i="12" s="1"/>
  <c r="AQ36" i="12" s="1"/>
  <c r="AU36" i="12" s="1"/>
  <c r="N83" i="10"/>
  <c r="P129" i="17"/>
  <c r="Q129" i="17" s="1"/>
  <c r="S129" i="17" s="1"/>
  <c r="U129" i="17" s="1"/>
  <c r="AT129" i="17" s="1"/>
  <c r="O130" i="17"/>
  <c r="P127" i="20"/>
  <c r="Q127" i="20" s="1"/>
  <c r="S127" i="20" s="1"/>
  <c r="U127" i="20" s="1"/>
  <c r="AT127" i="20" s="1"/>
  <c r="O128" i="20"/>
  <c r="P113" i="28"/>
  <c r="Q113" i="28" s="1"/>
  <c r="S113" i="28" s="1"/>
  <c r="U113" i="28" s="1"/>
  <c r="AT113" i="28" s="1"/>
  <c r="AX113" i="28" s="1"/>
  <c r="O114" i="28"/>
  <c r="P52" i="19"/>
  <c r="Q52" i="19" s="1"/>
  <c r="S52" i="19" s="1"/>
  <c r="U52" i="19" s="1"/>
  <c r="AQ52" i="19" s="1"/>
  <c r="AU52" i="19" s="1"/>
  <c r="O53" i="19"/>
  <c r="P53" i="19" s="1"/>
  <c r="Q53" i="19" s="1"/>
  <c r="S53" i="19" s="1"/>
  <c r="U53" i="19" s="1"/>
  <c r="AQ53" i="19" s="1"/>
  <c r="AU53" i="19" s="1"/>
  <c r="AV53" i="19" s="1"/>
  <c r="N83" i="9"/>
  <c r="O83" i="9" s="1"/>
  <c r="P82" i="9"/>
  <c r="Q82" i="9" s="1"/>
  <c r="S82" i="9" s="1"/>
  <c r="U82" i="9" s="1"/>
  <c r="AQ82" i="9" s="1"/>
  <c r="AU82" i="9" s="1"/>
  <c r="N52" i="10"/>
  <c r="P51" i="10"/>
  <c r="Q51" i="10" s="1"/>
  <c r="S51" i="10" s="1"/>
  <c r="U51" i="10" s="1"/>
  <c r="AQ51" i="10" s="1"/>
  <c r="AU51" i="10" s="1"/>
  <c r="O52" i="10"/>
  <c r="P52" i="33"/>
  <c r="Q52" i="33" s="1"/>
  <c r="S52" i="33" s="1"/>
  <c r="U52" i="33" s="1"/>
  <c r="AQ52" i="33" s="1"/>
  <c r="AU52" i="33" s="1"/>
  <c r="O53" i="33"/>
  <c r="P53" i="33" s="1"/>
  <c r="Q53" i="33" s="1"/>
  <c r="S53" i="33" s="1"/>
  <c r="U53" i="33" s="1"/>
  <c r="AQ53" i="33" s="1"/>
  <c r="AU53" i="33" s="1"/>
  <c r="AV53" i="33" s="1"/>
  <c r="P51" i="14"/>
  <c r="Q51" i="14" s="1"/>
  <c r="S51" i="14" s="1"/>
  <c r="U51" i="14" s="1"/>
  <c r="AQ51" i="14" s="1"/>
  <c r="AU51" i="14" s="1"/>
  <c r="N52" i="14"/>
  <c r="P66" i="25"/>
  <c r="Q66" i="25" s="1"/>
  <c r="S66" i="25" s="1"/>
  <c r="U66" i="25" s="1"/>
  <c r="AQ66" i="25" s="1"/>
  <c r="AU66" i="25" s="1"/>
  <c r="O67" i="25"/>
  <c r="P68" i="1"/>
  <c r="Q68" i="1" s="1"/>
  <c r="S68" i="1" s="1"/>
  <c r="U68" i="1" s="1"/>
  <c r="AQ68" i="1" s="1"/>
  <c r="AU68" i="1" s="1"/>
  <c r="P52" i="8"/>
  <c r="Q52" i="8" s="1"/>
  <c r="S52" i="8" s="1"/>
  <c r="U52" i="8" s="1"/>
  <c r="AQ52" i="8" s="1"/>
  <c r="AU52" i="8" s="1"/>
  <c r="O53" i="8"/>
  <c r="P53" i="8" s="1"/>
  <c r="Q53" i="8" s="1"/>
  <c r="S53" i="8" s="1"/>
  <c r="U53" i="8" s="1"/>
  <c r="AQ53" i="8" s="1"/>
  <c r="AU53" i="8" s="1"/>
  <c r="AV53" i="8" s="1"/>
  <c r="P113" i="8"/>
  <c r="Q113" i="8" s="1"/>
  <c r="S113" i="8" s="1"/>
  <c r="U113" i="8" s="1"/>
  <c r="AT113" i="8" s="1"/>
  <c r="AX113" i="8" s="1"/>
  <c r="O114" i="8"/>
  <c r="P128" i="9"/>
  <c r="Q128" i="9" s="1"/>
  <c r="S128" i="9" s="1"/>
  <c r="U128" i="9" s="1"/>
  <c r="AT128" i="9" s="1"/>
  <c r="P127" i="4"/>
  <c r="Q127" i="4" s="1"/>
  <c r="S127" i="4" s="1"/>
  <c r="U127" i="4" s="1"/>
  <c r="AT127" i="4" s="1"/>
  <c r="P50" i="13"/>
  <c r="Q50" i="13" s="1"/>
  <c r="S50" i="13" s="1"/>
  <c r="U50" i="13" s="1"/>
  <c r="AQ50" i="13" s="1"/>
  <c r="AU50" i="13" s="1"/>
  <c r="P115" i="30"/>
  <c r="Q115" i="30" s="1"/>
  <c r="S115" i="30" s="1"/>
  <c r="U115" i="30" s="1"/>
  <c r="AT115" i="30" s="1"/>
  <c r="AX115" i="30" s="1"/>
  <c r="P51" i="15"/>
  <c r="Q51" i="15" s="1"/>
  <c r="S51" i="15" s="1"/>
  <c r="U51" i="15" s="1"/>
  <c r="AQ51" i="15" s="1"/>
  <c r="AU51" i="15" s="1"/>
  <c r="P98" i="12"/>
  <c r="Q98" i="12" s="1"/>
  <c r="S98" i="12" s="1"/>
  <c r="U98" i="12" s="1"/>
  <c r="AJ98" i="12" s="1"/>
  <c r="AN98" i="12" s="1"/>
  <c r="P33" i="5"/>
  <c r="Q33" i="5" s="1"/>
  <c r="S33" i="5" s="1"/>
  <c r="U33" i="5" s="1"/>
  <c r="AQ33" i="5" s="1"/>
  <c r="AU33" i="5" s="1"/>
  <c r="O144" i="13"/>
  <c r="O52" i="11"/>
  <c r="O82" i="33"/>
  <c r="O130" i="25"/>
  <c r="O35" i="17"/>
  <c r="O67" i="10"/>
  <c r="O53" i="29"/>
  <c r="P53" i="29" s="1"/>
  <c r="Q53" i="29" s="1"/>
  <c r="S53" i="29" s="1"/>
  <c r="U53" i="29" s="1"/>
  <c r="AQ53" i="29" s="1"/>
  <c r="AU53" i="29" s="1"/>
  <c r="AV53" i="29" s="1"/>
  <c r="O81" i="27"/>
  <c r="O37" i="16"/>
  <c r="P37" i="16" s="1"/>
  <c r="Q37" i="16" s="1"/>
  <c r="S37" i="16" s="1"/>
  <c r="U37" i="16" s="1"/>
  <c r="AQ37" i="16" s="1"/>
  <c r="AU37" i="16" s="1"/>
  <c r="AV37" i="16" s="1"/>
  <c r="O53" i="2"/>
  <c r="P53" i="2" s="1"/>
  <c r="Q53" i="2" s="1"/>
  <c r="S53" i="2" s="1"/>
  <c r="U53" i="2" s="1"/>
  <c r="AQ53" i="2" s="1"/>
  <c r="AU53" i="2" s="1"/>
  <c r="AV53" i="2" s="1"/>
  <c r="P113" i="27"/>
  <c r="Q113" i="27" s="1"/>
  <c r="S113" i="27" s="1"/>
  <c r="U113" i="27" s="1"/>
  <c r="AT113" i="27" s="1"/>
  <c r="AX113" i="27" s="1"/>
  <c r="O114" i="27"/>
  <c r="P83" i="29"/>
  <c r="Q83" i="29" s="1"/>
  <c r="S83" i="29" s="1"/>
  <c r="U83" i="29" s="1"/>
  <c r="AQ83" i="29" s="1"/>
  <c r="AU83" i="29" s="1"/>
  <c r="N83" i="31"/>
  <c r="O83" i="31" s="1"/>
  <c r="P128" i="6"/>
  <c r="Q128" i="6" s="1"/>
  <c r="S128" i="6" s="1"/>
  <c r="U128" i="6" s="1"/>
  <c r="AT128" i="6" s="1"/>
  <c r="P128" i="23"/>
  <c r="Q128" i="23" s="1"/>
  <c r="S128" i="23" s="1"/>
  <c r="U128" i="23" s="1"/>
  <c r="AT128" i="23" s="1"/>
  <c r="BA127" i="9"/>
  <c r="AX127" i="9"/>
  <c r="AX127" i="16"/>
  <c r="BA127" i="16"/>
  <c r="P52" i="7"/>
  <c r="Q52" i="7" s="1"/>
  <c r="S52" i="7" s="1"/>
  <c r="U52" i="7" s="1"/>
  <c r="AQ52" i="7" s="1"/>
  <c r="AU52" i="7" s="1"/>
  <c r="O53" i="7"/>
  <c r="P53" i="7" s="1"/>
  <c r="Q53" i="7" s="1"/>
  <c r="S53" i="7" s="1"/>
  <c r="U53" i="7" s="1"/>
  <c r="AQ53" i="7" s="1"/>
  <c r="AU53" i="7" s="1"/>
  <c r="AV53" i="7" s="1"/>
  <c r="N68" i="21"/>
  <c r="P67" i="21"/>
  <c r="Q67" i="21" s="1"/>
  <c r="S67" i="21" s="1"/>
  <c r="U67" i="21" s="1"/>
  <c r="AQ67" i="21" s="1"/>
  <c r="AU67" i="21" s="1"/>
  <c r="O68" i="21"/>
  <c r="P142" i="8"/>
  <c r="Q142" i="8" s="1"/>
  <c r="S142" i="8" s="1"/>
  <c r="U142" i="8" s="1"/>
  <c r="AT142" i="8" s="1"/>
  <c r="AX142" i="8" s="1"/>
  <c r="P143" i="3"/>
  <c r="Q143" i="3" s="1"/>
  <c r="S143" i="3" s="1"/>
  <c r="U143" i="3" s="1"/>
  <c r="AT143" i="3" s="1"/>
  <c r="AX143" i="3" s="1"/>
  <c r="O144" i="3"/>
  <c r="BA127" i="3"/>
  <c r="AX127" i="3"/>
  <c r="P111" i="21"/>
  <c r="Q111" i="21" s="1"/>
  <c r="S111" i="21" s="1"/>
  <c r="U111" i="21" s="1"/>
  <c r="AT111" i="21" s="1"/>
  <c r="AX111" i="21" s="1"/>
  <c r="O112" i="21"/>
  <c r="P51" i="28"/>
  <c r="Q51" i="28" s="1"/>
  <c r="S51" i="28" s="1"/>
  <c r="U51" i="28" s="1"/>
  <c r="AQ51" i="28" s="1"/>
  <c r="AU51" i="28" s="1"/>
  <c r="N68" i="13"/>
  <c r="O68" i="13" s="1"/>
  <c r="P80" i="19"/>
  <c r="Q80" i="19" s="1"/>
  <c r="S80" i="19" s="1"/>
  <c r="U80" i="19" s="1"/>
  <c r="AQ80" i="19" s="1"/>
  <c r="AU80" i="19" s="1"/>
  <c r="P97" i="31"/>
  <c r="Q97" i="31" s="1"/>
  <c r="S97" i="31" s="1"/>
  <c r="U97" i="31" s="1"/>
  <c r="AJ97" i="31" s="1"/>
  <c r="AN97" i="31" s="1"/>
  <c r="P97" i="28"/>
  <c r="Q97" i="28" s="1"/>
  <c r="S97" i="28" s="1"/>
  <c r="U97" i="28" s="1"/>
  <c r="AJ97" i="28" s="1"/>
  <c r="AN97" i="28" s="1"/>
  <c r="AX129" i="25"/>
  <c r="BA129" i="25"/>
  <c r="P142" i="29"/>
  <c r="Q142" i="29" s="1"/>
  <c r="S142" i="29" s="1"/>
  <c r="U142" i="29" s="1"/>
  <c r="AT142" i="29" s="1"/>
  <c r="AX142" i="29" s="1"/>
  <c r="O143" i="29"/>
  <c r="P113" i="20"/>
  <c r="Q113" i="20" s="1"/>
  <c r="S113" i="20" s="1"/>
  <c r="U113" i="20" s="1"/>
  <c r="AT113" i="20" s="1"/>
  <c r="AX113" i="20" s="1"/>
  <c r="O114" i="20"/>
  <c r="P112" i="26"/>
  <c r="Q112" i="26" s="1"/>
  <c r="S112" i="26" s="1"/>
  <c r="U112" i="26" s="1"/>
  <c r="AT112" i="26" s="1"/>
  <c r="AX112" i="26" s="1"/>
  <c r="O113" i="26"/>
  <c r="P143" i="11"/>
  <c r="Q143" i="11" s="1"/>
  <c r="S143" i="11" s="1"/>
  <c r="U143" i="11" s="1"/>
  <c r="AT143" i="11" s="1"/>
  <c r="AX143" i="11" s="1"/>
  <c r="O144" i="11"/>
  <c r="N99" i="15"/>
  <c r="P98" i="15"/>
  <c r="Q98" i="15" s="1"/>
  <c r="S98" i="15" s="1"/>
  <c r="U98" i="15" s="1"/>
  <c r="AJ98" i="15" s="1"/>
  <c r="AN98" i="15" s="1"/>
  <c r="AX127" i="6"/>
  <c r="BA127" i="6"/>
  <c r="AX127" i="23"/>
  <c r="BA127" i="23"/>
  <c r="P97" i="8"/>
  <c r="Q97" i="8" s="1"/>
  <c r="S97" i="8" s="1"/>
  <c r="U97" i="8" s="1"/>
  <c r="AJ97" i="8" s="1"/>
  <c r="AN97" i="8" s="1"/>
  <c r="O128" i="16"/>
  <c r="P113" i="18"/>
  <c r="Q113" i="18" s="1"/>
  <c r="S113" i="18" s="1"/>
  <c r="U113" i="18" s="1"/>
  <c r="AT113" i="18" s="1"/>
  <c r="AX113" i="18" s="1"/>
  <c r="O114" i="18"/>
  <c r="P97" i="19"/>
  <c r="Q97" i="19" s="1"/>
  <c r="S97" i="19" s="1"/>
  <c r="U97" i="19" s="1"/>
  <c r="AJ97" i="19" s="1"/>
  <c r="AN97" i="19" s="1"/>
  <c r="O98" i="19"/>
  <c r="N99" i="22"/>
  <c r="P112" i="11"/>
  <c r="Q112" i="11" s="1"/>
  <c r="S112" i="11" s="1"/>
  <c r="U112" i="11" s="1"/>
  <c r="AT112" i="11" s="1"/>
  <c r="AX112" i="11" s="1"/>
  <c r="O113" i="11"/>
  <c r="P80" i="11"/>
  <c r="Q80" i="11" s="1"/>
  <c r="S80" i="11" s="1"/>
  <c r="U80" i="11" s="1"/>
  <c r="AQ80" i="11" s="1"/>
  <c r="AU80" i="11" s="1"/>
  <c r="P36" i="21"/>
  <c r="Q36" i="21" s="1"/>
  <c r="S36" i="21" s="1"/>
  <c r="U36" i="21" s="1"/>
  <c r="AQ36" i="21" s="1"/>
  <c r="AU36" i="21" s="1"/>
  <c r="O37" i="21"/>
  <c r="P37" i="21" s="1"/>
  <c r="Q37" i="21" s="1"/>
  <c r="S37" i="21" s="1"/>
  <c r="U37" i="21" s="1"/>
  <c r="AQ37" i="21" s="1"/>
  <c r="AU37" i="21" s="1"/>
  <c r="AV37" i="21" s="1"/>
  <c r="P129" i="13"/>
  <c r="Q129" i="13" s="1"/>
  <c r="S129" i="13" s="1"/>
  <c r="U129" i="13" s="1"/>
  <c r="AT129" i="13" s="1"/>
  <c r="O130" i="13"/>
  <c r="BA128" i="5"/>
  <c r="AX128" i="5"/>
  <c r="P128" i="33"/>
  <c r="Q128" i="33" s="1"/>
  <c r="S128" i="33" s="1"/>
  <c r="U128" i="33" s="1"/>
  <c r="AT128" i="33" s="1"/>
  <c r="P111" i="4"/>
  <c r="Q111" i="4" s="1"/>
  <c r="S111" i="4" s="1"/>
  <c r="U111" i="4" s="1"/>
  <c r="AT111" i="4" s="1"/>
  <c r="AX111" i="4" s="1"/>
  <c r="P96" i="5"/>
  <c r="Q96" i="5" s="1"/>
  <c r="S96" i="5" s="1"/>
  <c r="U96" i="5" s="1"/>
  <c r="AJ96" i="5" s="1"/>
  <c r="AN96" i="5" s="1"/>
  <c r="O97" i="5"/>
  <c r="O52" i="21"/>
  <c r="N36" i="3"/>
  <c r="O36" i="3" s="1"/>
  <c r="N52" i="11"/>
  <c r="O127" i="29"/>
  <c r="O35" i="23"/>
  <c r="P34" i="29"/>
  <c r="Q34" i="29" s="1"/>
  <c r="S34" i="29" s="1"/>
  <c r="U34" i="29" s="1"/>
  <c r="AQ34" i="29" s="1"/>
  <c r="AU34" i="29" s="1"/>
  <c r="O144" i="18"/>
  <c r="P51" i="22"/>
  <c r="Q51" i="22" s="1"/>
  <c r="S51" i="22" s="1"/>
  <c r="U51" i="22" s="1"/>
  <c r="AQ51" i="22" s="1"/>
  <c r="AU51" i="22" s="1"/>
  <c r="N52" i="22"/>
  <c r="O112" i="23"/>
  <c r="O67" i="17"/>
  <c r="O98" i="6"/>
  <c r="O98" i="1"/>
  <c r="O82" i="16"/>
  <c r="O142" i="20"/>
  <c r="O113" i="3"/>
  <c r="P82" i="17"/>
  <c r="Q82" i="17" s="1"/>
  <c r="S82" i="17" s="1"/>
  <c r="U82" i="17" s="1"/>
  <c r="AQ82" i="17" s="1"/>
  <c r="AU82" i="17" s="1"/>
  <c r="O144" i="16"/>
  <c r="P144" i="12"/>
  <c r="Q144" i="12" s="1"/>
  <c r="S144" i="12" s="1"/>
  <c r="U144" i="12" s="1"/>
  <c r="AT144" i="12" s="1"/>
  <c r="AX144" i="12" s="1"/>
  <c r="O145" i="12"/>
  <c r="P128" i="7"/>
  <c r="Q128" i="7" s="1"/>
  <c r="S128" i="7" s="1"/>
  <c r="U128" i="7" s="1"/>
  <c r="AT128" i="7" s="1"/>
  <c r="O129" i="7"/>
  <c r="P97" i="11"/>
  <c r="Q97" i="11" s="1"/>
  <c r="S97" i="11" s="1"/>
  <c r="U97" i="11" s="1"/>
  <c r="AJ97" i="11" s="1"/>
  <c r="AN97" i="11" s="1"/>
  <c r="O98" i="11"/>
  <c r="P67" i="8"/>
  <c r="Q67" i="8" s="1"/>
  <c r="S67" i="8" s="1"/>
  <c r="U67" i="8" s="1"/>
  <c r="AQ67" i="8" s="1"/>
  <c r="AU67" i="8" s="1"/>
  <c r="P67" i="26"/>
  <c r="Q67" i="26" s="1"/>
  <c r="S67" i="26" s="1"/>
  <c r="U67" i="26" s="1"/>
  <c r="AQ67" i="26" s="1"/>
  <c r="AU67" i="26" s="1"/>
  <c r="P82" i="5"/>
  <c r="Q82" i="5" s="1"/>
  <c r="S82" i="5" s="1"/>
  <c r="U82" i="5" s="1"/>
  <c r="AQ82" i="5" s="1"/>
  <c r="AU82" i="5" s="1"/>
  <c r="P66" i="29"/>
  <c r="Q66" i="29" s="1"/>
  <c r="S66" i="29" s="1"/>
  <c r="U66" i="29" s="1"/>
  <c r="AQ66" i="29" s="1"/>
  <c r="AU66" i="29" s="1"/>
  <c r="P129" i="24"/>
  <c r="Q129" i="24" s="1"/>
  <c r="S129" i="24" s="1"/>
  <c r="U129" i="24" s="1"/>
  <c r="AT129" i="24" s="1"/>
  <c r="P144" i="14"/>
  <c r="Q144" i="14" s="1"/>
  <c r="S144" i="14" s="1"/>
  <c r="U144" i="14" s="1"/>
  <c r="AT144" i="14" s="1"/>
  <c r="AX144" i="14" s="1"/>
  <c r="P112" i="15"/>
  <c r="Q112" i="15" s="1"/>
  <c r="S112" i="15" s="1"/>
  <c r="U112" i="15" s="1"/>
  <c r="AT112" i="15" s="1"/>
  <c r="AX112" i="15" s="1"/>
  <c r="N68" i="5"/>
  <c r="O68" i="5" s="1"/>
  <c r="O129" i="12"/>
  <c r="P82" i="7"/>
  <c r="Q82" i="7" s="1"/>
  <c r="S82" i="7" s="1"/>
  <c r="U82" i="7" s="1"/>
  <c r="AQ82" i="7" s="1"/>
  <c r="AU82" i="7" s="1"/>
  <c r="O145" i="23"/>
  <c r="AX126" i="29"/>
  <c r="BA126" i="29"/>
  <c r="O113" i="7"/>
  <c r="P52" i="6"/>
  <c r="Q52" i="6" s="1"/>
  <c r="S52" i="6" s="1"/>
  <c r="U52" i="6" s="1"/>
  <c r="AQ52" i="6" s="1"/>
  <c r="AU52" i="6" s="1"/>
  <c r="O53" i="6"/>
  <c r="P53" i="6" s="1"/>
  <c r="Q53" i="6" s="1"/>
  <c r="S53" i="6" s="1"/>
  <c r="U53" i="6" s="1"/>
  <c r="AQ53" i="6" s="1"/>
  <c r="AU53" i="6" s="1"/>
  <c r="AV53" i="6" s="1"/>
  <c r="O129" i="27"/>
  <c r="O36" i="25"/>
  <c r="P68" i="22"/>
  <c r="Q68" i="22" s="1"/>
  <c r="S68" i="22" s="1"/>
  <c r="U68" i="22" s="1"/>
  <c r="AQ68" i="22" s="1"/>
  <c r="AU68" i="22" s="1"/>
  <c r="O69" i="22"/>
  <c r="P69" i="22" s="1"/>
  <c r="Q69" i="22" s="1"/>
  <c r="S69" i="22" s="1"/>
  <c r="U69" i="22" s="1"/>
  <c r="AQ69" i="22" s="1"/>
  <c r="AU69" i="22" s="1"/>
  <c r="AV69" i="22" s="1"/>
  <c r="O67" i="4"/>
  <c r="O128" i="11"/>
  <c r="P143" i="15"/>
  <c r="Q143" i="15" s="1"/>
  <c r="S143" i="15" s="1"/>
  <c r="U143" i="15" s="1"/>
  <c r="AT143" i="15" s="1"/>
  <c r="AX143" i="15" s="1"/>
  <c r="P112" i="19"/>
  <c r="Q112" i="19" s="1"/>
  <c r="S112" i="19" s="1"/>
  <c r="U112" i="19" s="1"/>
  <c r="AT112" i="19" s="1"/>
  <c r="AX112" i="19" s="1"/>
  <c r="O113" i="19"/>
  <c r="P111" i="5"/>
  <c r="Q111" i="5" s="1"/>
  <c r="S111" i="5" s="1"/>
  <c r="U111" i="5" s="1"/>
  <c r="AT111" i="5" s="1"/>
  <c r="AX111" i="5" s="1"/>
  <c r="P99" i="33"/>
  <c r="Q99" i="33" s="1"/>
  <c r="S99" i="33" s="1"/>
  <c r="U99" i="33" s="1"/>
  <c r="AJ99" i="33" s="1"/>
  <c r="AN99" i="33" s="1"/>
  <c r="O100" i="33"/>
  <c r="P100" i="33" s="1"/>
  <c r="Q100" i="33" s="1"/>
  <c r="S100" i="33" s="1"/>
  <c r="U100" i="33" s="1"/>
  <c r="AJ100" i="33" s="1"/>
  <c r="AN100" i="33" s="1"/>
  <c r="AO100" i="33" s="1"/>
  <c r="P128" i="21"/>
  <c r="Q128" i="21" s="1"/>
  <c r="S128" i="21" s="1"/>
  <c r="U128" i="21" s="1"/>
  <c r="AT128" i="21" s="1"/>
  <c r="O129" i="21"/>
  <c r="AX128" i="27"/>
  <c r="BA128" i="27"/>
  <c r="P50" i="12"/>
  <c r="Q50" i="12" s="1"/>
  <c r="S50" i="12" s="1"/>
  <c r="U50" i="12" s="1"/>
  <c r="AQ50" i="12" s="1"/>
  <c r="AU50" i="12" s="1"/>
  <c r="O51" i="12"/>
  <c r="P112" i="10"/>
  <c r="Q112" i="10" s="1"/>
  <c r="S112" i="10" s="1"/>
  <c r="U112" i="10" s="1"/>
  <c r="AT112" i="10" s="1"/>
  <c r="AX112" i="10" s="1"/>
  <c r="O113" i="10"/>
  <c r="P143" i="9"/>
  <c r="Q143" i="9" s="1"/>
  <c r="S143" i="9" s="1"/>
  <c r="U143" i="9" s="1"/>
  <c r="AT143" i="9" s="1"/>
  <c r="AX143" i="9" s="1"/>
  <c r="P145" i="2"/>
  <c r="Q145" i="2" s="1"/>
  <c r="S145" i="2" s="1"/>
  <c r="U145" i="2" s="1"/>
  <c r="AT145" i="2" s="1"/>
  <c r="AX145" i="2" s="1"/>
  <c r="P127" i="15"/>
  <c r="Q127" i="15" s="1"/>
  <c r="S127" i="15" s="1"/>
  <c r="U127" i="15" s="1"/>
  <c r="AT127" i="15" s="1"/>
  <c r="O128" i="15"/>
  <c r="P81" i="21"/>
  <c r="Q81" i="21" s="1"/>
  <c r="S81" i="21" s="1"/>
  <c r="U81" i="21" s="1"/>
  <c r="AQ81" i="21" s="1"/>
  <c r="AU81" i="21" s="1"/>
  <c r="N99" i="13"/>
  <c r="O99" i="13" s="1"/>
  <c r="P98" i="13"/>
  <c r="Q98" i="13" s="1"/>
  <c r="S98" i="13" s="1"/>
  <c r="U98" i="13" s="1"/>
  <c r="AJ98" i="13" s="1"/>
  <c r="AN98" i="13" s="1"/>
  <c r="P82" i="6"/>
  <c r="Q82" i="6" s="1"/>
  <c r="S82" i="6" s="1"/>
  <c r="U82" i="6" s="1"/>
  <c r="AQ82" i="6" s="1"/>
  <c r="AU82" i="6" s="1"/>
  <c r="P82" i="15"/>
  <c r="Q82" i="15" s="1"/>
  <c r="S82" i="15" s="1"/>
  <c r="U82" i="15" s="1"/>
  <c r="AQ82" i="15" s="1"/>
  <c r="AU82" i="15" s="1"/>
  <c r="P114" i="22"/>
  <c r="Q114" i="22" s="1"/>
  <c r="S114" i="22" s="1"/>
  <c r="U114" i="22" s="1"/>
  <c r="AT114" i="22" s="1"/>
  <c r="AX114" i="22" s="1"/>
  <c r="P113" i="14"/>
  <c r="Q113" i="14" s="1"/>
  <c r="S113" i="14" s="1"/>
  <c r="U113" i="14" s="1"/>
  <c r="AT113" i="14" s="1"/>
  <c r="AX113" i="14" s="1"/>
  <c r="O114" i="14"/>
  <c r="BA127" i="21"/>
  <c r="AX127" i="21"/>
  <c r="P52" i="4"/>
  <c r="Q52" i="4" s="1"/>
  <c r="S52" i="4" s="1"/>
  <c r="U52" i="4" s="1"/>
  <c r="AQ52" i="4" s="1"/>
  <c r="AU52" i="4" s="1"/>
  <c r="N36" i="25"/>
  <c r="N68" i="14"/>
  <c r="O68" i="14" s="1"/>
  <c r="N99" i="14"/>
  <c r="O99" i="14" s="1"/>
  <c r="N68" i="9"/>
  <c r="P67" i="9"/>
  <c r="Q67" i="9" s="1"/>
  <c r="S67" i="9" s="1"/>
  <c r="U67" i="9" s="1"/>
  <c r="AQ67" i="9" s="1"/>
  <c r="AU67" i="9" s="1"/>
  <c r="P131" i="1"/>
  <c r="Q131" i="1" s="1"/>
  <c r="S131" i="1" s="1"/>
  <c r="U131" i="1" s="1"/>
  <c r="AT131" i="1" s="1"/>
  <c r="O132" i="1"/>
  <c r="P132" i="1" s="1"/>
  <c r="Q132" i="1" s="1"/>
  <c r="S132" i="1" s="1"/>
  <c r="U132" i="1" s="1"/>
  <c r="AT132" i="1" s="1"/>
  <c r="N68" i="28"/>
  <c r="P67" i="28"/>
  <c r="Q67" i="28" s="1"/>
  <c r="S67" i="28" s="1"/>
  <c r="U67" i="28" s="1"/>
  <c r="AQ67" i="28" s="1"/>
  <c r="AU67" i="28" s="1"/>
  <c r="O68" i="28"/>
  <c r="P128" i="14"/>
  <c r="Q128" i="14" s="1"/>
  <c r="S128" i="14" s="1"/>
  <c r="U128" i="14" s="1"/>
  <c r="AT128" i="14" s="1"/>
  <c r="O129" i="14"/>
  <c r="P67" i="23"/>
  <c r="Q67" i="23" s="1"/>
  <c r="S67" i="23" s="1"/>
  <c r="U67" i="23" s="1"/>
  <c r="AQ67" i="23" s="1"/>
  <c r="AU67" i="23" s="1"/>
  <c r="P36" i="2"/>
  <c r="Q36" i="2" s="1"/>
  <c r="S36" i="2" s="1"/>
  <c r="U36" i="2" s="1"/>
  <c r="AQ36" i="2" s="1"/>
  <c r="AU36" i="2" s="1"/>
  <c r="P34" i="31"/>
  <c r="Q34" i="31" s="1"/>
  <c r="S34" i="31" s="1"/>
  <c r="U34" i="31" s="1"/>
  <c r="AQ34" i="31" s="1"/>
  <c r="AU34" i="31" s="1"/>
  <c r="O35" i="31"/>
  <c r="BA128" i="12"/>
  <c r="AX128" i="12"/>
  <c r="P111" i="17"/>
  <c r="Q111" i="17" s="1"/>
  <c r="S111" i="17" s="1"/>
  <c r="U111" i="17" s="1"/>
  <c r="AT111" i="17" s="1"/>
  <c r="AX111" i="17" s="1"/>
  <c r="O112" i="17"/>
  <c r="AX127" i="11"/>
  <c r="BA127" i="11"/>
  <c r="N99" i="17"/>
  <c r="P98" i="17"/>
  <c r="Q98" i="17" s="1"/>
  <c r="S98" i="17" s="1"/>
  <c r="U98" i="17" s="1"/>
  <c r="AJ98" i="17" s="1"/>
  <c r="AN98" i="17" s="1"/>
  <c r="O99" i="17"/>
  <c r="P145" i="31"/>
  <c r="Q145" i="31" s="1"/>
  <c r="S145" i="31" s="1"/>
  <c r="U145" i="31" s="1"/>
  <c r="AT145" i="31" s="1"/>
  <c r="AX145" i="31" s="1"/>
  <c r="P112" i="13"/>
  <c r="Q112" i="13" s="1"/>
  <c r="S112" i="13" s="1"/>
  <c r="U112" i="13" s="1"/>
  <c r="AT112" i="13" s="1"/>
  <c r="AX112" i="13" s="1"/>
  <c r="O35" i="19"/>
  <c r="O35" i="4"/>
  <c r="P115" i="25"/>
  <c r="Q115" i="25" s="1"/>
  <c r="S115" i="25" s="1"/>
  <c r="U115" i="25" s="1"/>
  <c r="AT115" i="25" s="1"/>
  <c r="AX115" i="25" s="1"/>
  <c r="O130" i="2"/>
  <c r="P113" i="24"/>
  <c r="Q113" i="24" s="1"/>
  <c r="S113" i="24" s="1"/>
  <c r="U113" i="24" s="1"/>
  <c r="AT113" i="24" s="1"/>
  <c r="AX113" i="24" s="1"/>
  <c r="P96" i="4"/>
  <c r="Q96" i="4" s="1"/>
  <c r="S96" i="4" s="1"/>
  <c r="U96" i="4" s="1"/>
  <c r="AJ96" i="4" s="1"/>
  <c r="AN96" i="4" s="1"/>
  <c r="O97" i="4"/>
  <c r="O98" i="21"/>
  <c r="N36" i="20"/>
  <c r="O36" i="20" s="1"/>
  <c r="N146" i="1"/>
  <c r="O146" i="1" s="1"/>
  <c r="N68" i="31"/>
  <c r="O68" i="31" s="1"/>
  <c r="O67" i="19"/>
  <c r="P113" i="16"/>
  <c r="Q113" i="16" s="1"/>
  <c r="S113" i="16" s="1"/>
  <c r="U113" i="16" s="1"/>
  <c r="AT113" i="16" s="1"/>
  <c r="AX113" i="16" s="1"/>
  <c r="P127" i="19"/>
  <c r="Q127" i="19" s="1"/>
  <c r="S127" i="19" s="1"/>
  <c r="U127" i="19" s="1"/>
  <c r="AT127" i="19" s="1"/>
  <c r="O128" i="19"/>
  <c r="N99" i="7"/>
  <c r="P98" i="7"/>
  <c r="Q98" i="7" s="1"/>
  <c r="S98" i="7" s="1"/>
  <c r="U98" i="7" s="1"/>
  <c r="AJ98" i="7" s="1"/>
  <c r="AN98" i="7" s="1"/>
  <c r="O99" i="7"/>
  <c r="P127" i="28"/>
  <c r="Q127" i="28" s="1"/>
  <c r="S127" i="28" s="1"/>
  <c r="U127" i="28" s="1"/>
  <c r="AT127" i="28" s="1"/>
  <c r="P144" i="24"/>
  <c r="Q144" i="24" s="1"/>
  <c r="S144" i="24" s="1"/>
  <c r="U144" i="24" s="1"/>
  <c r="AT144" i="24" s="1"/>
  <c r="AX144" i="24" s="1"/>
  <c r="O52" i="18"/>
  <c r="O113" i="12"/>
  <c r="N83" i="14"/>
  <c r="O83" i="14" s="1"/>
  <c r="O99" i="22"/>
  <c r="O144" i="4"/>
  <c r="P96" i="9"/>
  <c r="Q96" i="9" s="1"/>
  <c r="S96" i="9" s="1"/>
  <c r="U96" i="9" s="1"/>
  <c r="AJ96" i="9" s="1"/>
  <c r="AN96" i="9" s="1"/>
  <c r="O97" i="9"/>
  <c r="AX129" i="2"/>
  <c r="BA129" i="2"/>
  <c r="O143" i="28"/>
  <c r="O98" i="3"/>
  <c r="O83" i="10"/>
  <c r="O82" i="30"/>
  <c r="O129" i="10"/>
  <c r="P81" i="4"/>
  <c r="Q81" i="4" s="1"/>
  <c r="S81" i="4" s="1"/>
  <c r="U81" i="4" s="1"/>
  <c r="AQ81" i="4" s="1"/>
  <c r="AU81" i="4" s="1"/>
  <c r="N83" i="25"/>
  <c r="O83" i="25" s="1"/>
  <c r="P51" i="9"/>
  <c r="Q51" i="9" s="1"/>
  <c r="S51" i="9" s="1"/>
  <c r="U51" i="9" s="1"/>
  <c r="AQ51" i="9" s="1"/>
  <c r="AU51" i="9" s="1"/>
  <c r="P68" i="34" l="1"/>
  <c r="Q68" i="34" s="1"/>
  <c r="S68" i="34" s="1"/>
  <c r="U68" i="34" s="1"/>
  <c r="AQ68" i="34" s="1"/>
  <c r="AU68" i="34" s="1"/>
  <c r="O69" i="34"/>
  <c r="P69" i="34" s="1"/>
  <c r="Q69" i="34" s="1"/>
  <c r="S69" i="34" s="1"/>
  <c r="U69" i="34" s="1"/>
  <c r="AQ69" i="34" s="1"/>
  <c r="AU69" i="34" s="1"/>
  <c r="AV69" i="34" s="1"/>
  <c r="BB132" i="34"/>
  <c r="AY132" i="34"/>
  <c r="P115" i="34"/>
  <c r="Q115" i="34" s="1"/>
  <c r="S115" i="34" s="1"/>
  <c r="U115" i="34" s="1"/>
  <c r="AT115" i="34" s="1"/>
  <c r="AX115" i="34" s="1"/>
  <c r="P68" i="5"/>
  <c r="Q68" i="5" s="1"/>
  <c r="S68" i="5" s="1"/>
  <c r="U68" i="5" s="1"/>
  <c r="AQ68" i="5" s="1"/>
  <c r="AU68" i="5" s="1"/>
  <c r="O69" i="5"/>
  <c r="P69" i="5" s="1"/>
  <c r="Q69" i="5" s="1"/>
  <c r="S69" i="5" s="1"/>
  <c r="U69" i="5" s="1"/>
  <c r="AQ69" i="5" s="1"/>
  <c r="AU69" i="5" s="1"/>
  <c r="AV69" i="5" s="1"/>
  <c r="P68" i="14"/>
  <c r="Q68" i="14" s="1"/>
  <c r="S68" i="14" s="1"/>
  <c r="U68" i="14" s="1"/>
  <c r="AQ68" i="14" s="1"/>
  <c r="AU68" i="14" s="1"/>
  <c r="O69" i="14"/>
  <c r="P69" i="14" s="1"/>
  <c r="Q69" i="14" s="1"/>
  <c r="S69" i="14" s="1"/>
  <c r="U69" i="14" s="1"/>
  <c r="AQ69" i="14" s="1"/>
  <c r="AU69" i="14" s="1"/>
  <c r="AV69" i="14" s="1"/>
  <c r="P99" i="14"/>
  <c r="Q99" i="14" s="1"/>
  <c r="S99" i="14" s="1"/>
  <c r="U99" i="14" s="1"/>
  <c r="AJ99" i="14" s="1"/>
  <c r="AN99" i="14" s="1"/>
  <c r="O100" i="14"/>
  <c r="P100" i="14" s="1"/>
  <c r="Q100" i="14" s="1"/>
  <c r="S100" i="14" s="1"/>
  <c r="U100" i="14" s="1"/>
  <c r="AJ100" i="14" s="1"/>
  <c r="AN100" i="14" s="1"/>
  <c r="AO100" i="14" s="1"/>
  <c r="P99" i="10"/>
  <c r="Q99" i="10" s="1"/>
  <c r="S99" i="10" s="1"/>
  <c r="U99" i="10" s="1"/>
  <c r="AJ99" i="10" s="1"/>
  <c r="AN99" i="10" s="1"/>
  <c r="O100" i="10"/>
  <c r="P100" i="10" s="1"/>
  <c r="Q100" i="10" s="1"/>
  <c r="S100" i="10" s="1"/>
  <c r="U100" i="10" s="1"/>
  <c r="AJ100" i="10" s="1"/>
  <c r="AN100" i="10" s="1"/>
  <c r="AO100" i="10" s="1"/>
  <c r="P83" i="31"/>
  <c r="Q83" i="31" s="1"/>
  <c r="S83" i="31" s="1"/>
  <c r="U83" i="31" s="1"/>
  <c r="AQ83" i="31" s="1"/>
  <c r="AU83" i="31" s="1"/>
  <c r="O84" i="31"/>
  <c r="P84" i="31" s="1"/>
  <c r="Q84" i="31" s="1"/>
  <c r="S84" i="31" s="1"/>
  <c r="U84" i="31" s="1"/>
  <c r="AQ84" i="31" s="1"/>
  <c r="AU84" i="31" s="1"/>
  <c r="AV84" i="31" s="1"/>
  <c r="P83" i="25"/>
  <c r="Q83" i="25" s="1"/>
  <c r="S83" i="25" s="1"/>
  <c r="U83" i="25" s="1"/>
  <c r="AQ83" i="25" s="1"/>
  <c r="AU83" i="25" s="1"/>
  <c r="O84" i="25"/>
  <c r="P84" i="25" s="1"/>
  <c r="Q84" i="25" s="1"/>
  <c r="S84" i="25" s="1"/>
  <c r="U84" i="25" s="1"/>
  <c r="AQ84" i="25" s="1"/>
  <c r="AU84" i="25" s="1"/>
  <c r="AV84" i="25" s="1"/>
  <c r="P99" i="13"/>
  <c r="Q99" i="13" s="1"/>
  <c r="S99" i="13" s="1"/>
  <c r="U99" i="13" s="1"/>
  <c r="AJ99" i="13" s="1"/>
  <c r="AN99" i="13" s="1"/>
  <c r="O100" i="13"/>
  <c r="P100" i="13" s="1"/>
  <c r="Q100" i="13" s="1"/>
  <c r="S100" i="13" s="1"/>
  <c r="U100" i="13" s="1"/>
  <c r="AJ100" i="13" s="1"/>
  <c r="AN100" i="13" s="1"/>
  <c r="AO100" i="13" s="1"/>
  <c r="P36" i="3"/>
  <c r="Q36" i="3" s="1"/>
  <c r="S36" i="3" s="1"/>
  <c r="U36" i="3" s="1"/>
  <c r="AQ36" i="3" s="1"/>
  <c r="AU36" i="3" s="1"/>
  <c r="O37" i="3"/>
  <c r="P37" i="3" s="1"/>
  <c r="Q37" i="3" s="1"/>
  <c r="S37" i="3" s="1"/>
  <c r="U37" i="3" s="1"/>
  <c r="AQ37" i="3" s="1"/>
  <c r="AU37" i="3" s="1"/>
  <c r="AV37" i="3" s="1"/>
  <c r="P83" i="9"/>
  <c r="Q83" i="9" s="1"/>
  <c r="S83" i="9" s="1"/>
  <c r="U83" i="9" s="1"/>
  <c r="AQ83" i="9" s="1"/>
  <c r="AU83" i="9" s="1"/>
  <c r="O84" i="9"/>
  <c r="P84" i="9" s="1"/>
  <c r="Q84" i="9" s="1"/>
  <c r="S84" i="9" s="1"/>
  <c r="U84" i="9" s="1"/>
  <c r="AQ84" i="9" s="1"/>
  <c r="AU84" i="9" s="1"/>
  <c r="AV84" i="9" s="1"/>
  <c r="P68" i="20"/>
  <c r="Q68" i="20" s="1"/>
  <c r="S68" i="20" s="1"/>
  <c r="U68" i="20" s="1"/>
  <c r="AQ68" i="20" s="1"/>
  <c r="AU68" i="20" s="1"/>
  <c r="O69" i="20"/>
  <c r="P69" i="20" s="1"/>
  <c r="Q69" i="20" s="1"/>
  <c r="S69" i="20" s="1"/>
  <c r="U69" i="20" s="1"/>
  <c r="AQ69" i="20" s="1"/>
  <c r="AU69" i="20" s="1"/>
  <c r="AV69" i="20" s="1"/>
  <c r="P99" i="17"/>
  <c r="Q99" i="17" s="1"/>
  <c r="S99" i="17" s="1"/>
  <c r="U99" i="17" s="1"/>
  <c r="AJ99" i="17" s="1"/>
  <c r="AN99" i="17" s="1"/>
  <c r="O100" i="17"/>
  <c r="P100" i="17" s="1"/>
  <c r="Q100" i="17" s="1"/>
  <c r="S100" i="17" s="1"/>
  <c r="U100" i="17" s="1"/>
  <c r="AJ100" i="17" s="1"/>
  <c r="AN100" i="17" s="1"/>
  <c r="AO100" i="17" s="1"/>
  <c r="P143" i="29"/>
  <c r="Q143" i="29" s="1"/>
  <c r="S143" i="29" s="1"/>
  <c r="U143" i="29" s="1"/>
  <c r="AT143" i="29" s="1"/>
  <c r="AX143" i="29" s="1"/>
  <c r="O144" i="29"/>
  <c r="AX129" i="26"/>
  <c r="BA129" i="26"/>
  <c r="O82" i="4"/>
  <c r="O145" i="24"/>
  <c r="N99" i="21"/>
  <c r="P98" i="21"/>
  <c r="Q98" i="21" s="1"/>
  <c r="S98" i="21" s="1"/>
  <c r="U98" i="21" s="1"/>
  <c r="AJ98" i="21" s="1"/>
  <c r="AN98" i="21" s="1"/>
  <c r="O99" i="21"/>
  <c r="BA128" i="14"/>
  <c r="AX128" i="14"/>
  <c r="O82" i="21"/>
  <c r="AX128" i="21"/>
  <c r="BA128" i="21"/>
  <c r="P129" i="27"/>
  <c r="Q129" i="27" s="1"/>
  <c r="S129" i="27" s="1"/>
  <c r="U129" i="27" s="1"/>
  <c r="AT129" i="27" s="1"/>
  <c r="O130" i="24"/>
  <c r="BA128" i="7"/>
  <c r="AX128" i="7"/>
  <c r="O98" i="8"/>
  <c r="O129" i="6"/>
  <c r="O129" i="9"/>
  <c r="O67" i="3"/>
  <c r="P82" i="3"/>
  <c r="Q82" i="3" s="1"/>
  <c r="S82" i="3" s="1"/>
  <c r="U82" i="3" s="1"/>
  <c r="AQ82" i="3" s="1"/>
  <c r="AU82" i="3" s="1"/>
  <c r="N83" i="3"/>
  <c r="O97" i="29"/>
  <c r="P67" i="11"/>
  <c r="Q67" i="11" s="1"/>
  <c r="S67" i="11" s="1"/>
  <c r="U67" i="11" s="1"/>
  <c r="AQ67" i="11" s="1"/>
  <c r="AU67" i="11" s="1"/>
  <c r="N68" i="11"/>
  <c r="O68" i="11" s="1"/>
  <c r="P52" i="11"/>
  <c r="Q52" i="11" s="1"/>
  <c r="S52" i="11" s="1"/>
  <c r="U52" i="11" s="1"/>
  <c r="AQ52" i="11" s="1"/>
  <c r="AU52" i="11" s="1"/>
  <c r="O53" i="11"/>
  <c r="P53" i="11" s="1"/>
  <c r="Q53" i="11" s="1"/>
  <c r="S53" i="11" s="1"/>
  <c r="U53" i="11" s="1"/>
  <c r="AQ53" i="11" s="1"/>
  <c r="AU53" i="11" s="1"/>
  <c r="AV53" i="11" s="1"/>
  <c r="BA128" i="9"/>
  <c r="AX128" i="9"/>
  <c r="P114" i="14"/>
  <c r="Q114" i="14" s="1"/>
  <c r="S114" i="14" s="1"/>
  <c r="U114" i="14" s="1"/>
  <c r="AT114" i="14" s="1"/>
  <c r="AX114" i="14" s="1"/>
  <c r="P128" i="15"/>
  <c r="Q128" i="15" s="1"/>
  <c r="S128" i="15" s="1"/>
  <c r="U128" i="15" s="1"/>
  <c r="AT128" i="15" s="1"/>
  <c r="O67" i="29"/>
  <c r="O35" i="29"/>
  <c r="P130" i="13"/>
  <c r="Q130" i="13" s="1"/>
  <c r="S130" i="13" s="1"/>
  <c r="U130" i="13" s="1"/>
  <c r="AT130" i="13" s="1"/>
  <c r="O34" i="5"/>
  <c r="P114" i="8"/>
  <c r="Q114" i="8" s="1"/>
  <c r="S114" i="8" s="1"/>
  <c r="U114" i="8" s="1"/>
  <c r="AT114" i="8" s="1"/>
  <c r="AX114" i="8" s="1"/>
  <c r="P129" i="3"/>
  <c r="Q129" i="3" s="1"/>
  <c r="S129" i="3" s="1"/>
  <c r="U129" i="3" s="1"/>
  <c r="AT129" i="3" s="1"/>
  <c r="O130" i="3"/>
  <c r="P67" i="24"/>
  <c r="Q67" i="24" s="1"/>
  <c r="S67" i="24" s="1"/>
  <c r="U67" i="24" s="1"/>
  <c r="AQ67" i="24" s="1"/>
  <c r="AU67" i="24" s="1"/>
  <c r="N68" i="24"/>
  <c r="N99" i="16"/>
  <c r="P98" i="16"/>
  <c r="Q98" i="16" s="1"/>
  <c r="S98" i="16" s="1"/>
  <c r="U98" i="16" s="1"/>
  <c r="AJ98" i="16" s="1"/>
  <c r="AN98" i="16" s="1"/>
  <c r="O99" i="16"/>
  <c r="P143" i="26"/>
  <c r="Q143" i="26" s="1"/>
  <c r="S143" i="26" s="1"/>
  <c r="U143" i="26" s="1"/>
  <c r="AT143" i="26" s="1"/>
  <c r="AX143" i="26" s="1"/>
  <c r="O144" i="26"/>
  <c r="P51" i="31"/>
  <c r="Q51" i="31" s="1"/>
  <c r="S51" i="31" s="1"/>
  <c r="U51" i="31" s="1"/>
  <c r="AQ51" i="31" s="1"/>
  <c r="AU51" i="31" s="1"/>
  <c r="N52" i="31"/>
  <c r="O52" i="31" s="1"/>
  <c r="N36" i="8"/>
  <c r="O36" i="8" s="1"/>
  <c r="AX128" i="23"/>
  <c r="BA128" i="23"/>
  <c r="P97" i="4"/>
  <c r="Q97" i="4" s="1"/>
  <c r="S97" i="4" s="1"/>
  <c r="U97" i="4" s="1"/>
  <c r="AJ97" i="4" s="1"/>
  <c r="AN97" i="4" s="1"/>
  <c r="P129" i="10"/>
  <c r="Q129" i="10" s="1"/>
  <c r="S129" i="10" s="1"/>
  <c r="U129" i="10" s="1"/>
  <c r="AT129" i="10" s="1"/>
  <c r="P82" i="30"/>
  <c r="Q82" i="30" s="1"/>
  <c r="S82" i="30" s="1"/>
  <c r="U82" i="30" s="1"/>
  <c r="AQ82" i="30" s="1"/>
  <c r="AU82" i="30" s="1"/>
  <c r="O128" i="28"/>
  <c r="O114" i="24"/>
  <c r="AX127" i="15"/>
  <c r="BA127" i="15"/>
  <c r="O112" i="5"/>
  <c r="P113" i="7"/>
  <c r="Q113" i="7" s="1"/>
  <c r="S113" i="7" s="1"/>
  <c r="U113" i="7" s="1"/>
  <c r="AT113" i="7" s="1"/>
  <c r="AX113" i="7" s="1"/>
  <c r="P144" i="16"/>
  <c r="Q144" i="16" s="1"/>
  <c r="S144" i="16" s="1"/>
  <c r="U144" i="16" s="1"/>
  <c r="AT144" i="16" s="1"/>
  <c r="AX144" i="16" s="1"/>
  <c r="O145" i="16"/>
  <c r="AX129" i="13"/>
  <c r="BA129" i="13"/>
  <c r="O98" i="28"/>
  <c r="O143" i="8"/>
  <c r="O84" i="29"/>
  <c r="P84" i="29" s="1"/>
  <c r="Q84" i="29" s="1"/>
  <c r="S84" i="29" s="1"/>
  <c r="U84" i="29" s="1"/>
  <c r="AQ84" i="29" s="1"/>
  <c r="AU84" i="29" s="1"/>
  <c r="AV84" i="29" s="1"/>
  <c r="BA128" i="3"/>
  <c r="AX128" i="3"/>
  <c r="P98" i="20"/>
  <c r="Q98" i="20" s="1"/>
  <c r="S98" i="20" s="1"/>
  <c r="U98" i="20" s="1"/>
  <c r="AJ98" i="20" s="1"/>
  <c r="AN98" i="20" s="1"/>
  <c r="N99" i="20"/>
  <c r="O99" i="20"/>
  <c r="P129" i="5"/>
  <c r="Q129" i="5" s="1"/>
  <c r="S129" i="5" s="1"/>
  <c r="U129" i="5" s="1"/>
  <c r="AT129" i="5" s="1"/>
  <c r="P145" i="30"/>
  <c r="Q145" i="30" s="1"/>
  <c r="S145" i="30" s="1"/>
  <c r="U145" i="30" s="1"/>
  <c r="AT145" i="30" s="1"/>
  <c r="AX145" i="30" s="1"/>
  <c r="O36" i="18"/>
  <c r="O68" i="15"/>
  <c r="O130" i="22"/>
  <c r="O84" i="26"/>
  <c r="P84" i="26" s="1"/>
  <c r="Q84" i="26" s="1"/>
  <c r="S84" i="26" s="1"/>
  <c r="U84" i="26" s="1"/>
  <c r="AQ84" i="26" s="1"/>
  <c r="AU84" i="26" s="1"/>
  <c r="AV84" i="26" s="1"/>
  <c r="BA127" i="4"/>
  <c r="AX127" i="4"/>
  <c r="P144" i="18"/>
  <c r="Q144" i="18" s="1"/>
  <c r="S144" i="18" s="1"/>
  <c r="U144" i="18" s="1"/>
  <c r="AT144" i="18" s="1"/>
  <c r="AX144" i="18" s="1"/>
  <c r="O145" i="18"/>
  <c r="BA132" i="1"/>
  <c r="AX132" i="1"/>
  <c r="N36" i="23"/>
  <c r="P35" i="23"/>
  <c r="Q35" i="23" s="1"/>
  <c r="S35" i="23" s="1"/>
  <c r="U35" i="23" s="1"/>
  <c r="AQ35" i="23" s="1"/>
  <c r="AU35" i="23" s="1"/>
  <c r="O36" i="23"/>
  <c r="P81" i="8"/>
  <c r="Q81" i="8" s="1"/>
  <c r="S81" i="8" s="1"/>
  <c r="U81" i="8" s="1"/>
  <c r="AQ81" i="8" s="1"/>
  <c r="AU81" i="8" s="1"/>
  <c r="O82" i="8"/>
  <c r="P99" i="23"/>
  <c r="Q99" i="23" s="1"/>
  <c r="S99" i="23" s="1"/>
  <c r="U99" i="23" s="1"/>
  <c r="AJ99" i="23" s="1"/>
  <c r="AN99" i="23" s="1"/>
  <c r="O100" i="23"/>
  <c r="P100" i="23" s="1"/>
  <c r="Q100" i="23" s="1"/>
  <c r="S100" i="23" s="1"/>
  <c r="U100" i="23" s="1"/>
  <c r="AJ100" i="23" s="1"/>
  <c r="AN100" i="23" s="1"/>
  <c r="AO100" i="23" s="1"/>
  <c r="P97" i="27"/>
  <c r="Q97" i="27" s="1"/>
  <c r="S97" i="27" s="1"/>
  <c r="U97" i="27" s="1"/>
  <c r="AJ97" i="27" s="1"/>
  <c r="AN97" i="27" s="1"/>
  <c r="BA129" i="22"/>
  <c r="AX129" i="22"/>
  <c r="P129" i="14"/>
  <c r="Q129" i="14" s="1"/>
  <c r="S129" i="14" s="1"/>
  <c r="U129" i="14" s="1"/>
  <c r="AT129" i="14" s="1"/>
  <c r="P128" i="16"/>
  <c r="Q128" i="16" s="1"/>
  <c r="S128" i="16" s="1"/>
  <c r="U128" i="16" s="1"/>
  <c r="AT128" i="16" s="1"/>
  <c r="P128" i="30"/>
  <c r="Q128" i="30" s="1"/>
  <c r="S128" i="30" s="1"/>
  <c r="U128" i="30" s="1"/>
  <c r="AT128" i="30" s="1"/>
  <c r="BA129" i="24"/>
  <c r="AX129" i="24"/>
  <c r="P144" i="3"/>
  <c r="Q144" i="3" s="1"/>
  <c r="S144" i="3" s="1"/>
  <c r="U144" i="3" s="1"/>
  <c r="AT144" i="3" s="1"/>
  <c r="AX144" i="3" s="1"/>
  <c r="P113" i="19"/>
  <c r="Q113" i="19" s="1"/>
  <c r="S113" i="19" s="1"/>
  <c r="U113" i="19" s="1"/>
  <c r="AT113" i="19" s="1"/>
  <c r="AX113" i="19" s="1"/>
  <c r="O114" i="19"/>
  <c r="P127" i="29"/>
  <c r="Q127" i="29" s="1"/>
  <c r="S127" i="29" s="1"/>
  <c r="U127" i="29" s="1"/>
  <c r="AT127" i="29" s="1"/>
  <c r="P68" i="21"/>
  <c r="Q68" i="21" s="1"/>
  <c r="S68" i="21" s="1"/>
  <c r="U68" i="21" s="1"/>
  <c r="AQ68" i="21" s="1"/>
  <c r="AU68" i="21" s="1"/>
  <c r="N115" i="27"/>
  <c r="O115" i="27" s="1"/>
  <c r="P114" i="27"/>
  <c r="Q114" i="27" s="1"/>
  <c r="S114" i="27" s="1"/>
  <c r="U114" i="27" s="1"/>
  <c r="AT114" i="27" s="1"/>
  <c r="AX114" i="27" s="1"/>
  <c r="P82" i="20"/>
  <c r="Q82" i="20" s="1"/>
  <c r="S82" i="20" s="1"/>
  <c r="U82" i="20" s="1"/>
  <c r="AQ82" i="20" s="1"/>
  <c r="AU82" i="20" s="1"/>
  <c r="N83" i="20"/>
  <c r="P144" i="27"/>
  <c r="Q144" i="27" s="1"/>
  <c r="S144" i="27" s="1"/>
  <c r="U144" i="27" s="1"/>
  <c r="AT144" i="27" s="1"/>
  <c r="AX144" i="27" s="1"/>
  <c r="P112" i="6"/>
  <c r="Q112" i="6" s="1"/>
  <c r="S112" i="6" s="1"/>
  <c r="U112" i="6" s="1"/>
  <c r="AT112" i="6" s="1"/>
  <c r="AX112" i="6" s="1"/>
  <c r="O113" i="6"/>
  <c r="P112" i="33"/>
  <c r="Q112" i="33" s="1"/>
  <c r="S112" i="33" s="1"/>
  <c r="U112" i="33" s="1"/>
  <c r="AT112" i="33" s="1"/>
  <c r="AX112" i="33" s="1"/>
  <c r="O113" i="33"/>
  <c r="P113" i="9"/>
  <c r="Q113" i="9" s="1"/>
  <c r="S113" i="9" s="1"/>
  <c r="U113" i="9" s="1"/>
  <c r="AT113" i="9" s="1"/>
  <c r="AX113" i="9" s="1"/>
  <c r="P52" i="18"/>
  <c r="Q52" i="18" s="1"/>
  <c r="S52" i="18" s="1"/>
  <c r="U52" i="18" s="1"/>
  <c r="AQ52" i="18" s="1"/>
  <c r="AU52" i="18" s="1"/>
  <c r="O53" i="18"/>
  <c r="P53" i="18" s="1"/>
  <c r="Q53" i="18" s="1"/>
  <c r="S53" i="18" s="1"/>
  <c r="U53" i="18" s="1"/>
  <c r="AQ53" i="18" s="1"/>
  <c r="AU53" i="18" s="1"/>
  <c r="AV53" i="18" s="1"/>
  <c r="P36" i="25"/>
  <c r="Q36" i="25" s="1"/>
  <c r="S36" i="25" s="1"/>
  <c r="U36" i="25" s="1"/>
  <c r="AQ36" i="25" s="1"/>
  <c r="AU36" i="25" s="1"/>
  <c r="O37" i="25"/>
  <c r="P37" i="25" s="1"/>
  <c r="Q37" i="25" s="1"/>
  <c r="S37" i="25" s="1"/>
  <c r="U37" i="25" s="1"/>
  <c r="AQ37" i="25" s="1"/>
  <c r="AU37" i="25" s="1"/>
  <c r="AV37" i="25" s="1"/>
  <c r="P143" i="28"/>
  <c r="Q143" i="28" s="1"/>
  <c r="S143" i="28" s="1"/>
  <c r="U143" i="28" s="1"/>
  <c r="AT143" i="28" s="1"/>
  <c r="AX143" i="28" s="1"/>
  <c r="O144" i="28"/>
  <c r="O116" i="25"/>
  <c r="P116" i="25" s="1"/>
  <c r="Q116" i="25" s="1"/>
  <c r="S116" i="25" s="1"/>
  <c r="U116" i="25" s="1"/>
  <c r="AT116" i="25" s="1"/>
  <c r="AX116" i="25" s="1"/>
  <c r="AY116" i="25" s="1"/>
  <c r="O68" i="9"/>
  <c r="N115" i="22"/>
  <c r="O115" i="22" s="1"/>
  <c r="N146" i="2"/>
  <c r="O146" i="2" s="1"/>
  <c r="N146" i="23"/>
  <c r="O146" i="23" s="1"/>
  <c r="P145" i="23"/>
  <c r="Q145" i="23" s="1"/>
  <c r="S145" i="23" s="1"/>
  <c r="U145" i="23" s="1"/>
  <c r="AT145" i="23" s="1"/>
  <c r="AX145" i="23" s="1"/>
  <c r="N83" i="5"/>
  <c r="O83" i="5" s="1"/>
  <c r="N83" i="17"/>
  <c r="O83" i="17" s="1"/>
  <c r="O81" i="11"/>
  <c r="O99" i="15"/>
  <c r="O98" i="31"/>
  <c r="N99" i="12"/>
  <c r="O99" i="12" s="1"/>
  <c r="O69" i="1"/>
  <c r="P69" i="1" s="1"/>
  <c r="Q69" i="1" s="1"/>
  <c r="S69" i="1" s="1"/>
  <c r="U69" i="1" s="1"/>
  <c r="AQ69" i="1" s="1"/>
  <c r="AU69" i="1" s="1"/>
  <c r="AV69" i="1" s="1"/>
  <c r="O143" i="10"/>
  <c r="O130" i="18"/>
  <c r="P97" i="25"/>
  <c r="Q97" i="25" s="1"/>
  <c r="S97" i="25" s="1"/>
  <c r="U97" i="25" s="1"/>
  <c r="AJ97" i="25" s="1"/>
  <c r="AN97" i="25" s="1"/>
  <c r="O98" i="25"/>
  <c r="P35" i="15"/>
  <c r="Q35" i="15" s="1"/>
  <c r="S35" i="15" s="1"/>
  <c r="U35" i="15" s="1"/>
  <c r="AQ35" i="15" s="1"/>
  <c r="AU35" i="15" s="1"/>
  <c r="P129" i="7"/>
  <c r="Q129" i="7" s="1"/>
  <c r="S129" i="7" s="1"/>
  <c r="U129" i="7" s="1"/>
  <c r="AT129" i="7" s="1"/>
  <c r="O130" i="7"/>
  <c r="P83" i="28"/>
  <c r="Q83" i="28" s="1"/>
  <c r="S83" i="28" s="1"/>
  <c r="U83" i="28" s="1"/>
  <c r="AQ83" i="28" s="1"/>
  <c r="AU83" i="28" s="1"/>
  <c r="P68" i="28"/>
  <c r="Q68" i="28" s="1"/>
  <c r="S68" i="28" s="1"/>
  <c r="U68" i="28" s="1"/>
  <c r="AQ68" i="28" s="1"/>
  <c r="AU68" i="28" s="1"/>
  <c r="N146" i="12"/>
  <c r="O146" i="12" s="1"/>
  <c r="P145" i="12"/>
  <c r="Q145" i="12" s="1"/>
  <c r="S145" i="12" s="1"/>
  <c r="U145" i="12" s="1"/>
  <c r="AT145" i="12" s="1"/>
  <c r="AX145" i="12" s="1"/>
  <c r="O144" i="9"/>
  <c r="O144" i="15"/>
  <c r="P113" i="3"/>
  <c r="Q113" i="3" s="1"/>
  <c r="S113" i="3" s="1"/>
  <c r="U113" i="3" s="1"/>
  <c r="AT113" i="3" s="1"/>
  <c r="AX113" i="3" s="1"/>
  <c r="O81" i="19"/>
  <c r="P114" i="28"/>
  <c r="Q114" i="28" s="1"/>
  <c r="S114" i="28" s="1"/>
  <c r="U114" i="28" s="1"/>
  <c r="AT114" i="28" s="1"/>
  <c r="AX114" i="28" s="1"/>
  <c r="AX129" i="18"/>
  <c r="BA129" i="18"/>
  <c r="N115" i="2"/>
  <c r="O115" i="2" s="1"/>
  <c r="P114" i="2"/>
  <c r="Q114" i="2" s="1"/>
  <c r="S114" i="2" s="1"/>
  <c r="U114" i="2" s="1"/>
  <c r="AT114" i="2" s="1"/>
  <c r="AX114" i="2" s="1"/>
  <c r="O98" i="26"/>
  <c r="AV84" i="12"/>
  <c r="P129" i="21"/>
  <c r="Q129" i="21" s="1"/>
  <c r="S129" i="21" s="1"/>
  <c r="U129" i="21" s="1"/>
  <c r="AT129" i="21" s="1"/>
  <c r="P143" i="6"/>
  <c r="Q143" i="6" s="1"/>
  <c r="S143" i="6" s="1"/>
  <c r="U143" i="6" s="1"/>
  <c r="AT143" i="6" s="1"/>
  <c r="AX143" i="6" s="1"/>
  <c r="P146" i="22"/>
  <c r="Q146" i="22" s="1"/>
  <c r="S146" i="22" s="1"/>
  <c r="U146" i="22" s="1"/>
  <c r="AT146" i="22" s="1"/>
  <c r="AX146" i="22" s="1"/>
  <c r="O147" i="22"/>
  <c r="P147" i="22" s="1"/>
  <c r="Q147" i="22" s="1"/>
  <c r="S147" i="22" s="1"/>
  <c r="U147" i="22" s="1"/>
  <c r="AT147" i="22" s="1"/>
  <c r="AX147" i="22" s="1"/>
  <c r="AY147" i="22" s="1"/>
  <c r="N36" i="4"/>
  <c r="P35" i="4"/>
  <c r="Q35" i="4" s="1"/>
  <c r="S35" i="4" s="1"/>
  <c r="U35" i="4" s="1"/>
  <c r="AQ35" i="4" s="1"/>
  <c r="AU35" i="4" s="1"/>
  <c r="O36" i="4"/>
  <c r="P35" i="31"/>
  <c r="Q35" i="31" s="1"/>
  <c r="S35" i="31" s="1"/>
  <c r="U35" i="31" s="1"/>
  <c r="AQ35" i="31" s="1"/>
  <c r="AU35" i="31" s="1"/>
  <c r="P142" i="20"/>
  <c r="Q142" i="20" s="1"/>
  <c r="S142" i="20" s="1"/>
  <c r="U142" i="20" s="1"/>
  <c r="AT142" i="20" s="1"/>
  <c r="AX142" i="20" s="1"/>
  <c r="P52" i="21"/>
  <c r="Q52" i="21" s="1"/>
  <c r="S52" i="21" s="1"/>
  <c r="U52" i="21" s="1"/>
  <c r="AQ52" i="21" s="1"/>
  <c r="AU52" i="21" s="1"/>
  <c r="O53" i="21"/>
  <c r="P53" i="21" s="1"/>
  <c r="Q53" i="21" s="1"/>
  <c r="S53" i="21" s="1"/>
  <c r="U53" i="21" s="1"/>
  <c r="AQ53" i="21" s="1"/>
  <c r="AU53" i="21" s="1"/>
  <c r="AV53" i="21" s="1"/>
  <c r="P113" i="11"/>
  <c r="Q113" i="11" s="1"/>
  <c r="S113" i="11" s="1"/>
  <c r="U113" i="11" s="1"/>
  <c r="AT113" i="11" s="1"/>
  <c r="AX113" i="11" s="1"/>
  <c r="P67" i="25"/>
  <c r="Q67" i="25" s="1"/>
  <c r="S67" i="25" s="1"/>
  <c r="U67" i="25" s="1"/>
  <c r="AQ67" i="25" s="1"/>
  <c r="AU67" i="25" s="1"/>
  <c r="P145" i="21"/>
  <c r="Q145" i="21" s="1"/>
  <c r="S145" i="21" s="1"/>
  <c r="U145" i="21" s="1"/>
  <c r="AT145" i="21" s="1"/>
  <c r="AX145" i="21" s="1"/>
  <c r="P144" i="7"/>
  <c r="Q144" i="7" s="1"/>
  <c r="S144" i="7" s="1"/>
  <c r="U144" i="7" s="1"/>
  <c r="AT144" i="7" s="1"/>
  <c r="AX144" i="7" s="1"/>
  <c r="N52" i="17"/>
  <c r="O52" i="17" s="1"/>
  <c r="P51" i="17"/>
  <c r="Q51" i="17" s="1"/>
  <c r="S51" i="17" s="1"/>
  <c r="U51" i="17" s="1"/>
  <c r="AQ51" i="17" s="1"/>
  <c r="AU51" i="17" s="1"/>
  <c r="P143" i="5"/>
  <c r="Q143" i="5" s="1"/>
  <c r="S143" i="5" s="1"/>
  <c r="U143" i="5" s="1"/>
  <c r="AT143" i="5" s="1"/>
  <c r="AX143" i="5" s="1"/>
  <c r="O144" i="5"/>
  <c r="P144" i="13"/>
  <c r="Q144" i="13" s="1"/>
  <c r="S144" i="13" s="1"/>
  <c r="U144" i="13" s="1"/>
  <c r="AT144" i="13" s="1"/>
  <c r="AX144" i="13" s="1"/>
  <c r="O145" i="13"/>
  <c r="AX127" i="28"/>
  <c r="BA127" i="28"/>
  <c r="P98" i="3"/>
  <c r="Q98" i="3" s="1"/>
  <c r="S98" i="3" s="1"/>
  <c r="U98" i="3" s="1"/>
  <c r="AJ98" i="3" s="1"/>
  <c r="AN98" i="3" s="1"/>
  <c r="P97" i="9"/>
  <c r="Q97" i="9" s="1"/>
  <c r="S97" i="9" s="1"/>
  <c r="U97" i="9" s="1"/>
  <c r="AJ97" i="9" s="1"/>
  <c r="AN97" i="9" s="1"/>
  <c r="BA127" i="19"/>
  <c r="AX127" i="19"/>
  <c r="P35" i="19"/>
  <c r="Q35" i="19" s="1"/>
  <c r="S35" i="19" s="1"/>
  <c r="U35" i="19" s="1"/>
  <c r="AQ35" i="19" s="1"/>
  <c r="AU35" i="19" s="1"/>
  <c r="N83" i="15"/>
  <c r="O83" i="15" s="1"/>
  <c r="P113" i="10"/>
  <c r="Q113" i="10" s="1"/>
  <c r="S113" i="10" s="1"/>
  <c r="U113" i="10" s="1"/>
  <c r="AT113" i="10" s="1"/>
  <c r="AX113" i="10" s="1"/>
  <c r="N83" i="7"/>
  <c r="O83" i="7" s="1"/>
  <c r="N68" i="26"/>
  <c r="O68" i="26" s="1"/>
  <c r="P82" i="16"/>
  <c r="Q82" i="16" s="1"/>
  <c r="S82" i="16" s="1"/>
  <c r="U82" i="16" s="1"/>
  <c r="AQ82" i="16" s="1"/>
  <c r="AU82" i="16" s="1"/>
  <c r="N83" i="16"/>
  <c r="O83" i="16"/>
  <c r="P144" i="11"/>
  <c r="Q144" i="11" s="1"/>
  <c r="S144" i="11" s="1"/>
  <c r="U144" i="11" s="1"/>
  <c r="AT144" i="11" s="1"/>
  <c r="AX144" i="11" s="1"/>
  <c r="O145" i="11"/>
  <c r="P68" i="13"/>
  <c r="Q68" i="13" s="1"/>
  <c r="S68" i="13" s="1"/>
  <c r="U68" i="13" s="1"/>
  <c r="AQ68" i="13" s="1"/>
  <c r="AU68" i="13" s="1"/>
  <c r="O69" i="13"/>
  <c r="P69" i="13" s="1"/>
  <c r="Q69" i="13" s="1"/>
  <c r="S69" i="13" s="1"/>
  <c r="U69" i="13" s="1"/>
  <c r="AQ69" i="13" s="1"/>
  <c r="AU69" i="13" s="1"/>
  <c r="AV69" i="13" s="1"/>
  <c r="P81" i="27"/>
  <c r="Q81" i="27" s="1"/>
  <c r="S81" i="27" s="1"/>
  <c r="U81" i="27" s="1"/>
  <c r="AQ81" i="27" s="1"/>
  <c r="AU81" i="27" s="1"/>
  <c r="O82" i="27"/>
  <c r="N52" i="15"/>
  <c r="O52" i="15" s="1"/>
  <c r="P128" i="20"/>
  <c r="Q128" i="20" s="1"/>
  <c r="S128" i="20" s="1"/>
  <c r="U128" i="20" s="1"/>
  <c r="AT128" i="20" s="1"/>
  <c r="O129" i="20"/>
  <c r="P113" i="29"/>
  <c r="Q113" i="29" s="1"/>
  <c r="S113" i="29" s="1"/>
  <c r="U113" i="29" s="1"/>
  <c r="AT113" i="29" s="1"/>
  <c r="AX113" i="29" s="1"/>
  <c r="P52" i="5"/>
  <c r="Q52" i="5" s="1"/>
  <c r="S52" i="5" s="1"/>
  <c r="U52" i="5" s="1"/>
  <c r="AQ52" i="5" s="1"/>
  <c r="AU52" i="5" s="1"/>
  <c r="N52" i="30"/>
  <c r="O52" i="30" s="1"/>
  <c r="P131" i="31"/>
  <c r="Q131" i="31" s="1"/>
  <c r="S131" i="31" s="1"/>
  <c r="U131" i="31" s="1"/>
  <c r="AT131" i="31" s="1"/>
  <c r="O132" i="31"/>
  <c r="P132" i="31" s="1"/>
  <c r="Q132" i="31" s="1"/>
  <c r="S132" i="31" s="1"/>
  <c r="U132" i="31" s="1"/>
  <c r="AT132" i="31" s="1"/>
  <c r="AX128" i="33"/>
  <c r="BA128" i="33"/>
  <c r="BA128" i="6"/>
  <c r="AX128" i="6"/>
  <c r="O114" i="16"/>
  <c r="O113" i="13"/>
  <c r="O37" i="2"/>
  <c r="P37" i="2" s="1"/>
  <c r="Q37" i="2" s="1"/>
  <c r="S37" i="2" s="1"/>
  <c r="U37" i="2" s="1"/>
  <c r="AQ37" i="2" s="1"/>
  <c r="AU37" i="2" s="1"/>
  <c r="AV37" i="2" s="1"/>
  <c r="P129" i="12"/>
  <c r="Q129" i="12" s="1"/>
  <c r="S129" i="12" s="1"/>
  <c r="U129" i="12" s="1"/>
  <c r="AT129" i="12" s="1"/>
  <c r="O130" i="12"/>
  <c r="N99" i="1"/>
  <c r="O99" i="1" s="1"/>
  <c r="P98" i="1"/>
  <c r="Q98" i="1" s="1"/>
  <c r="S98" i="1" s="1"/>
  <c r="U98" i="1" s="1"/>
  <c r="AJ98" i="1" s="1"/>
  <c r="AN98" i="1" s="1"/>
  <c r="P97" i="5"/>
  <c r="Q97" i="5" s="1"/>
  <c r="S97" i="5" s="1"/>
  <c r="U97" i="5" s="1"/>
  <c r="AJ97" i="5" s="1"/>
  <c r="AN97" i="5" s="1"/>
  <c r="O98" i="5"/>
  <c r="O116" i="30"/>
  <c r="P116" i="30" s="1"/>
  <c r="Q116" i="30" s="1"/>
  <c r="S116" i="30" s="1"/>
  <c r="U116" i="30" s="1"/>
  <c r="AT116" i="30" s="1"/>
  <c r="AX116" i="30" s="1"/>
  <c r="AY116" i="30" s="1"/>
  <c r="O52" i="14"/>
  <c r="BA127" i="20"/>
  <c r="AX127" i="20"/>
  <c r="P99" i="24"/>
  <c r="Q99" i="24" s="1"/>
  <c r="S99" i="24" s="1"/>
  <c r="U99" i="24" s="1"/>
  <c r="AJ99" i="24" s="1"/>
  <c r="AN99" i="24" s="1"/>
  <c r="O100" i="24"/>
  <c r="P100" i="24" s="1"/>
  <c r="Q100" i="24" s="1"/>
  <c r="S100" i="24" s="1"/>
  <c r="U100" i="24" s="1"/>
  <c r="AJ100" i="24" s="1"/>
  <c r="AN100" i="24" s="1"/>
  <c r="AO100" i="24" s="1"/>
  <c r="O97" i="18"/>
  <c r="P145" i="33"/>
  <c r="Q145" i="33" s="1"/>
  <c r="S145" i="33" s="1"/>
  <c r="U145" i="33" s="1"/>
  <c r="AT145" i="33" s="1"/>
  <c r="AX145" i="33" s="1"/>
  <c r="N146" i="33"/>
  <c r="O146" i="33"/>
  <c r="P67" i="12"/>
  <c r="Q67" i="12" s="1"/>
  <c r="S67" i="12" s="1"/>
  <c r="U67" i="12" s="1"/>
  <c r="AQ67" i="12" s="1"/>
  <c r="AU67" i="12" s="1"/>
  <c r="P52" i="10"/>
  <c r="Q52" i="10" s="1"/>
  <c r="S52" i="10" s="1"/>
  <c r="U52" i="10" s="1"/>
  <c r="AQ52" i="10" s="1"/>
  <c r="AU52" i="10" s="1"/>
  <c r="O53" i="10"/>
  <c r="P53" i="10" s="1"/>
  <c r="Q53" i="10" s="1"/>
  <c r="S53" i="10" s="1"/>
  <c r="U53" i="10" s="1"/>
  <c r="AQ53" i="10" s="1"/>
  <c r="AU53" i="10" s="1"/>
  <c r="AV53" i="10" s="1"/>
  <c r="P97" i="30"/>
  <c r="Q97" i="30" s="1"/>
  <c r="S97" i="30" s="1"/>
  <c r="U97" i="30" s="1"/>
  <c r="AJ97" i="30" s="1"/>
  <c r="AN97" i="30" s="1"/>
  <c r="P130" i="2"/>
  <c r="Q130" i="2" s="1"/>
  <c r="S130" i="2" s="1"/>
  <c r="U130" i="2" s="1"/>
  <c r="AT130" i="2" s="1"/>
  <c r="P51" i="12"/>
  <c r="Q51" i="12" s="1"/>
  <c r="S51" i="12" s="1"/>
  <c r="U51" i="12" s="1"/>
  <c r="AQ51" i="12" s="1"/>
  <c r="AU51" i="12" s="1"/>
  <c r="N52" i="12"/>
  <c r="P128" i="11"/>
  <c r="Q128" i="11" s="1"/>
  <c r="S128" i="11" s="1"/>
  <c r="U128" i="11" s="1"/>
  <c r="AT128" i="11" s="1"/>
  <c r="O129" i="11"/>
  <c r="N99" i="6"/>
  <c r="P98" i="6"/>
  <c r="Q98" i="6" s="1"/>
  <c r="S98" i="6" s="1"/>
  <c r="U98" i="6" s="1"/>
  <c r="AJ98" i="6" s="1"/>
  <c r="AN98" i="6" s="1"/>
  <c r="O99" i="6"/>
  <c r="P98" i="19"/>
  <c r="Q98" i="19" s="1"/>
  <c r="S98" i="19" s="1"/>
  <c r="U98" i="19" s="1"/>
  <c r="AJ98" i="19" s="1"/>
  <c r="AN98" i="19" s="1"/>
  <c r="P113" i="26"/>
  <c r="Q113" i="26" s="1"/>
  <c r="S113" i="26" s="1"/>
  <c r="U113" i="26" s="1"/>
  <c r="AT113" i="26" s="1"/>
  <c r="AX113" i="26" s="1"/>
  <c r="N68" i="10"/>
  <c r="P67" i="10"/>
  <c r="Q67" i="10" s="1"/>
  <c r="S67" i="10" s="1"/>
  <c r="U67" i="10" s="1"/>
  <c r="AQ67" i="10" s="1"/>
  <c r="AU67" i="10" s="1"/>
  <c r="O68" i="10"/>
  <c r="P130" i="17"/>
  <c r="Q130" i="17" s="1"/>
  <c r="S130" i="17" s="1"/>
  <c r="U130" i="17" s="1"/>
  <c r="AT130" i="17" s="1"/>
  <c r="N131" i="17"/>
  <c r="BA130" i="31"/>
  <c r="AX130" i="31"/>
  <c r="O84" i="18"/>
  <c r="P84" i="18" s="1"/>
  <c r="Q84" i="18" s="1"/>
  <c r="S84" i="18" s="1"/>
  <c r="U84" i="18" s="1"/>
  <c r="AQ84" i="18" s="1"/>
  <c r="AU84" i="18" s="1"/>
  <c r="AV84" i="18" s="1"/>
  <c r="P36" i="20"/>
  <c r="Q36" i="20" s="1"/>
  <c r="S36" i="20" s="1"/>
  <c r="U36" i="20" s="1"/>
  <c r="AQ36" i="20" s="1"/>
  <c r="AU36" i="20" s="1"/>
  <c r="O37" i="20"/>
  <c r="P37" i="20" s="1"/>
  <c r="Q37" i="20" s="1"/>
  <c r="S37" i="20" s="1"/>
  <c r="U37" i="20" s="1"/>
  <c r="AQ37" i="20" s="1"/>
  <c r="AU37" i="20" s="1"/>
  <c r="AV37" i="20" s="1"/>
  <c r="P36" i="10"/>
  <c r="Q36" i="10" s="1"/>
  <c r="S36" i="10" s="1"/>
  <c r="U36" i="10" s="1"/>
  <c r="AQ36" i="10" s="1"/>
  <c r="AU36" i="10" s="1"/>
  <c r="O37" i="10"/>
  <c r="P37" i="10" s="1"/>
  <c r="Q37" i="10" s="1"/>
  <c r="S37" i="10" s="1"/>
  <c r="U37" i="10" s="1"/>
  <c r="AQ37" i="10" s="1"/>
  <c r="AU37" i="10" s="1"/>
  <c r="AV37" i="10" s="1"/>
  <c r="BA131" i="1"/>
  <c r="AX131" i="1"/>
  <c r="P144" i="4"/>
  <c r="Q144" i="4" s="1"/>
  <c r="S144" i="4" s="1"/>
  <c r="U144" i="4" s="1"/>
  <c r="AT144" i="4" s="1"/>
  <c r="AX144" i="4" s="1"/>
  <c r="O145" i="4"/>
  <c r="O52" i="9"/>
  <c r="P99" i="22"/>
  <c r="Q99" i="22" s="1"/>
  <c r="S99" i="22" s="1"/>
  <c r="U99" i="22" s="1"/>
  <c r="AJ99" i="22" s="1"/>
  <c r="AN99" i="22" s="1"/>
  <c r="N68" i="19"/>
  <c r="O68" i="19" s="1"/>
  <c r="P67" i="19"/>
  <c r="Q67" i="19" s="1"/>
  <c r="S67" i="19" s="1"/>
  <c r="U67" i="19" s="1"/>
  <c r="AQ67" i="19" s="1"/>
  <c r="AU67" i="19" s="1"/>
  <c r="N83" i="6"/>
  <c r="O83" i="6" s="1"/>
  <c r="N68" i="4"/>
  <c r="P67" i="4"/>
  <c r="Q67" i="4" s="1"/>
  <c r="S67" i="4" s="1"/>
  <c r="U67" i="4" s="1"/>
  <c r="AQ67" i="4" s="1"/>
  <c r="AU67" i="4" s="1"/>
  <c r="O68" i="4"/>
  <c r="O113" i="15"/>
  <c r="N68" i="8"/>
  <c r="O68" i="8" s="1"/>
  <c r="P67" i="17"/>
  <c r="Q67" i="17" s="1"/>
  <c r="S67" i="17" s="1"/>
  <c r="U67" i="17" s="1"/>
  <c r="AQ67" i="17" s="1"/>
  <c r="AU67" i="17" s="1"/>
  <c r="N68" i="17"/>
  <c r="O68" i="17" s="1"/>
  <c r="O112" i="4"/>
  <c r="N52" i="28"/>
  <c r="O52" i="28" s="1"/>
  <c r="N36" i="17"/>
  <c r="O36" i="17" s="1"/>
  <c r="P35" i="17"/>
  <c r="Q35" i="17" s="1"/>
  <c r="S35" i="17" s="1"/>
  <c r="U35" i="17" s="1"/>
  <c r="AQ35" i="17" s="1"/>
  <c r="AU35" i="17" s="1"/>
  <c r="O51" i="13"/>
  <c r="BA129" i="17"/>
  <c r="AX129" i="17"/>
  <c r="P35" i="30"/>
  <c r="Q35" i="30" s="1"/>
  <c r="S35" i="30" s="1"/>
  <c r="U35" i="30" s="1"/>
  <c r="AQ35" i="30" s="1"/>
  <c r="AU35" i="30" s="1"/>
  <c r="O53" i="25"/>
  <c r="P53" i="25" s="1"/>
  <c r="Q53" i="25" s="1"/>
  <c r="S53" i="25" s="1"/>
  <c r="U53" i="25" s="1"/>
  <c r="AQ53" i="25" s="1"/>
  <c r="AU53" i="25" s="1"/>
  <c r="AV53" i="25" s="1"/>
  <c r="O128" i="8"/>
  <c r="O143" i="19"/>
  <c r="P112" i="17"/>
  <c r="Q112" i="17" s="1"/>
  <c r="S112" i="17" s="1"/>
  <c r="U112" i="17" s="1"/>
  <c r="AT112" i="17" s="1"/>
  <c r="AX112" i="17" s="1"/>
  <c r="P128" i="19"/>
  <c r="Q128" i="19" s="1"/>
  <c r="S128" i="19" s="1"/>
  <c r="U128" i="19" s="1"/>
  <c r="AT128" i="19" s="1"/>
  <c r="P83" i="14"/>
  <c r="Q83" i="14" s="1"/>
  <c r="S83" i="14" s="1"/>
  <c r="U83" i="14" s="1"/>
  <c r="AQ83" i="14" s="1"/>
  <c r="AU83" i="14" s="1"/>
  <c r="P98" i="11"/>
  <c r="Q98" i="11" s="1"/>
  <c r="S98" i="11" s="1"/>
  <c r="U98" i="11" s="1"/>
  <c r="AJ98" i="11" s="1"/>
  <c r="AN98" i="11" s="1"/>
  <c r="P112" i="23"/>
  <c r="Q112" i="23" s="1"/>
  <c r="S112" i="23" s="1"/>
  <c r="U112" i="23" s="1"/>
  <c r="AT112" i="23" s="1"/>
  <c r="AX112" i="23" s="1"/>
  <c r="O113" i="23"/>
  <c r="P114" i="18"/>
  <c r="Q114" i="18" s="1"/>
  <c r="S114" i="18" s="1"/>
  <c r="U114" i="18" s="1"/>
  <c r="AT114" i="18" s="1"/>
  <c r="AX114" i="18" s="1"/>
  <c r="N115" i="20"/>
  <c r="P114" i="20"/>
  <c r="Q114" i="20" s="1"/>
  <c r="S114" i="20" s="1"/>
  <c r="U114" i="20" s="1"/>
  <c r="AT114" i="20" s="1"/>
  <c r="AX114" i="20" s="1"/>
  <c r="O115" i="20"/>
  <c r="P112" i="21"/>
  <c r="Q112" i="21" s="1"/>
  <c r="S112" i="21" s="1"/>
  <c r="U112" i="21" s="1"/>
  <c r="AT112" i="21" s="1"/>
  <c r="AX112" i="21" s="1"/>
  <c r="O113" i="21"/>
  <c r="P130" i="25"/>
  <c r="Q130" i="25" s="1"/>
  <c r="S130" i="25" s="1"/>
  <c r="U130" i="25" s="1"/>
  <c r="AT130" i="25" s="1"/>
  <c r="P68" i="7"/>
  <c r="Q68" i="7" s="1"/>
  <c r="S68" i="7" s="1"/>
  <c r="U68" i="7" s="1"/>
  <c r="AQ68" i="7" s="1"/>
  <c r="AU68" i="7" s="1"/>
  <c r="O69" i="7"/>
  <c r="P69" i="7" s="1"/>
  <c r="Q69" i="7" s="1"/>
  <c r="S69" i="7" s="1"/>
  <c r="U69" i="7" s="1"/>
  <c r="AQ69" i="7" s="1"/>
  <c r="AU69" i="7" s="1"/>
  <c r="AV69" i="7" s="1"/>
  <c r="P144" i="17"/>
  <c r="Q144" i="17" s="1"/>
  <c r="S144" i="17" s="1"/>
  <c r="U144" i="17" s="1"/>
  <c r="AT144" i="17" s="1"/>
  <c r="AX144" i="17" s="1"/>
  <c r="O145" i="17"/>
  <c r="AX127" i="8"/>
  <c r="BA127" i="8"/>
  <c r="P83" i="24"/>
  <c r="Q83" i="24" s="1"/>
  <c r="S83" i="24" s="1"/>
  <c r="U83" i="24" s="1"/>
  <c r="AQ83" i="24" s="1"/>
  <c r="AU83" i="24" s="1"/>
  <c r="O84" i="24"/>
  <c r="P84" i="24" s="1"/>
  <c r="Q84" i="24" s="1"/>
  <c r="S84" i="24" s="1"/>
  <c r="U84" i="24" s="1"/>
  <c r="AQ84" i="24" s="1"/>
  <c r="AU84" i="24" s="1"/>
  <c r="AV84" i="24" s="1"/>
  <c r="P83" i="10"/>
  <c r="Q83" i="10" s="1"/>
  <c r="S83" i="10" s="1"/>
  <c r="U83" i="10" s="1"/>
  <c r="AQ83" i="10" s="1"/>
  <c r="AU83" i="10" s="1"/>
  <c r="O84" i="10"/>
  <c r="P84" i="10" s="1"/>
  <c r="Q84" i="10" s="1"/>
  <c r="S84" i="10" s="1"/>
  <c r="U84" i="10" s="1"/>
  <c r="AQ84" i="10" s="1"/>
  <c r="AU84" i="10" s="1"/>
  <c r="AV84" i="10" s="1"/>
  <c r="P99" i="7"/>
  <c r="Q99" i="7" s="1"/>
  <c r="S99" i="7" s="1"/>
  <c r="U99" i="7" s="1"/>
  <c r="AJ99" i="7" s="1"/>
  <c r="AN99" i="7" s="1"/>
  <c r="O100" i="7"/>
  <c r="P100" i="7" s="1"/>
  <c r="Q100" i="7" s="1"/>
  <c r="S100" i="7" s="1"/>
  <c r="U100" i="7" s="1"/>
  <c r="AJ100" i="7" s="1"/>
  <c r="AN100" i="7" s="1"/>
  <c r="AO100" i="7" s="1"/>
  <c r="P68" i="31"/>
  <c r="Q68" i="31" s="1"/>
  <c r="S68" i="31" s="1"/>
  <c r="U68" i="31" s="1"/>
  <c r="AQ68" i="31" s="1"/>
  <c r="AU68" i="31" s="1"/>
  <c r="O69" i="31"/>
  <c r="P69" i="31" s="1"/>
  <c r="Q69" i="31" s="1"/>
  <c r="S69" i="31" s="1"/>
  <c r="U69" i="31" s="1"/>
  <c r="AQ69" i="31" s="1"/>
  <c r="AU69" i="31" s="1"/>
  <c r="AV69" i="31" s="1"/>
  <c r="N52" i="9"/>
  <c r="P113" i="12"/>
  <c r="Q113" i="12" s="1"/>
  <c r="S113" i="12" s="1"/>
  <c r="U113" i="12" s="1"/>
  <c r="AT113" i="12" s="1"/>
  <c r="AX113" i="12" s="1"/>
  <c r="O114" i="12"/>
  <c r="P146" i="1"/>
  <c r="Q146" i="1" s="1"/>
  <c r="S146" i="1" s="1"/>
  <c r="U146" i="1" s="1"/>
  <c r="AT146" i="1" s="1"/>
  <c r="AX146" i="1" s="1"/>
  <c r="N146" i="31"/>
  <c r="O146" i="31" s="1"/>
  <c r="N68" i="23"/>
  <c r="O68" i="23" s="1"/>
  <c r="O53" i="4"/>
  <c r="P53" i="4" s="1"/>
  <c r="Q53" i="4" s="1"/>
  <c r="S53" i="4" s="1"/>
  <c r="U53" i="4" s="1"/>
  <c r="AQ53" i="4" s="1"/>
  <c r="AU53" i="4" s="1"/>
  <c r="AV53" i="4" s="1"/>
  <c r="O145" i="14"/>
  <c r="O52" i="22"/>
  <c r="O129" i="33"/>
  <c r="O129" i="23"/>
  <c r="P82" i="33"/>
  <c r="Q82" i="33" s="1"/>
  <c r="S82" i="33" s="1"/>
  <c r="U82" i="33" s="1"/>
  <c r="AQ82" i="33" s="1"/>
  <c r="AU82" i="33" s="1"/>
  <c r="N83" i="33"/>
  <c r="O128" i="4"/>
  <c r="O37" i="12"/>
  <c r="P37" i="12" s="1"/>
  <c r="Q37" i="12" s="1"/>
  <c r="S37" i="12" s="1"/>
  <c r="U37" i="12" s="1"/>
  <c r="AQ37" i="12" s="1"/>
  <c r="AU37" i="12" s="1"/>
  <c r="AV37" i="12" s="1"/>
  <c r="P33" i="28"/>
  <c r="Q33" i="28" s="1"/>
  <c r="S33" i="28" s="1"/>
  <c r="U33" i="28" s="1"/>
  <c r="AQ33" i="28" s="1"/>
  <c r="AU33" i="28" s="1"/>
  <c r="O34" i="28"/>
  <c r="P113" i="31"/>
  <c r="Q113" i="31" s="1"/>
  <c r="S113" i="31" s="1"/>
  <c r="U113" i="31" s="1"/>
  <c r="AT113" i="31" s="1"/>
  <c r="AX113" i="31" s="1"/>
  <c r="O130" i="26"/>
  <c r="O36" i="13"/>
  <c r="N83" i="23"/>
  <c r="O83" i="23" s="1"/>
  <c r="O116" i="34" l="1"/>
  <c r="P116" i="34" s="1"/>
  <c r="Q116" i="34" s="1"/>
  <c r="S116" i="34" s="1"/>
  <c r="U116" i="34" s="1"/>
  <c r="AT116" i="34" s="1"/>
  <c r="AX116" i="34" s="1"/>
  <c r="AY116" i="34" s="1"/>
  <c r="I13" i="34"/>
  <c r="K13" i="34" s="1"/>
  <c r="P146" i="31"/>
  <c r="Q146" i="31" s="1"/>
  <c r="S146" i="31" s="1"/>
  <c r="U146" i="31" s="1"/>
  <c r="AT146" i="31" s="1"/>
  <c r="AX146" i="31" s="1"/>
  <c r="P83" i="6"/>
  <c r="Q83" i="6" s="1"/>
  <c r="S83" i="6" s="1"/>
  <c r="U83" i="6" s="1"/>
  <c r="AQ83" i="6" s="1"/>
  <c r="AU83" i="6" s="1"/>
  <c r="O84" i="6"/>
  <c r="P84" i="6" s="1"/>
  <c r="Q84" i="6" s="1"/>
  <c r="S84" i="6" s="1"/>
  <c r="U84" i="6" s="1"/>
  <c r="AQ84" i="6" s="1"/>
  <c r="AU84" i="6" s="1"/>
  <c r="AV84" i="6" s="1"/>
  <c r="P99" i="1"/>
  <c r="Q99" i="1" s="1"/>
  <c r="S99" i="1" s="1"/>
  <c r="U99" i="1" s="1"/>
  <c r="AJ99" i="1" s="1"/>
  <c r="AN99" i="1" s="1"/>
  <c r="O100" i="1"/>
  <c r="P100" i="1" s="1"/>
  <c r="Q100" i="1" s="1"/>
  <c r="S100" i="1" s="1"/>
  <c r="U100" i="1" s="1"/>
  <c r="AJ100" i="1" s="1"/>
  <c r="AN100" i="1" s="1"/>
  <c r="AO100" i="1" s="1"/>
  <c r="P115" i="27"/>
  <c r="Q115" i="27" s="1"/>
  <c r="S115" i="27" s="1"/>
  <c r="U115" i="27" s="1"/>
  <c r="AT115" i="27" s="1"/>
  <c r="AX115" i="27" s="1"/>
  <c r="O116" i="27"/>
  <c r="P116" i="27" s="1"/>
  <c r="Q116" i="27" s="1"/>
  <c r="S116" i="27" s="1"/>
  <c r="U116" i="27" s="1"/>
  <c r="AT116" i="27" s="1"/>
  <c r="AX116" i="27" s="1"/>
  <c r="AY116" i="27" s="1"/>
  <c r="P68" i="19"/>
  <c r="Q68" i="19" s="1"/>
  <c r="S68" i="19" s="1"/>
  <c r="U68" i="19" s="1"/>
  <c r="AQ68" i="19" s="1"/>
  <c r="AU68" i="19" s="1"/>
  <c r="O69" i="19"/>
  <c r="P69" i="19" s="1"/>
  <c r="Q69" i="19" s="1"/>
  <c r="S69" i="19" s="1"/>
  <c r="U69" i="19" s="1"/>
  <c r="AQ69" i="19" s="1"/>
  <c r="AU69" i="19" s="1"/>
  <c r="AV69" i="19" s="1"/>
  <c r="P36" i="8"/>
  <c r="Q36" i="8" s="1"/>
  <c r="S36" i="8" s="1"/>
  <c r="U36" i="8" s="1"/>
  <c r="AQ36" i="8" s="1"/>
  <c r="AU36" i="8" s="1"/>
  <c r="P36" i="17"/>
  <c r="Q36" i="17" s="1"/>
  <c r="S36" i="17" s="1"/>
  <c r="U36" i="17" s="1"/>
  <c r="AQ36" i="17" s="1"/>
  <c r="AU36" i="17" s="1"/>
  <c r="O37" i="17"/>
  <c r="P37" i="17" s="1"/>
  <c r="Q37" i="17" s="1"/>
  <c r="S37" i="17" s="1"/>
  <c r="U37" i="17" s="1"/>
  <c r="AQ37" i="17" s="1"/>
  <c r="AU37" i="17" s="1"/>
  <c r="AV37" i="17" s="1"/>
  <c r="P52" i="31"/>
  <c r="Q52" i="31" s="1"/>
  <c r="S52" i="31" s="1"/>
  <c r="U52" i="31" s="1"/>
  <c r="AQ52" i="31" s="1"/>
  <c r="AU52" i="31" s="1"/>
  <c r="P146" i="12"/>
  <c r="Q146" i="12" s="1"/>
  <c r="S146" i="12" s="1"/>
  <c r="U146" i="12" s="1"/>
  <c r="AT146" i="12" s="1"/>
  <c r="AX146" i="12" s="1"/>
  <c r="O147" i="12"/>
  <c r="P147" i="12" s="1"/>
  <c r="Q147" i="12" s="1"/>
  <c r="S147" i="12" s="1"/>
  <c r="U147" i="12" s="1"/>
  <c r="AT147" i="12" s="1"/>
  <c r="AX147" i="12" s="1"/>
  <c r="AY147" i="12" s="1"/>
  <c r="P83" i="5"/>
  <c r="Q83" i="5" s="1"/>
  <c r="S83" i="5" s="1"/>
  <c r="U83" i="5" s="1"/>
  <c r="AQ83" i="5" s="1"/>
  <c r="AU83" i="5" s="1"/>
  <c r="O84" i="5"/>
  <c r="P84" i="5" s="1"/>
  <c r="Q84" i="5" s="1"/>
  <c r="S84" i="5" s="1"/>
  <c r="U84" i="5" s="1"/>
  <c r="AQ84" i="5" s="1"/>
  <c r="AU84" i="5" s="1"/>
  <c r="AV84" i="5" s="1"/>
  <c r="P83" i="15"/>
  <c r="Q83" i="15" s="1"/>
  <c r="S83" i="15" s="1"/>
  <c r="U83" i="15" s="1"/>
  <c r="AQ83" i="15" s="1"/>
  <c r="AU83" i="15" s="1"/>
  <c r="P68" i="17"/>
  <c r="Q68" i="17" s="1"/>
  <c r="S68" i="17" s="1"/>
  <c r="U68" i="17" s="1"/>
  <c r="AQ68" i="17" s="1"/>
  <c r="AU68" i="17" s="1"/>
  <c r="O69" i="17"/>
  <c r="P69" i="17" s="1"/>
  <c r="Q69" i="17" s="1"/>
  <c r="S69" i="17" s="1"/>
  <c r="U69" i="17" s="1"/>
  <c r="AQ69" i="17" s="1"/>
  <c r="AU69" i="17" s="1"/>
  <c r="AV69" i="17" s="1"/>
  <c r="P146" i="23"/>
  <c r="Q146" i="23" s="1"/>
  <c r="S146" i="23" s="1"/>
  <c r="U146" i="23" s="1"/>
  <c r="AT146" i="23" s="1"/>
  <c r="AX146" i="23" s="1"/>
  <c r="O147" i="23"/>
  <c r="P147" i="23" s="1"/>
  <c r="Q147" i="23" s="1"/>
  <c r="S147" i="23" s="1"/>
  <c r="U147" i="23" s="1"/>
  <c r="AT147" i="23" s="1"/>
  <c r="AX147" i="23" s="1"/>
  <c r="AY147" i="23" s="1"/>
  <c r="P68" i="23"/>
  <c r="Q68" i="23" s="1"/>
  <c r="S68" i="23" s="1"/>
  <c r="U68" i="23" s="1"/>
  <c r="AQ68" i="23" s="1"/>
  <c r="AU68" i="23" s="1"/>
  <c r="O69" i="23"/>
  <c r="P69" i="23" s="1"/>
  <c r="Q69" i="23" s="1"/>
  <c r="S69" i="23" s="1"/>
  <c r="U69" i="23" s="1"/>
  <c r="AQ69" i="23" s="1"/>
  <c r="AU69" i="23" s="1"/>
  <c r="AV69" i="23" s="1"/>
  <c r="P68" i="8"/>
  <c r="Q68" i="8" s="1"/>
  <c r="S68" i="8" s="1"/>
  <c r="U68" i="8" s="1"/>
  <c r="AQ68" i="8" s="1"/>
  <c r="AU68" i="8" s="1"/>
  <c r="O69" i="8"/>
  <c r="P69" i="8" s="1"/>
  <c r="Q69" i="8" s="1"/>
  <c r="S69" i="8" s="1"/>
  <c r="U69" i="8" s="1"/>
  <c r="AQ69" i="8" s="1"/>
  <c r="AU69" i="8" s="1"/>
  <c r="AV69" i="8" s="1"/>
  <c r="P68" i="26"/>
  <c r="Q68" i="26" s="1"/>
  <c r="S68" i="26" s="1"/>
  <c r="U68" i="26" s="1"/>
  <c r="AQ68" i="26" s="1"/>
  <c r="AU68" i="26" s="1"/>
  <c r="P52" i="17"/>
  <c r="Q52" i="17" s="1"/>
  <c r="S52" i="17" s="1"/>
  <c r="U52" i="17" s="1"/>
  <c r="AQ52" i="17" s="1"/>
  <c r="AU52" i="17" s="1"/>
  <c r="O53" i="17"/>
  <c r="P53" i="17" s="1"/>
  <c r="Q53" i="17" s="1"/>
  <c r="S53" i="17" s="1"/>
  <c r="U53" i="17" s="1"/>
  <c r="AQ53" i="17" s="1"/>
  <c r="AU53" i="17" s="1"/>
  <c r="AV53" i="17" s="1"/>
  <c r="P115" i="2"/>
  <c r="Q115" i="2" s="1"/>
  <c r="S115" i="2" s="1"/>
  <c r="U115" i="2" s="1"/>
  <c r="AT115" i="2" s="1"/>
  <c r="AX115" i="2" s="1"/>
  <c r="O116" i="2"/>
  <c r="P116" i="2" s="1"/>
  <c r="Q116" i="2" s="1"/>
  <c r="S116" i="2" s="1"/>
  <c r="U116" i="2" s="1"/>
  <c r="AT116" i="2" s="1"/>
  <c r="AX116" i="2" s="1"/>
  <c r="AY116" i="2" s="1"/>
  <c r="P52" i="30"/>
  <c r="Q52" i="30" s="1"/>
  <c r="S52" i="30" s="1"/>
  <c r="U52" i="30" s="1"/>
  <c r="AQ52" i="30" s="1"/>
  <c r="AU52" i="30" s="1"/>
  <c r="P83" i="7"/>
  <c r="Q83" i="7" s="1"/>
  <c r="S83" i="7" s="1"/>
  <c r="U83" i="7" s="1"/>
  <c r="AQ83" i="7" s="1"/>
  <c r="AU83" i="7" s="1"/>
  <c r="O84" i="7"/>
  <c r="P84" i="7" s="1"/>
  <c r="Q84" i="7" s="1"/>
  <c r="S84" i="7" s="1"/>
  <c r="U84" i="7" s="1"/>
  <c r="AQ84" i="7" s="1"/>
  <c r="AU84" i="7" s="1"/>
  <c r="AV84" i="7" s="1"/>
  <c r="P68" i="11"/>
  <c r="Q68" i="11" s="1"/>
  <c r="S68" i="11" s="1"/>
  <c r="U68" i="11" s="1"/>
  <c r="AQ68" i="11" s="1"/>
  <c r="AU68" i="11" s="1"/>
  <c r="O69" i="11"/>
  <c r="P69" i="11" s="1"/>
  <c r="Q69" i="11" s="1"/>
  <c r="S69" i="11" s="1"/>
  <c r="U69" i="11" s="1"/>
  <c r="AQ69" i="11" s="1"/>
  <c r="AU69" i="11" s="1"/>
  <c r="AV69" i="11" s="1"/>
  <c r="P67" i="29"/>
  <c r="Q67" i="29" s="1"/>
  <c r="S67" i="29" s="1"/>
  <c r="U67" i="29" s="1"/>
  <c r="AQ67" i="29" s="1"/>
  <c r="AU67" i="29" s="1"/>
  <c r="N68" i="29"/>
  <c r="O68" i="29"/>
  <c r="P99" i="21"/>
  <c r="Q99" i="21" s="1"/>
  <c r="S99" i="21" s="1"/>
  <c r="U99" i="21" s="1"/>
  <c r="AJ99" i="21" s="1"/>
  <c r="AN99" i="21" s="1"/>
  <c r="O113" i="17"/>
  <c r="P52" i="9"/>
  <c r="Q52" i="9" s="1"/>
  <c r="S52" i="9" s="1"/>
  <c r="U52" i="9" s="1"/>
  <c r="AQ52" i="9" s="1"/>
  <c r="AU52" i="9" s="1"/>
  <c r="N131" i="2"/>
  <c r="O131" i="2" s="1"/>
  <c r="O98" i="9"/>
  <c r="N36" i="31"/>
  <c r="O69" i="28"/>
  <c r="P69" i="28" s="1"/>
  <c r="Q69" i="28" s="1"/>
  <c r="S69" i="28" s="1"/>
  <c r="U69" i="28" s="1"/>
  <c r="AQ69" i="28" s="1"/>
  <c r="AU69" i="28" s="1"/>
  <c r="AV69" i="28" s="1"/>
  <c r="P99" i="15"/>
  <c r="Q99" i="15" s="1"/>
  <c r="S99" i="15" s="1"/>
  <c r="U99" i="15" s="1"/>
  <c r="AJ99" i="15" s="1"/>
  <c r="AN99" i="15" s="1"/>
  <c r="O100" i="15"/>
  <c r="P100" i="15" s="1"/>
  <c r="Q100" i="15" s="1"/>
  <c r="S100" i="15" s="1"/>
  <c r="U100" i="15" s="1"/>
  <c r="AJ100" i="15" s="1"/>
  <c r="AN100" i="15" s="1"/>
  <c r="AO100" i="15" s="1"/>
  <c r="O69" i="21"/>
  <c r="P69" i="21" s="1"/>
  <c r="Q69" i="21" s="1"/>
  <c r="S69" i="21" s="1"/>
  <c r="U69" i="21" s="1"/>
  <c r="AQ69" i="21" s="1"/>
  <c r="AU69" i="21" s="1"/>
  <c r="AV69" i="21" s="1"/>
  <c r="N83" i="30"/>
  <c r="O83" i="30" s="1"/>
  <c r="O129" i="15"/>
  <c r="AX129" i="14"/>
  <c r="BA129" i="14"/>
  <c r="P145" i="4"/>
  <c r="Q145" i="4" s="1"/>
  <c r="S145" i="4" s="1"/>
  <c r="U145" i="4" s="1"/>
  <c r="AT145" i="4" s="1"/>
  <c r="AX145" i="4" s="1"/>
  <c r="P129" i="33"/>
  <c r="Q129" i="33" s="1"/>
  <c r="S129" i="33" s="1"/>
  <c r="U129" i="33" s="1"/>
  <c r="AT129" i="33" s="1"/>
  <c r="O130" i="33"/>
  <c r="P143" i="19"/>
  <c r="Q143" i="19" s="1"/>
  <c r="S143" i="19" s="1"/>
  <c r="U143" i="19" s="1"/>
  <c r="AT143" i="19" s="1"/>
  <c r="AX143" i="19" s="1"/>
  <c r="O114" i="26"/>
  <c r="O98" i="30"/>
  <c r="N146" i="21"/>
  <c r="O146" i="21" s="1"/>
  <c r="O84" i="28"/>
  <c r="P84" i="28" s="1"/>
  <c r="Q84" i="28" s="1"/>
  <c r="S84" i="28" s="1"/>
  <c r="U84" i="28" s="1"/>
  <c r="AQ84" i="28" s="1"/>
  <c r="AU84" i="28" s="1"/>
  <c r="AV84" i="28" s="1"/>
  <c r="P83" i="17"/>
  <c r="Q83" i="17" s="1"/>
  <c r="S83" i="17" s="1"/>
  <c r="U83" i="17" s="1"/>
  <c r="AQ83" i="17" s="1"/>
  <c r="AU83" i="17" s="1"/>
  <c r="O84" i="17"/>
  <c r="P84" i="17" s="1"/>
  <c r="Q84" i="17" s="1"/>
  <c r="S84" i="17" s="1"/>
  <c r="U84" i="17" s="1"/>
  <c r="AQ84" i="17" s="1"/>
  <c r="AU84" i="17" s="1"/>
  <c r="AV84" i="17" s="1"/>
  <c r="O114" i="9"/>
  <c r="O128" i="29"/>
  <c r="O98" i="27"/>
  <c r="P143" i="8"/>
  <c r="Q143" i="8" s="1"/>
  <c r="S143" i="8" s="1"/>
  <c r="U143" i="8" s="1"/>
  <c r="AT143" i="8" s="1"/>
  <c r="AX143" i="8" s="1"/>
  <c r="O130" i="10"/>
  <c r="O68" i="24"/>
  <c r="P129" i="9"/>
  <c r="Q129" i="9" s="1"/>
  <c r="S129" i="9" s="1"/>
  <c r="U129" i="9" s="1"/>
  <c r="AT129" i="9" s="1"/>
  <c r="O130" i="9"/>
  <c r="P145" i="24"/>
  <c r="Q145" i="24" s="1"/>
  <c r="S145" i="24" s="1"/>
  <c r="U145" i="24" s="1"/>
  <c r="AT145" i="24" s="1"/>
  <c r="AX145" i="24" s="1"/>
  <c r="N146" i="24"/>
  <c r="P145" i="18"/>
  <c r="Q145" i="18" s="1"/>
  <c r="S145" i="18" s="1"/>
  <c r="U145" i="18" s="1"/>
  <c r="AT145" i="18" s="1"/>
  <c r="AX145" i="18" s="1"/>
  <c r="N146" i="18"/>
  <c r="O146" i="18"/>
  <c r="P81" i="11"/>
  <c r="Q81" i="11" s="1"/>
  <c r="S81" i="11" s="1"/>
  <c r="U81" i="11" s="1"/>
  <c r="AQ81" i="11" s="1"/>
  <c r="AU81" i="11" s="1"/>
  <c r="P98" i="5"/>
  <c r="Q98" i="5" s="1"/>
  <c r="S98" i="5" s="1"/>
  <c r="U98" i="5" s="1"/>
  <c r="AJ98" i="5" s="1"/>
  <c r="AN98" i="5" s="1"/>
  <c r="N99" i="5"/>
  <c r="O99" i="5" s="1"/>
  <c r="BA132" i="31"/>
  <c r="AX132" i="31"/>
  <c r="P83" i="16"/>
  <c r="Q83" i="16" s="1"/>
  <c r="S83" i="16" s="1"/>
  <c r="U83" i="16" s="1"/>
  <c r="AQ83" i="16" s="1"/>
  <c r="AU83" i="16" s="1"/>
  <c r="O84" i="16"/>
  <c r="P84" i="16" s="1"/>
  <c r="Q84" i="16" s="1"/>
  <c r="S84" i="16" s="1"/>
  <c r="U84" i="16" s="1"/>
  <c r="AQ84" i="16" s="1"/>
  <c r="AU84" i="16" s="1"/>
  <c r="AV84" i="16" s="1"/>
  <c r="AX127" i="29"/>
  <c r="BA127" i="29"/>
  <c r="N99" i="28"/>
  <c r="P98" i="28"/>
  <c r="Q98" i="28" s="1"/>
  <c r="S98" i="28" s="1"/>
  <c r="U98" i="28" s="1"/>
  <c r="AJ98" i="28" s="1"/>
  <c r="AN98" i="28" s="1"/>
  <c r="O99" i="28"/>
  <c r="BA129" i="10"/>
  <c r="AX129" i="10"/>
  <c r="P129" i="6"/>
  <c r="Q129" i="6" s="1"/>
  <c r="S129" i="6" s="1"/>
  <c r="U129" i="6" s="1"/>
  <c r="AT129" i="6" s="1"/>
  <c r="P82" i="4"/>
  <c r="Q82" i="4" s="1"/>
  <c r="S82" i="4" s="1"/>
  <c r="U82" i="4" s="1"/>
  <c r="AQ82" i="4" s="1"/>
  <c r="AU82" i="4" s="1"/>
  <c r="BA128" i="19"/>
  <c r="AX128" i="19"/>
  <c r="P99" i="16"/>
  <c r="Q99" i="16" s="1"/>
  <c r="S99" i="16" s="1"/>
  <c r="U99" i="16" s="1"/>
  <c r="AJ99" i="16" s="1"/>
  <c r="AN99" i="16" s="1"/>
  <c r="O100" i="16"/>
  <c r="P100" i="16" s="1"/>
  <c r="Q100" i="16" s="1"/>
  <c r="S100" i="16" s="1"/>
  <c r="U100" i="16" s="1"/>
  <c r="AJ100" i="16" s="1"/>
  <c r="AN100" i="16" s="1"/>
  <c r="AO100" i="16" s="1"/>
  <c r="P113" i="15"/>
  <c r="Q113" i="15" s="1"/>
  <c r="S113" i="15" s="1"/>
  <c r="U113" i="15" s="1"/>
  <c r="AT113" i="15" s="1"/>
  <c r="AX113" i="15" s="1"/>
  <c r="O114" i="15"/>
  <c r="BA131" i="31"/>
  <c r="AX131" i="31"/>
  <c r="N99" i="3"/>
  <c r="O99" i="3" s="1"/>
  <c r="N115" i="28"/>
  <c r="O115" i="28" s="1"/>
  <c r="N131" i="7"/>
  <c r="P130" i="7"/>
  <c r="Q130" i="7" s="1"/>
  <c r="S130" i="7" s="1"/>
  <c r="U130" i="7" s="1"/>
  <c r="AT130" i="7" s="1"/>
  <c r="P113" i="33"/>
  <c r="Q113" i="33" s="1"/>
  <c r="S113" i="33" s="1"/>
  <c r="U113" i="33" s="1"/>
  <c r="AT113" i="33" s="1"/>
  <c r="AX113" i="33" s="1"/>
  <c r="O114" i="33"/>
  <c r="P114" i="19"/>
  <c r="Q114" i="19" s="1"/>
  <c r="S114" i="19" s="1"/>
  <c r="U114" i="19" s="1"/>
  <c r="AT114" i="19" s="1"/>
  <c r="AX114" i="19" s="1"/>
  <c r="N115" i="19"/>
  <c r="O115" i="19" s="1"/>
  <c r="P130" i="22"/>
  <c r="Q130" i="22" s="1"/>
  <c r="S130" i="22" s="1"/>
  <c r="U130" i="22" s="1"/>
  <c r="AT130" i="22" s="1"/>
  <c r="N115" i="14"/>
  <c r="O115" i="14" s="1"/>
  <c r="P98" i="8"/>
  <c r="Q98" i="8" s="1"/>
  <c r="S98" i="8" s="1"/>
  <c r="U98" i="8" s="1"/>
  <c r="AJ98" i="8" s="1"/>
  <c r="AN98" i="8" s="1"/>
  <c r="P115" i="20"/>
  <c r="Q115" i="20" s="1"/>
  <c r="S115" i="20" s="1"/>
  <c r="U115" i="20" s="1"/>
  <c r="AT115" i="20" s="1"/>
  <c r="AX115" i="20" s="1"/>
  <c r="O116" i="20"/>
  <c r="P116" i="20" s="1"/>
  <c r="Q116" i="20" s="1"/>
  <c r="S116" i="20" s="1"/>
  <c r="U116" i="20" s="1"/>
  <c r="AT116" i="20" s="1"/>
  <c r="AX116" i="20" s="1"/>
  <c r="AY116" i="20" s="1"/>
  <c r="P68" i="4"/>
  <c r="Q68" i="4" s="1"/>
  <c r="S68" i="4" s="1"/>
  <c r="U68" i="4" s="1"/>
  <c r="AQ68" i="4" s="1"/>
  <c r="AU68" i="4" s="1"/>
  <c r="N68" i="25"/>
  <c r="O68" i="25" s="1"/>
  <c r="P81" i="19"/>
  <c r="Q81" i="19" s="1"/>
  <c r="S81" i="19" s="1"/>
  <c r="U81" i="19" s="1"/>
  <c r="AQ81" i="19" s="1"/>
  <c r="AU81" i="19" s="1"/>
  <c r="O82" i="19"/>
  <c r="BA129" i="7"/>
  <c r="AX129" i="7"/>
  <c r="P68" i="15"/>
  <c r="Q68" i="15" s="1"/>
  <c r="S68" i="15" s="1"/>
  <c r="U68" i="15" s="1"/>
  <c r="AQ68" i="15" s="1"/>
  <c r="AU68" i="15" s="1"/>
  <c r="O98" i="4"/>
  <c r="N131" i="3"/>
  <c r="P130" i="3"/>
  <c r="Q130" i="3" s="1"/>
  <c r="S130" i="3" s="1"/>
  <c r="U130" i="3" s="1"/>
  <c r="AT130" i="3" s="1"/>
  <c r="O131" i="3"/>
  <c r="P113" i="21"/>
  <c r="Q113" i="21" s="1"/>
  <c r="S113" i="21" s="1"/>
  <c r="U113" i="21" s="1"/>
  <c r="AT113" i="21" s="1"/>
  <c r="AX113" i="21" s="1"/>
  <c r="O114" i="21"/>
  <c r="P129" i="23"/>
  <c r="Q129" i="23" s="1"/>
  <c r="S129" i="23" s="1"/>
  <c r="U129" i="23" s="1"/>
  <c r="AT129" i="23" s="1"/>
  <c r="N99" i="19"/>
  <c r="O99" i="19" s="1"/>
  <c r="O53" i="5"/>
  <c r="P53" i="5" s="1"/>
  <c r="Q53" i="5" s="1"/>
  <c r="S53" i="5" s="1"/>
  <c r="U53" i="5" s="1"/>
  <c r="AQ53" i="5" s="1"/>
  <c r="AU53" i="5" s="1"/>
  <c r="AV53" i="5" s="1"/>
  <c r="O144" i="6"/>
  <c r="O114" i="3"/>
  <c r="P113" i="6"/>
  <c r="Q113" i="6" s="1"/>
  <c r="S113" i="6" s="1"/>
  <c r="U113" i="6" s="1"/>
  <c r="AT113" i="6" s="1"/>
  <c r="AX113" i="6" s="1"/>
  <c r="O145" i="3"/>
  <c r="P82" i="8"/>
  <c r="Q82" i="8" s="1"/>
  <c r="S82" i="8" s="1"/>
  <c r="U82" i="8" s="1"/>
  <c r="AQ82" i="8" s="1"/>
  <c r="AU82" i="8" s="1"/>
  <c r="P36" i="18"/>
  <c r="Q36" i="18" s="1"/>
  <c r="S36" i="18" s="1"/>
  <c r="U36" i="18" s="1"/>
  <c r="AQ36" i="18" s="1"/>
  <c r="AU36" i="18" s="1"/>
  <c r="O37" i="18"/>
  <c r="P37" i="18" s="1"/>
  <c r="Q37" i="18" s="1"/>
  <c r="S37" i="18" s="1"/>
  <c r="U37" i="18" s="1"/>
  <c r="AQ37" i="18" s="1"/>
  <c r="AU37" i="18" s="1"/>
  <c r="AV37" i="18" s="1"/>
  <c r="P145" i="16"/>
  <c r="Q145" i="16" s="1"/>
  <c r="S145" i="16" s="1"/>
  <c r="U145" i="16" s="1"/>
  <c r="AT145" i="16" s="1"/>
  <c r="AX145" i="16" s="1"/>
  <c r="BA129" i="3"/>
  <c r="AX129" i="3"/>
  <c r="P145" i="11"/>
  <c r="Q145" i="11" s="1"/>
  <c r="S145" i="11" s="1"/>
  <c r="U145" i="11" s="1"/>
  <c r="AT145" i="11" s="1"/>
  <c r="AX145" i="11" s="1"/>
  <c r="P36" i="4"/>
  <c r="Q36" i="4" s="1"/>
  <c r="S36" i="4" s="1"/>
  <c r="U36" i="4" s="1"/>
  <c r="AQ36" i="4" s="1"/>
  <c r="AU36" i="4" s="1"/>
  <c r="P145" i="17"/>
  <c r="Q145" i="17" s="1"/>
  <c r="S145" i="17" s="1"/>
  <c r="U145" i="17" s="1"/>
  <c r="AT145" i="17" s="1"/>
  <c r="AX145" i="17" s="1"/>
  <c r="P113" i="23"/>
  <c r="Q113" i="23" s="1"/>
  <c r="S113" i="23" s="1"/>
  <c r="U113" i="23" s="1"/>
  <c r="AT113" i="23" s="1"/>
  <c r="AX113" i="23" s="1"/>
  <c r="O114" i="23"/>
  <c r="N36" i="30"/>
  <c r="O36" i="30" s="1"/>
  <c r="P99" i="6"/>
  <c r="Q99" i="6" s="1"/>
  <c r="S99" i="6" s="1"/>
  <c r="U99" i="6" s="1"/>
  <c r="AJ99" i="6" s="1"/>
  <c r="AN99" i="6" s="1"/>
  <c r="P145" i="13"/>
  <c r="Q145" i="13" s="1"/>
  <c r="S145" i="13" s="1"/>
  <c r="U145" i="13" s="1"/>
  <c r="AT145" i="13" s="1"/>
  <c r="AX145" i="13" s="1"/>
  <c r="P146" i="2"/>
  <c r="Q146" i="2" s="1"/>
  <c r="S146" i="2" s="1"/>
  <c r="U146" i="2" s="1"/>
  <c r="AT146" i="2" s="1"/>
  <c r="AX146" i="2" s="1"/>
  <c r="P130" i="24"/>
  <c r="Q130" i="24" s="1"/>
  <c r="S130" i="24" s="1"/>
  <c r="U130" i="24" s="1"/>
  <c r="AT130" i="24" s="1"/>
  <c r="P144" i="29"/>
  <c r="Q144" i="29" s="1"/>
  <c r="S144" i="29" s="1"/>
  <c r="U144" i="29" s="1"/>
  <c r="AT144" i="29" s="1"/>
  <c r="AX144" i="29" s="1"/>
  <c r="O145" i="29"/>
  <c r="P128" i="8"/>
  <c r="Q128" i="8" s="1"/>
  <c r="S128" i="8" s="1"/>
  <c r="U128" i="8" s="1"/>
  <c r="AT128" i="8" s="1"/>
  <c r="O129" i="8"/>
  <c r="P145" i="14"/>
  <c r="Q145" i="14" s="1"/>
  <c r="S145" i="14" s="1"/>
  <c r="U145" i="14" s="1"/>
  <c r="AT145" i="14" s="1"/>
  <c r="AX145" i="14" s="1"/>
  <c r="O114" i="31"/>
  <c r="O147" i="1"/>
  <c r="P147" i="1" s="1"/>
  <c r="Q147" i="1" s="1"/>
  <c r="S147" i="1" s="1"/>
  <c r="U147" i="1" s="1"/>
  <c r="AT147" i="1" s="1"/>
  <c r="AX147" i="1" s="1"/>
  <c r="AY147" i="1" s="1"/>
  <c r="N68" i="12"/>
  <c r="O68" i="12" s="1"/>
  <c r="O114" i="29"/>
  <c r="O114" i="10"/>
  <c r="O114" i="11"/>
  <c r="O130" i="21"/>
  <c r="N36" i="15"/>
  <c r="O36" i="15" s="1"/>
  <c r="P115" i="22"/>
  <c r="Q115" i="22" s="1"/>
  <c r="S115" i="22" s="1"/>
  <c r="U115" i="22" s="1"/>
  <c r="AT115" i="22" s="1"/>
  <c r="AX115" i="22" s="1"/>
  <c r="O116" i="22"/>
  <c r="P116" i="22" s="1"/>
  <c r="Q116" i="22" s="1"/>
  <c r="S116" i="22" s="1"/>
  <c r="U116" i="22" s="1"/>
  <c r="AT116" i="22" s="1"/>
  <c r="AX116" i="22" s="1"/>
  <c r="AY116" i="22" s="1"/>
  <c r="O145" i="27"/>
  <c r="N146" i="30"/>
  <c r="O146" i="30" s="1"/>
  <c r="O114" i="7"/>
  <c r="N115" i="8"/>
  <c r="O115" i="8" s="1"/>
  <c r="O130" i="27"/>
  <c r="P83" i="23"/>
  <c r="Q83" i="23" s="1"/>
  <c r="S83" i="23" s="1"/>
  <c r="U83" i="23" s="1"/>
  <c r="AQ83" i="23" s="1"/>
  <c r="AU83" i="23" s="1"/>
  <c r="O84" i="23"/>
  <c r="P84" i="23" s="1"/>
  <c r="Q84" i="23" s="1"/>
  <c r="S84" i="23" s="1"/>
  <c r="U84" i="23" s="1"/>
  <c r="AQ84" i="23" s="1"/>
  <c r="AU84" i="23" s="1"/>
  <c r="AV84" i="23" s="1"/>
  <c r="P146" i="33"/>
  <c r="Q146" i="33" s="1"/>
  <c r="S146" i="33" s="1"/>
  <c r="U146" i="33" s="1"/>
  <c r="AT146" i="33" s="1"/>
  <c r="AX146" i="33" s="1"/>
  <c r="N131" i="12"/>
  <c r="P130" i="12"/>
  <c r="Q130" i="12" s="1"/>
  <c r="S130" i="12" s="1"/>
  <c r="U130" i="12" s="1"/>
  <c r="AT130" i="12" s="1"/>
  <c r="P144" i="5"/>
  <c r="Q144" i="5" s="1"/>
  <c r="S144" i="5" s="1"/>
  <c r="U144" i="5" s="1"/>
  <c r="AT144" i="5" s="1"/>
  <c r="AX144" i="5" s="1"/>
  <c r="BA129" i="21"/>
  <c r="AX129" i="21"/>
  <c r="P98" i="25"/>
  <c r="Q98" i="25" s="1"/>
  <c r="S98" i="25" s="1"/>
  <c r="U98" i="25" s="1"/>
  <c r="AJ98" i="25" s="1"/>
  <c r="AN98" i="25" s="1"/>
  <c r="P68" i="9"/>
  <c r="Q68" i="9" s="1"/>
  <c r="S68" i="9" s="1"/>
  <c r="U68" i="9" s="1"/>
  <c r="AQ68" i="9" s="1"/>
  <c r="AU68" i="9" s="1"/>
  <c r="P36" i="23"/>
  <c r="Q36" i="23" s="1"/>
  <c r="S36" i="23" s="1"/>
  <c r="U36" i="23" s="1"/>
  <c r="AQ36" i="23" s="1"/>
  <c r="AU36" i="23" s="1"/>
  <c r="O37" i="23"/>
  <c r="P37" i="23" s="1"/>
  <c r="Q37" i="23" s="1"/>
  <c r="S37" i="23" s="1"/>
  <c r="U37" i="23" s="1"/>
  <c r="AQ37" i="23" s="1"/>
  <c r="AU37" i="23" s="1"/>
  <c r="AV37" i="23" s="1"/>
  <c r="BA129" i="27"/>
  <c r="AX129" i="27"/>
  <c r="P112" i="4"/>
  <c r="Q112" i="4" s="1"/>
  <c r="S112" i="4" s="1"/>
  <c r="U112" i="4" s="1"/>
  <c r="AT112" i="4" s="1"/>
  <c r="AX112" i="4" s="1"/>
  <c r="BA128" i="15"/>
  <c r="AX128" i="15"/>
  <c r="P130" i="26"/>
  <c r="Q130" i="26" s="1"/>
  <c r="S130" i="26" s="1"/>
  <c r="U130" i="26" s="1"/>
  <c r="AT130" i="26" s="1"/>
  <c r="P34" i="28"/>
  <c r="Q34" i="28" s="1"/>
  <c r="S34" i="28" s="1"/>
  <c r="U34" i="28" s="1"/>
  <c r="AQ34" i="28" s="1"/>
  <c r="AU34" i="28" s="1"/>
  <c r="O35" i="28"/>
  <c r="P114" i="12"/>
  <c r="Q114" i="12" s="1"/>
  <c r="S114" i="12" s="1"/>
  <c r="U114" i="12" s="1"/>
  <c r="AT114" i="12" s="1"/>
  <c r="AX114" i="12" s="1"/>
  <c r="P51" i="13"/>
  <c r="Q51" i="13" s="1"/>
  <c r="S51" i="13" s="1"/>
  <c r="U51" i="13" s="1"/>
  <c r="AQ51" i="13" s="1"/>
  <c r="AU51" i="13" s="1"/>
  <c r="P129" i="11"/>
  <c r="Q129" i="11" s="1"/>
  <c r="S129" i="11" s="1"/>
  <c r="U129" i="11" s="1"/>
  <c r="AT129" i="11" s="1"/>
  <c r="O130" i="11"/>
  <c r="AX129" i="12"/>
  <c r="BA129" i="12"/>
  <c r="P129" i="20"/>
  <c r="Q129" i="20" s="1"/>
  <c r="S129" i="20" s="1"/>
  <c r="U129" i="20" s="1"/>
  <c r="AT129" i="20" s="1"/>
  <c r="P144" i="15"/>
  <c r="Q144" i="15" s="1"/>
  <c r="S144" i="15" s="1"/>
  <c r="U144" i="15" s="1"/>
  <c r="AT144" i="15" s="1"/>
  <c r="AX144" i="15" s="1"/>
  <c r="O145" i="15"/>
  <c r="O83" i="20"/>
  <c r="O129" i="30"/>
  <c r="O130" i="5"/>
  <c r="P112" i="5"/>
  <c r="Q112" i="5" s="1"/>
  <c r="S112" i="5" s="1"/>
  <c r="U112" i="5" s="1"/>
  <c r="AT112" i="5" s="1"/>
  <c r="AX112" i="5" s="1"/>
  <c r="P34" i="5"/>
  <c r="Q34" i="5" s="1"/>
  <c r="S34" i="5" s="1"/>
  <c r="U34" i="5" s="1"/>
  <c r="AQ34" i="5" s="1"/>
  <c r="AU34" i="5" s="1"/>
  <c r="O35" i="5"/>
  <c r="P36" i="13"/>
  <c r="Q36" i="13" s="1"/>
  <c r="S36" i="13" s="1"/>
  <c r="U36" i="13" s="1"/>
  <c r="AQ36" i="13" s="1"/>
  <c r="AU36" i="13" s="1"/>
  <c r="N99" i="11"/>
  <c r="O99" i="11" s="1"/>
  <c r="AX128" i="11"/>
  <c r="BA128" i="11"/>
  <c r="BA128" i="20"/>
  <c r="AX128" i="20"/>
  <c r="N99" i="26"/>
  <c r="P98" i="26"/>
  <c r="Q98" i="26" s="1"/>
  <c r="S98" i="26" s="1"/>
  <c r="U98" i="26" s="1"/>
  <c r="AJ98" i="26" s="1"/>
  <c r="AN98" i="26" s="1"/>
  <c r="O99" i="26"/>
  <c r="P144" i="9"/>
  <c r="Q144" i="9" s="1"/>
  <c r="S144" i="9" s="1"/>
  <c r="U144" i="9" s="1"/>
  <c r="AT144" i="9" s="1"/>
  <c r="AX144" i="9" s="1"/>
  <c r="O145" i="9"/>
  <c r="N131" i="18"/>
  <c r="P130" i="18"/>
  <c r="Q130" i="18" s="1"/>
  <c r="S130" i="18" s="1"/>
  <c r="U130" i="18" s="1"/>
  <c r="AT130" i="18" s="1"/>
  <c r="O131" i="18"/>
  <c r="P144" i="28"/>
  <c r="Q144" i="28" s="1"/>
  <c r="S144" i="28" s="1"/>
  <c r="U144" i="28" s="1"/>
  <c r="AT144" i="28" s="1"/>
  <c r="AX144" i="28" s="1"/>
  <c r="AX128" i="30"/>
  <c r="BA128" i="30"/>
  <c r="AX129" i="5"/>
  <c r="BA129" i="5"/>
  <c r="P68" i="10"/>
  <c r="Q68" i="10" s="1"/>
  <c r="S68" i="10" s="1"/>
  <c r="U68" i="10" s="1"/>
  <c r="AQ68" i="10" s="1"/>
  <c r="AU68" i="10" s="1"/>
  <c r="O69" i="10"/>
  <c r="P69" i="10" s="1"/>
  <c r="Q69" i="10" s="1"/>
  <c r="S69" i="10" s="1"/>
  <c r="U69" i="10" s="1"/>
  <c r="AQ69" i="10" s="1"/>
  <c r="AU69" i="10" s="1"/>
  <c r="AV69" i="10" s="1"/>
  <c r="N99" i="31"/>
  <c r="P98" i="31"/>
  <c r="Q98" i="31" s="1"/>
  <c r="S98" i="31" s="1"/>
  <c r="U98" i="31" s="1"/>
  <c r="AJ98" i="31" s="1"/>
  <c r="AN98" i="31" s="1"/>
  <c r="O99" i="31"/>
  <c r="BA130" i="2"/>
  <c r="AX130" i="2"/>
  <c r="N115" i="18"/>
  <c r="O115" i="18" s="1"/>
  <c r="O84" i="14"/>
  <c r="P84" i="14" s="1"/>
  <c r="Q84" i="14" s="1"/>
  <c r="S84" i="14" s="1"/>
  <c r="U84" i="14" s="1"/>
  <c r="AQ84" i="14" s="1"/>
  <c r="AU84" i="14" s="1"/>
  <c r="AV84" i="14" s="1"/>
  <c r="O131" i="17"/>
  <c r="O52" i="12"/>
  <c r="P97" i="18"/>
  <c r="Q97" i="18" s="1"/>
  <c r="S97" i="18" s="1"/>
  <c r="U97" i="18" s="1"/>
  <c r="AJ97" i="18" s="1"/>
  <c r="AN97" i="18" s="1"/>
  <c r="P52" i="15"/>
  <c r="Q52" i="15" s="1"/>
  <c r="S52" i="15" s="1"/>
  <c r="U52" i="15" s="1"/>
  <c r="AQ52" i="15" s="1"/>
  <c r="AU52" i="15" s="1"/>
  <c r="O53" i="15"/>
  <c r="P53" i="15" s="1"/>
  <c r="Q53" i="15" s="1"/>
  <c r="S53" i="15" s="1"/>
  <c r="U53" i="15" s="1"/>
  <c r="AQ53" i="15" s="1"/>
  <c r="AU53" i="15" s="1"/>
  <c r="AV53" i="15" s="1"/>
  <c r="N36" i="19"/>
  <c r="O36" i="19" s="1"/>
  <c r="O143" i="20"/>
  <c r="P143" i="10"/>
  <c r="Q143" i="10" s="1"/>
  <c r="S143" i="10" s="1"/>
  <c r="U143" i="10" s="1"/>
  <c r="AT143" i="10" s="1"/>
  <c r="AX143" i="10" s="1"/>
  <c r="O144" i="10"/>
  <c r="O129" i="16"/>
  <c r="P99" i="20"/>
  <c r="Q99" i="20" s="1"/>
  <c r="S99" i="20" s="1"/>
  <c r="U99" i="20" s="1"/>
  <c r="AJ99" i="20" s="1"/>
  <c r="AN99" i="20" s="1"/>
  <c r="N131" i="13"/>
  <c r="O131" i="13" s="1"/>
  <c r="N83" i="21"/>
  <c r="O83" i="21" s="1"/>
  <c r="P82" i="21"/>
  <c r="Q82" i="21" s="1"/>
  <c r="S82" i="21" s="1"/>
  <c r="U82" i="21" s="1"/>
  <c r="AQ82" i="21" s="1"/>
  <c r="AU82" i="21" s="1"/>
  <c r="P52" i="14"/>
  <c r="Q52" i="14" s="1"/>
  <c r="S52" i="14" s="1"/>
  <c r="U52" i="14" s="1"/>
  <c r="AQ52" i="14" s="1"/>
  <c r="AU52" i="14" s="1"/>
  <c r="P67" i="3"/>
  <c r="Q67" i="3" s="1"/>
  <c r="S67" i="3" s="1"/>
  <c r="U67" i="3" s="1"/>
  <c r="AQ67" i="3" s="1"/>
  <c r="AU67" i="3" s="1"/>
  <c r="P128" i="4"/>
  <c r="Q128" i="4" s="1"/>
  <c r="S128" i="4" s="1"/>
  <c r="U128" i="4" s="1"/>
  <c r="AT128" i="4" s="1"/>
  <c r="AX130" i="25"/>
  <c r="BA130" i="25"/>
  <c r="P113" i="13"/>
  <c r="Q113" i="13" s="1"/>
  <c r="S113" i="13" s="1"/>
  <c r="U113" i="13" s="1"/>
  <c r="AT113" i="13" s="1"/>
  <c r="AX113" i="13" s="1"/>
  <c r="P82" i="27"/>
  <c r="Q82" i="27" s="1"/>
  <c r="S82" i="27" s="1"/>
  <c r="U82" i="27" s="1"/>
  <c r="AQ82" i="27" s="1"/>
  <c r="AU82" i="27" s="1"/>
  <c r="BA128" i="16"/>
  <c r="AX128" i="16"/>
  <c r="AY132" i="1"/>
  <c r="I13" i="1" s="1"/>
  <c r="K13" i="1" s="1"/>
  <c r="P114" i="24"/>
  <c r="Q114" i="24" s="1"/>
  <c r="S114" i="24" s="1"/>
  <c r="U114" i="24" s="1"/>
  <c r="AT114" i="24" s="1"/>
  <c r="AX114" i="24" s="1"/>
  <c r="N115" i="24"/>
  <c r="O115" i="24"/>
  <c r="P144" i="26"/>
  <c r="Q144" i="26" s="1"/>
  <c r="S144" i="26" s="1"/>
  <c r="U144" i="26" s="1"/>
  <c r="AT144" i="26" s="1"/>
  <c r="AX144" i="26" s="1"/>
  <c r="O145" i="26"/>
  <c r="AX130" i="13"/>
  <c r="BA130" i="13"/>
  <c r="P97" i="29"/>
  <c r="Q97" i="29" s="1"/>
  <c r="S97" i="29" s="1"/>
  <c r="U97" i="29" s="1"/>
  <c r="AJ97" i="29" s="1"/>
  <c r="AN97" i="29" s="1"/>
  <c r="P52" i="22"/>
  <c r="Q52" i="22" s="1"/>
  <c r="S52" i="22" s="1"/>
  <c r="U52" i="22" s="1"/>
  <c r="AQ52" i="22" s="1"/>
  <c r="AU52" i="22" s="1"/>
  <c r="O53" i="22"/>
  <c r="P53" i="22" s="1"/>
  <c r="Q53" i="22" s="1"/>
  <c r="S53" i="22" s="1"/>
  <c r="U53" i="22" s="1"/>
  <c r="AQ53" i="22" s="1"/>
  <c r="AU53" i="22" s="1"/>
  <c r="AV53" i="22" s="1"/>
  <c r="O83" i="33"/>
  <c r="N131" i="25"/>
  <c r="O131" i="25" s="1"/>
  <c r="O129" i="19"/>
  <c r="P52" i="28"/>
  <c r="Q52" i="28" s="1"/>
  <c r="S52" i="28" s="1"/>
  <c r="U52" i="28" s="1"/>
  <c r="AQ52" i="28" s="1"/>
  <c r="AU52" i="28" s="1"/>
  <c r="O53" i="28"/>
  <c r="P53" i="28" s="1"/>
  <c r="Q53" i="28" s="1"/>
  <c r="S53" i="28" s="1"/>
  <c r="U53" i="28" s="1"/>
  <c r="AQ53" i="28" s="1"/>
  <c r="AU53" i="28" s="1"/>
  <c r="AV53" i="28" s="1"/>
  <c r="O100" i="22"/>
  <c r="P100" i="22" s="1"/>
  <c r="Q100" i="22" s="1"/>
  <c r="S100" i="22" s="1"/>
  <c r="U100" i="22" s="1"/>
  <c r="AJ100" i="22" s="1"/>
  <c r="AN100" i="22" s="1"/>
  <c r="AO100" i="22" s="1"/>
  <c r="AX130" i="17"/>
  <c r="BA130" i="17"/>
  <c r="P114" i="16"/>
  <c r="Q114" i="16" s="1"/>
  <c r="S114" i="16" s="1"/>
  <c r="U114" i="16" s="1"/>
  <c r="AT114" i="16" s="1"/>
  <c r="AX114" i="16" s="1"/>
  <c r="O145" i="7"/>
  <c r="O36" i="31"/>
  <c r="P99" i="12"/>
  <c r="Q99" i="12" s="1"/>
  <c r="S99" i="12" s="1"/>
  <c r="U99" i="12" s="1"/>
  <c r="AJ99" i="12" s="1"/>
  <c r="AN99" i="12" s="1"/>
  <c r="O100" i="12"/>
  <c r="P100" i="12" s="1"/>
  <c r="Q100" i="12" s="1"/>
  <c r="S100" i="12" s="1"/>
  <c r="U100" i="12" s="1"/>
  <c r="AJ100" i="12" s="1"/>
  <c r="AN100" i="12" s="1"/>
  <c r="AO100" i="12" s="1"/>
  <c r="O130" i="14"/>
  <c r="BB132" i="1"/>
  <c r="P128" i="28"/>
  <c r="Q128" i="28" s="1"/>
  <c r="S128" i="28" s="1"/>
  <c r="U128" i="28" s="1"/>
  <c r="AT128" i="28" s="1"/>
  <c r="P35" i="29"/>
  <c r="Q35" i="29" s="1"/>
  <c r="S35" i="29" s="1"/>
  <c r="U35" i="29" s="1"/>
  <c r="AQ35" i="29" s="1"/>
  <c r="AU35" i="29" s="1"/>
  <c r="N36" i="29"/>
  <c r="O36" i="29"/>
  <c r="O83" i="3"/>
  <c r="P68" i="12" l="1"/>
  <c r="Q68" i="12" s="1"/>
  <c r="S68" i="12" s="1"/>
  <c r="U68" i="12" s="1"/>
  <c r="AQ68" i="12" s="1"/>
  <c r="AU68" i="12" s="1"/>
  <c r="O69" i="12"/>
  <c r="P69" i="12" s="1"/>
  <c r="Q69" i="12" s="1"/>
  <c r="S69" i="12" s="1"/>
  <c r="U69" i="12" s="1"/>
  <c r="AQ69" i="12" s="1"/>
  <c r="AU69" i="12" s="1"/>
  <c r="AV69" i="12" s="1"/>
  <c r="P115" i="19"/>
  <c r="Q115" i="19" s="1"/>
  <c r="S115" i="19" s="1"/>
  <c r="U115" i="19" s="1"/>
  <c r="AT115" i="19" s="1"/>
  <c r="AX115" i="19" s="1"/>
  <c r="O116" i="19"/>
  <c r="P116" i="19" s="1"/>
  <c r="Q116" i="19" s="1"/>
  <c r="S116" i="19" s="1"/>
  <c r="U116" i="19" s="1"/>
  <c r="AT116" i="19" s="1"/>
  <c r="AX116" i="19" s="1"/>
  <c r="AY116" i="19" s="1"/>
  <c r="P146" i="21"/>
  <c r="Q146" i="21" s="1"/>
  <c r="S146" i="21" s="1"/>
  <c r="U146" i="21" s="1"/>
  <c r="AT146" i="21" s="1"/>
  <c r="AX146" i="21" s="1"/>
  <c r="O147" i="21"/>
  <c r="P147" i="21" s="1"/>
  <c r="Q147" i="21" s="1"/>
  <c r="S147" i="21" s="1"/>
  <c r="U147" i="21" s="1"/>
  <c r="AT147" i="21" s="1"/>
  <c r="AX147" i="21" s="1"/>
  <c r="AY147" i="21" s="1"/>
  <c r="P99" i="5"/>
  <c r="Q99" i="5" s="1"/>
  <c r="S99" i="5" s="1"/>
  <c r="U99" i="5" s="1"/>
  <c r="AJ99" i="5" s="1"/>
  <c r="AN99" i="5" s="1"/>
  <c r="O100" i="5"/>
  <c r="P100" i="5" s="1"/>
  <c r="Q100" i="5" s="1"/>
  <c r="S100" i="5" s="1"/>
  <c r="U100" i="5" s="1"/>
  <c r="AJ100" i="5" s="1"/>
  <c r="AN100" i="5" s="1"/>
  <c r="AO100" i="5" s="1"/>
  <c r="P131" i="25"/>
  <c r="Q131" i="25" s="1"/>
  <c r="S131" i="25" s="1"/>
  <c r="U131" i="25" s="1"/>
  <c r="AT131" i="25" s="1"/>
  <c r="O132" i="25"/>
  <c r="P132" i="25" s="1"/>
  <c r="Q132" i="25" s="1"/>
  <c r="S132" i="25" s="1"/>
  <c r="U132" i="25" s="1"/>
  <c r="AT132" i="25" s="1"/>
  <c r="P36" i="19"/>
  <c r="Q36" i="19" s="1"/>
  <c r="S36" i="19" s="1"/>
  <c r="U36" i="19" s="1"/>
  <c r="AQ36" i="19" s="1"/>
  <c r="AU36" i="19" s="1"/>
  <c r="O37" i="19"/>
  <c r="P37" i="19" s="1"/>
  <c r="Q37" i="19" s="1"/>
  <c r="S37" i="19" s="1"/>
  <c r="U37" i="19" s="1"/>
  <c r="AQ37" i="19" s="1"/>
  <c r="AU37" i="19" s="1"/>
  <c r="AV37" i="19" s="1"/>
  <c r="P115" i="28"/>
  <c r="Q115" i="28" s="1"/>
  <c r="S115" i="28" s="1"/>
  <c r="U115" i="28" s="1"/>
  <c r="AT115" i="28" s="1"/>
  <c r="AX115" i="28" s="1"/>
  <c r="O116" i="28"/>
  <c r="P116" i="28" s="1"/>
  <c r="Q116" i="28" s="1"/>
  <c r="S116" i="28" s="1"/>
  <c r="U116" i="28" s="1"/>
  <c r="AT116" i="28" s="1"/>
  <c r="AX116" i="28" s="1"/>
  <c r="AY116" i="28" s="1"/>
  <c r="P83" i="21"/>
  <c r="Q83" i="21" s="1"/>
  <c r="S83" i="21" s="1"/>
  <c r="U83" i="21" s="1"/>
  <c r="AQ83" i="21" s="1"/>
  <c r="AU83" i="21" s="1"/>
  <c r="O84" i="21"/>
  <c r="P84" i="21" s="1"/>
  <c r="Q84" i="21" s="1"/>
  <c r="S84" i="21" s="1"/>
  <c r="U84" i="21" s="1"/>
  <c r="AQ84" i="21" s="1"/>
  <c r="AU84" i="21" s="1"/>
  <c r="AV84" i="21" s="1"/>
  <c r="P99" i="3"/>
  <c r="Q99" i="3" s="1"/>
  <c r="S99" i="3" s="1"/>
  <c r="U99" i="3" s="1"/>
  <c r="AJ99" i="3" s="1"/>
  <c r="AN99" i="3" s="1"/>
  <c r="O100" i="3"/>
  <c r="P100" i="3" s="1"/>
  <c r="Q100" i="3" s="1"/>
  <c r="S100" i="3" s="1"/>
  <c r="U100" i="3" s="1"/>
  <c r="AJ100" i="3" s="1"/>
  <c r="AN100" i="3" s="1"/>
  <c r="AO100" i="3" s="1"/>
  <c r="P115" i="14"/>
  <c r="Q115" i="14" s="1"/>
  <c r="S115" i="14" s="1"/>
  <c r="U115" i="14" s="1"/>
  <c r="AT115" i="14" s="1"/>
  <c r="AX115" i="14" s="1"/>
  <c r="O116" i="14"/>
  <c r="P116" i="14" s="1"/>
  <c r="Q116" i="14" s="1"/>
  <c r="S116" i="14" s="1"/>
  <c r="U116" i="14" s="1"/>
  <c r="AT116" i="14" s="1"/>
  <c r="AX116" i="14" s="1"/>
  <c r="AY116" i="14" s="1"/>
  <c r="P36" i="15"/>
  <c r="Q36" i="15" s="1"/>
  <c r="S36" i="15" s="1"/>
  <c r="U36" i="15" s="1"/>
  <c r="AQ36" i="15" s="1"/>
  <c r="AU36" i="15" s="1"/>
  <c r="O37" i="15"/>
  <c r="P37" i="15" s="1"/>
  <c r="Q37" i="15" s="1"/>
  <c r="S37" i="15" s="1"/>
  <c r="U37" i="15" s="1"/>
  <c r="AQ37" i="15" s="1"/>
  <c r="AU37" i="15" s="1"/>
  <c r="AV37" i="15" s="1"/>
  <c r="P99" i="31"/>
  <c r="Q99" i="31" s="1"/>
  <c r="S99" i="31" s="1"/>
  <c r="U99" i="31" s="1"/>
  <c r="AJ99" i="31" s="1"/>
  <c r="AN99" i="31" s="1"/>
  <c r="O100" i="31"/>
  <c r="P100" i="31" s="1"/>
  <c r="Q100" i="31" s="1"/>
  <c r="S100" i="31" s="1"/>
  <c r="U100" i="31" s="1"/>
  <c r="AJ100" i="31" s="1"/>
  <c r="AN100" i="31" s="1"/>
  <c r="AO100" i="31" s="1"/>
  <c r="P99" i="28"/>
  <c r="Q99" i="28" s="1"/>
  <c r="S99" i="28" s="1"/>
  <c r="U99" i="28" s="1"/>
  <c r="AJ99" i="28" s="1"/>
  <c r="AN99" i="28" s="1"/>
  <c r="O100" i="28"/>
  <c r="P100" i="28" s="1"/>
  <c r="Q100" i="28" s="1"/>
  <c r="S100" i="28" s="1"/>
  <c r="U100" i="28" s="1"/>
  <c r="AJ100" i="28" s="1"/>
  <c r="AN100" i="28" s="1"/>
  <c r="AO100" i="28" s="1"/>
  <c r="N115" i="16"/>
  <c r="O115" i="16" s="1"/>
  <c r="O129" i="4"/>
  <c r="P143" i="20"/>
  <c r="Q143" i="20" s="1"/>
  <c r="S143" i="20" s="1"/>
  <c r="U143" i="20" s="1"/>
  <c r="AT143" i="20" s="1"/>
  <c r="AX143" i="20" s="1"/>
  <c r="O144" i="20"/>
  <c r="P83" i="20"/>
  <c r="Q83" i="20" s="1"/>
  <c r="S83" i="20" s="1"/>
  <c r="U83" i="20" s="1"/>
  <c r="AQ83" i="20" s="1"/>
  <c r="AU83" i="20" s="1"/>
  <c r="O84" i="20"/>
  <c r="P84" i="20" s="1"/>
  <c r="Q84" i="20" s="1"/>
  <c r="S84" i="20" s="1"/>
  <c r="U84" i="20" s="1"/>
  <c r="AQ84" i="20" s="1"/>
  <c r="AU84" i="20" s="1"/>
  <c r="AV84" i="20" s="1"/>
  <c r="N99" i="25"/>
  <c r="O99" i="25" s="1"/>
  <c r="N146" i="27"/>
  <c r="O146" i="27" s="1"/>
  <c r="P145" i="27"/>
  <c r="Q145" i="27" s="1"/>
  <c r="S145" i="27" s="1"/>
  <c r="U145" i="27" s="1"/>
  <c r="AT145" i="27" s="1"/>
  <c r="AX145" i="27" s="1"/>
  <c r="AX128" i="8"/>
  <c r="BA128" i="8"/>
  <c r="O146" i="17"/>
  <c r="N83" i="8"/>
  <c r="O83" i="8" s="1"/>
  <c r="AX130" i="3"/>
  <c r="BA130" i="3"/>
  <c r="N99" i="8"/>
  <c r="O99" i="8" s="1"/>
  <c r="O146" i="24"/>
  <c r="O37" i="8"/>
  <c r="P37" i="8" s="1"/>
  <c r="Q37" i="8" s="1"/>
  <c r="S37" i="8" s="1"/>
  <c r="U37" i="8" s="1"/>
  <c r="AQ37" i="8" s="1"/>
  <c r="AU37" i="8" s="1"/>
  <c r="AV37" i="8" s="1"/>
  <c r="P115" i="8"/>
  <c r="Q115" i="8" s="1"/>
  <c r="S115" i="8" s="1"/>
  <c r="U115" i="8" s="1"/>
  <c r="AT115" i="8" s="1"/>
  <c r="AX115" i="8" s="1"/>
  <c r="O116" i="8"/>
  <c r="P116" i="8" s="1"/>
  <c r="Q116" i="8" s="1"/>
  <c r="S116" i="8" s="1"/>
  <c r="U116" i="8" s="1"/>
  <c r="AT116" i="8" s="1"/>
  <c r="AX116" i="8" s="1"/>
  <c r="AY116" i="8" s="1"/>
  <c r="N36" i="28"/>
  <c r="P35" i="28"/>
  <c r="Q35" i="28" s="1"/>
  <c r="S35" i="28" s="1"/>
  <c r="U35" i="28" s="1"/>
  <c r="AQ35" i="28" s="1"/>
  <c r="AU35" i="28" s="1"/>
  <c r="O36" i="28"/>
  <c r="P145" i="15"/>
  <c r="Q145" i="15" s="1"/>
  <c r="S145" i="15" s="1"/>
  <c r="U145" i="15" s="1"/>
  <c r="AT145" i="15" s="1"/>
  <c r="AX145" i="15" s="1"/>
  <c r="P145" i="29"/>
  <c r="Q145" i="29" s="1"/>
  <c r="S145" i="29" s="1"/>
  <c r="U145" i="29" s="1"/>
  <c r="AT145" i="29" s="1"/>
  <c r="AX145" i="29" s="1"/>
  <c r="N146" i="29"/>
  <c r="O146" i="29"/>
  <c r="P129" i="8"/>
  <c r="Q129" i="8" s="1"/>
  <c r="S129" i="8" s="1"/>
  <c r="U129" i="8" s="1"/>
  <c r="AT129" i="8" s="1"/>
  <c r="O130" i="8"/>
  <c r="BA130" i="26"/>
  <c r="AX130" i="26"/>
  <c r="N146" i="17"/>
  <c r="P145" i="3"/>
  <c r="Q145" i="3" s="1"/>
  <c r="S145" i="3" s="1"/>
  <c r="U145" i="3" s="1"/>
  <c r="AT145" i="3" s="1"/>
  <c r="AX145" i="3" s="1"/>
  <c r="P98" i="4"/>
  <c r="Q98" i="4" s="1"/>
  <c r="S98" i="4" s="1"/>
  <c r="U98" i="4" s="1"/>
  <c r="AJ98" i="4" s="1"/>
  <c r="AN98" i="4" s="1"/>
  <c r="P114" i="15"/>
  <c r="Q114" i="15" s="1"/>
  <c r="S114" i="15" s="1"/>
  <c r="U114" i="15" s="1"/>
  <c r="AT114" i="15" s="1"/>
  <c r="AX114" i="15" s="1"/>
  <c r="P129" i="16"/>
  <c r="Q129" i="16" s="1"/>
  <c r="S129" i="16" s="1"/>
  <c r="U129" i="16" s="1"/>
  <c r="AT129" i="16" s="1"/>
  <c r="O130" i="16"/>
  <c r="P36" i="30"/>
  <c r="Q36" i="30" s="1"/>
  <c r="S36" i="30" s="1"/>
  <c r="U36" i="30" s="1"/>
  <c r="AQ36" i="30" s="1"/>
  <c r="AU36" i="30" s="1"/>
  <c r="O37" i="30"/>
  <c r="P37" i="30" s="1"/>
  <c r="Q37" i="30" s="1"/>
  <c r="S37" i="30" s="1"/>
  <c r="U37" i="30" s="1"/>
  <c r="AQ37" i="30" s="1"/>
  <c r="AU37" i="30" s="1"/>
  <c r="AV37" i="30" s="1"/>
  <c r="N131" i="5"/>
  <c r="P130" i="5"/>
  <c r="Q130" i="5" s="1"/>
  <c r="S130" i="5" s="1"/>
  <c r="U130" i="5" s="1"/>
  <c r="AT130" i="5" s="1"/>
  <c r="O131" i="5"/>
  <c r="N115" i="23"/>
  <c r="P114" i="23"/>
  <c r="Q114" i="23" s="1"/>
  <c r="S114" i="23" s="1"/>
  <c r="U114" i="23" s="1"/>
  <c r="AT114" i="23" s="1"/>
  <c r="AX114" i="23" s="1"/>
  <c r="O115" i="23"/>
  <c r="P68" i="29"/>
  <c r="Q68" i="29" s="1"/>
  <c r="S68" i="29" s="1"/>
  <c r="U68" i="29" s="1"/>
  <c r="AQ68" i="29" s="1"/>
  <c r="AU68" i="29" s="1"/>
  <c r="O69" i="29"/>
  <c r="P69" i="29" s="1"/>
  <c r="Q69" i="29" s="1"/>
  <c r="S69" i="29" s="1"/>
  <c r="U69" i="29" s="1"/>
  <c r="AQ69" i="29" s="1"/>
  <c r="AU69" i="29" s="1"/>
  <c r="AV69" i="29" s="1"/>
  <c r="P129" i="30"/>
  <c r="Q129" i="30" s="1"/>
  <c r="S129" i="30" s="1"/>
  <c r="U129" i="30" s="1"/>
  <c r="AT129" i="30" s="1"/>
  <c r="O130" i="30"/>
  <c r="N68" i="3"/>
  <c r="O68" i="3" s="1"/>
  <c r="O130" i="20"/>
  <c r="N131" i="26"/>
  <c r="O131" i="26" s="1"/>
  <c r="O145" i="5"/>
  <c r="O131" i="24"/>
  <c r="O37" i="4"/>
  <c r="P37" i="4" s="1"/>
  <c r="Q37" i="4" s="1"/>
  <c r="S37" i="4" s="1"/>
  <c r="U37" i="4" s="1"/>
  <c r="AQ37" i="4" s="1"/>
  <c r="AU37" i="4" s="1"/>
  <c r="AV37" i="4" s="1"/>
  <c r="O114" i="6"/>
  <c r="O69" i="15"/>
  <c r="P69" i="15" s="1"/>
  <c r="Q69" i="15" s="1"/>
  <c r="S69" i="15" s="1"/>
  <c r="U69" i="15" s="1"/>
  <c r="AQ69" i="15" s="1"/>
  <c r="AU69" i="15" s="1"/>
  <c r="AV69" i="15" s="1"/>
  <c r="P130" i="9"/>
  <c r="Q130" i="9" s="1"/>
  <c r="S130" i="9" s="1"/>
  <c r="U130" i="9" s="1"/>
  <c r="AT130" i="9" s="1"/>
  <c r="P98" i="30"/>
  <c r="Q98" i="30" s="1"/>
  <c r="S98" i="30" s="1"/>
  <c r="U98" i="30" s="1"/>
  <c r="AJ98" i="30" s="1"/>
  <c r="AN98" i="30" s="1"/>
  <c r="P146" i="18"/>
  <c r="Q146" i="18" s="1"/>
  <c r="S146" i="18" s="1"/>
  <c r="U146" i="18" s="1"/>
  <c r="AT146" i="18" s="1"/>
  <c r="AX146" i="18" s="1"/>
  <c r="O147" i="18"/>
  <c r="P147" i="18" s="1"/>
  <c r="Q147" i="18" s="1"/>
  <c r="S147" i="18" s="1"/>
  <c r="U147" i="18" s="1"/>
  <c r="AT147" i="18" s="1"/>
  <c r="AX147" i="18" s="1"/>
  <c r="AY147" i="18" s="1"/>
  <c r="P99" i="26"/>
  <c r="Q99" i="26" s="1"/>
  <c r="S99" i="26" s="1"/>
  <c r="U99" i="26" s="1"/>
  <c r="AJ99" i="26" s="1"/>
  <c r="AN99" i="26" s="1"/>
  <c r="AX130" i="24"/>
  <c r="BA130" i="24"/>
  <c r="AX130" i="22"/>
  <c r="BA130" i="22"/>
  <c r="AX129" i="9"/>
  <c r="BA129" i="9"/>
  <c r="P114" i="26"/>
  <c r="Q114" i="26" s="1"/>
  <c r="S114" i="26" s="1"/>
  <c r="U114" i="26" s="1"/>
  <c r="AT114" i="26" s="1"/>
  <c r="AX114" i="26" s="1"/>
  <c r="N146" i="7"/>
  <c r="O146" i="7" s="1"/>
  <c r="P145" i="7"/>
  <c r="Q145" i="7" s="1"/>
  <c r="S145" i="7" s="1"/>
  <c r="U145" i="7" s="1"/>
  <c r="AT145" i="7" s="1"/>
  <c r="AX145" i="7" s="1"/>
  <c r="N146" i="9"/>
  <c r="P145" i="9"/>
  <c r="Q145" i="9" s="1"/>
  <c r="S145" i="9" s="1"/>
  <c r="U145" i="9" s="1"/>
  <c r="AT145" i="9" s="1"/>
  <c r="AX145" i="9" s="1"/>
  <c r="P114" i="21"/>
  <c r="Q114" i="21" s="1"/>
  <c r="S114" i="21" s="1"/>
  <c r="U114" i="21" s="1"/>
  <c r="AT114" i="21" s="1"/>
  <c r="AX114" i="21" s="1"/>
  <c r="BA129" i="20"/>
  <c r="AX129" i="20"/>
  <c r="P130" i="21"/>
  <c r="Q130" i="21" s="1"/>
  <c r="S130" i="21" s="1"/>
  <c r="U130" i="21" s="1"/>
  <c r="AT130" i="21" s="1"/>
  <c r="N131" i="21"/>
  <c r="O53" i="14"/>
  <c r="P53" i="14" s="1"/>
  <c r="Q53" i="14" s="1"/>
  <c r="S53" i="14" s="1"/>
  <c r="U53" i="14" s="1"/>
  <c r="AQ53" i="14" s="1"/>
  <c r="AU53" i="14" s="1"/>
  <c r="AV53" i="14" s="1"/>
  <c r="O98" i="18"/>
  <c r="O131" i="12"/>
  <c r="P114" i="11"/>
  <c r="Q114" i="11" s="1"/>
  <c r="S114" i="11" s="1"/>
  <c r="U114" i="11" s="1"/>
  <c r="AT114" i="11" s="1"/>
  <c r="AX114" i="11" s="1"/>
  <c r="N115" i="11"/>
  <c r="O115" i="11"/>
  <c r="N131" i="24"/>
  <c r="O146" i="11"/>
  <c r="N131" i="22"/>
  <c r="O131" i="22" s="1"/>
  <c r="O144" i="19"/>
  <c r="O53" i="30"/>
  <c r="P53" i="30" s="1"/>
  <c r="Q53" i="30" s="1"/>
  <c r="S53" i="30" s="1"/>
  <c r="U53" i="30" s="1"/>
  <c r="AQ53" i="30" s="1"/>
  <c r="AU53" i="30" s="1"/>
  <c r="AV53" i="30" s="1"/>
  <c r="O84" i="15"/>
  <c r="P84" i="15" s="1"/>
  <c r="Q84" i="15" s="1"/>
  <c r="S84" i="15" s="1"/>
  <c r="U84" i="15" s="1"/>
  <c r="AQ84" i="15" s="1"/>
  <c r="AU84" i="15" s="1"/>
  <c r="AV84" i="15" s="1"/>
  <c r="P145" i="26"/>
  <c r="Q145" i="26" s="1"/>
  <c r="S145" i="26" s="1"/>
  <c r="U145" i="26" s="1"/>
  <c r="AT145" i="26" s="1"/>
  <c r="AX145" i="26" s="1"/>
  <c r="P83" i="30"/>
  <c r="Q83" i="30" s="1"/>
  <c r="S83" i="30" s="1"/>
  <c r="U83" i="30" s="1"/>
  <c r="AQ83" i="30" s="1"/>
  <c r="AU83" i="30" s="1"/>
  <c r="O84" i="30"/>
  <c r="P84" i="30" s="1"/>
  <c r="Q84" i="30" s="1"/>
  <c r="S84" i="30" s="1"/>
  <c r="U84" i="30" s="1"/>
  <c r="AQ84" i="30" s="1"/>
  <c r="AU84" i="30" s="1"/>
  <c r="AV84" i="30" s="1"/>
  <c r="P115" i="24"/>
  <c r="Q115" i="24" s="1"/>
  <c r="S115" i="24" s="1"/>
  <c r="U115" i="24" s="1"/>
  <c r="AT115" i="24" s="1"/>
  <c r="AX115" i="24" s="1"/>
  <c r="O116" i="24"/>
  <c r="P116" i="24" s="1"/>
  <c r="Q116" i="24" s="1"/>
  <c r="S116" i="24" s="1"/>
  <c r="U116" i="24" s="1"/>
  <c r="AT116" i="24" s="1"/>
  <c r="AX116" i="24" s="1"/>
  <c r="AY116" i="24" s="1"/>
  <c r="O129" i="28"/>
  <c r="P129" i="19"/>
  <c r="Q129" i="19" s="1"/>
  <c r="S129" i="19" s="1"/>
  <c r="U129" i="19" s="1"/>
  <c r="AT129" i="19" s="1"/>
  <c r="O130" i="19"/>
  <c r="O113" i="4"/>
  <c r="BA130" i="12"/>
  <c r="AX130" i="12"/>
  <c r="P114" i="10"/>
  <c r="Q114" i="10" s="1"/>
  <c r="S114" i="10" s="1"/>
  <c r="U114" i="10" s="1"/>
  <c r="AT114" i="10" s="1"/>
  <c r="AX114" i="10" s="1"/>
  <c r="O147" i="2"/>
  <c r="P147" i="2" s="1"/>
  <c r="Q147" i="2" s="1"/>
  <c r="S147" i="2" s="1"/>
  <c r="U147" i="2" s="1"/>
  <c r="AT147" i="2" s="1"/>
  <c r="AX147" i="2" s="1"/>
  <c r="AY147" i="2" s="1"/>
  <c r="N146" i="11"/>
  <c r="N115" i="3"/>
  <c r="P114" i="3"/>
  <c r="Q114" i="3" s="1"/>
  <c r="S114" i="3" s="1"/>
  <c r="U114" i="3" s="1"/>
  <c r="AT114" i="3" s="1"/>
  <c r="AX114" i="3" s="1"/>
  <c r="O115" i="3"/>
  <c r="AY132" i="31"/>
  <c r="P68" i="24"/>
  <c r="Q68" i="24" s="1"/>
  <c r="S68" i="24" s="1"/>
  <c r="U68" i="24" s="1"/>
  <c r="AQ68" i="24" s="1"/>
  <c r="AU68" i="24" s="1"/>
  <c r="P98" i="9"/>
  <c r="Q98" i="9" s="1"/>
  <c r="S98" i="9" s="1"/>
  <c r="U98" i="9" s="1"/>
  <c r="AJ98" i="9" s="1"/>
  <c r="AN98" i="9" s="1"/>
  <c r="P36" i="29"/>
  <c r="Q36" i="29" s="1"/>
  <c r="S36" i="29" s="1"/>
  <c r="U36" i="29" s="1"/>
  <c r="AQ36" i="29" s="1"/>
  <c r="AU36" i="29" s="1"/>
  <c r="O37" i="29"/>
  <c r="P37" i="29" s="1"/>
  <c r="Q37" i="29" s="1"/>
  <c r="S37" i="29" s="1"/>
  <c r="U37" i="29" s="1"/>
  <c r="AQ37" i="29" s="1"/>
  <c r="AU37" i="29" s="1"/>
  <c r="AV37" i="29" s="1"/>
  <c r="P52" i="12"/>
  <c r="Q52" i="12" s="1"/>
  <c r="S52" i="12" s="1"/>
  <c r="U52" i="12" s="1"/>
  <c r="AQ52" i="12" s="1"/>
  <c r="AU52" i="12" s="1"/>
  <c r="O53" i="12"/>
  <c r="P53" i="12" s="1"/>
  <c r="Q53" i="12" s="1"/>
  <c r="S53" i="12" s="1"/>
  <c r="U53" i="12" s="1"/>
  <c r="AQ53" i="12" s="1"/>
  <c r="AU53" i="12" s="1"/>
  <c r="AV53" i="12" s="1"/>
  <c r="P99" i="11"/>
  <c r="Q99" i="11" s="1"/>
  <c r="S99" i="11" s="1"/>
  <c r="U99" i="11" s="1"/>
  <c r="AJ99" i="11" s="1"/>
  <c r="AN99" i="11" s="1"/>
  <c r="O100" i="11"/>
  <c r="P100" i="11" s="1"/>
  <c r="Q100" i="11" s="1"/>
  <c r="S100" i="11" s="1"/>
  <c r="U100" i="11" s="1"/>
  <c r="AJ100" i="11" s="1"/>
  <c r="AN100" i="11" s="1"/>
  <c r="AO100" i="11" s="1"/>
  <c r="P130" i="11"/>
  <c r="Q130" i="11" s="1"/>
  <c r="S130" i="11" s="1"/>
  <c r="U130" i="11" s="1"/>
  <c r="AT130" i="11" s="1"/>
  <c r="P114" i="29"/>
  <c r="Q114" i="29" s="1"/>
  <c r="S114" i="29" s="1"/>
  <c r="U114" i="29" s="1"/>
  <c r="AT114" i="29" s="1"/>
  <c r="AX114" i="29" s="1"/>
  <c r="P144" i="6"/>
  <c r="Q144" i="6" s="1"/>
  <c r="S144" i="6" s="1"/>
  <c r="U144" i="6" s="1"/>
  <c r="AT144" i="6" s="1"/>
  <c r="AX144" i="6" s="1"/>
  <c r="O145" i="6"/>
  <c r="P82" i="19"/>
  <c r="Q82" i="19" s="1"/>
  <c r="S82" i="19" s="1"/>
  <c r="U82" i="19" s="1"/>
  <c r="AQ82" i="19" s="1"/>
  <c r="AU82" i="19" s="1"/>
  <c r="BB132" i="31"/>
  <c r="P130" i="10"/>
  <c r="Q130" i="10" s="1"/>
  <c r="S130" i="10" s="1"/>
  <c r="U130" i="10" s="1"/>
  <c r="AT130" i="10" s="1"/>
  <c r="N131" i="33"/>
  <c r="O131" i="33" s="1"/>
  <c r="P130" i="33"/>
  <c r="Q130" i="33" s="1"/>
  <c r="S130" i="33" s="1"/>
  <c r="U130" i="33" s="1"/>
  <c r="AT130" i="33" s="1"/>
  <c r="P131" i="2"/>
  <c r="Q131" i="2" s="1"/>
  <c r="S131" i="2" s="1"/>
  <c r="U131" i="2" s="1"/>
  <c r="AT131" i="2" s="1"/>
  <c r="O132" i="2"/>
  <c r="P132" i="2" s="1"/>
  <c r="Q132" i="2" s="1"/>
  <c r="S132" i="2" s="1"/>
  <c r="U132" i="2" s="1"/>
  <c r="AT132" i="2" s="1"/>
  <c r="P131" i="3"/>
  <c r="Q131" i="3" s="1"/>
  <c r="S131" i="3" s="1"/>
  <c r="U131" i="3" s="1"/>
  <c r="AT131" i="3" s="1"/>
  <c r="O132" i="3"/>
  <c r="P132" i="3" s="1"/>
  <c r="Q132" i="3" s="1"/>
  <c r="S132" i="3" s="1"/>
  <c r="U132" i="3" s="1"/>
  <c r="AT132" i="3" s="1"/>
  <c r="BA128" i="4"/>
  <c r="AX128" i="4"/>
  <c r="AX128" i="28"/>
  <c r="BA128" i="28"/>
  <c r="P83" i="33"/>
  <c r="Q83" i="33" s="1"/>
  <c r="S83" i="33" s="1"/>
  <c r="U83" i="33" s="1"/>
  <c r="AQ83" i="33" s="1"/>
  <c r="AU83" i="33" s="1"/>
  <c r="O84" i="33"/>
  <c r="P84" i="33" s="1"/>
  <c r="Q84" i="33" s="1"/>
  <c r="S84" i="33" s="1"/>
  <c r="U84" i="33" s="1"/>
  <c r="AQ84" i="33" s="1"/>
  <c r="AU84" i="33" s="1"/>
  <c r="AV84" i="33" s="1"/>
  <c r="P131" i="17"/>
  <c r="Q131" i="17" s="1"/>
  <c r="S131" i="17" s="1"/>
  <c r="U131" i="17" s="1"/>
  <c r="AT131" i="17" s="1"/>
  <c r="O132" i="17"/>
  <c r="P132" i="17" s="1"/>
  <c r="Q132" i="17" s="1"/>
  <c r="S132" i="17" s="1"/>
  <c r="U132" i="17" s="1"/>
  <c r="AT132" i="17" s="1"/>
  <c r="O145" i="28"/>
  <c r="O37" i="13"/>
  <c r="P37" i="13" s="1"/>
  <c r="Q37" i="13" s="1"/>
  <c r="S37" i="13" s="1"/>
  <c r="U37" i="13" s="1"/>
  <c r="AQ37" i="13" s="1"/>
  <c r="AU37" i="13" s="1"/>
  <c r="AV37" i="13" s="1"/>
  <c r="BA129" i="11"/>
  <c r="AX129" i="11"/>
  <c r="O147" i="33"/>
  <c r="P147" i="33" s="1"/>
  <c r="Q147" i="33" s="1"/>
  <c r="S147" i="33" s="1"/>
  <c r="U147" i="33" s="1"/>
  <c r="AT147" i="33" s="1"/>
  <c r="AX147" i="33" s="1"/>
  <c r="AY147" i="33" s="1"/>
  <c r="O146" i="13"/>
  <c r="O144" i="8"/>
  <c r="BA129" i="33"/>
  <c r="AX129" i="33"/>
  <c r="O53" i="9"/>
  <c r="P53" i="9" s="1"/>
  <c r="Q53" i="9" s="1"/>
  <c r="S53" i="9" s="1"/>
  <c r="U53" i="9" s="1"/>
  <c r="AQ53" i="9" s="1"/>
  <c r="AU53" i="9" s="1"/>
  <c r="AV53" i="9" s="1"/>
  <c r="N115" i="7"/>
  <c r="P114" i="7"/>
  <c r="Q114" i="7" s="1"/>
  <c r="S114" i="7" s="1"/>
  <c r="U114" i="7" s="1"/>
  <c r="AT114" i="7" s="1"/>
  <c r="AX114" i="7" s="1"/>
  <c r="O115" i="7"/>
  <c r="P129" i="15"/>
  <c r="Q129" i="15" s="1"/>
  <c r="S129" i="15" s="1"/>
  <c r="U129" i="15" s="1"/>
  <c r="AT129" i="15" s="1"/>
  <c r="O130" i="15"/>
  <c r="P68" i="25"/>
  <c r="Q68" i="25" s="1"/>
  <c r="S68" i="25" s="1"/>
  <c r="U68" i="25" s="1"/>
  <c r="AQ68" i="25" s="1"/>
  <c r="AU68" i="25" s="1"/>
  <c r="P114" i="33"/>
  <c r="Q114" i="33" s="1"/>
  <c r="S114" i="33" s="1"/>
  <c r="U114" i="33" s="1"/>
  <c r="AT114" i="33" s="1"/>
  <c r="AX114" i="33" s="1"/>
  <c r="N115" i="33"/>
  <c r="O115" i="33"/>
  <c r="N146" i="14"/>
  <c r="O146" i="14" s="1"/>
  <c r="P83" i="3"/>
  <c r="Q83" i="3" s="1"/>
  <c r="S83" i="3" s="1"/>
  <c r="U83" i="3" s="1"/>
  <c r="AQ83" i="3" s="1"/>
  <c r="AU83" i="3" s="1"/>
  <c r="P131" i="13"/>
  <c r="Q131" i="13" s="1"/>
  <c r="S131" i="13" s="1"/>
  <c r="U131" i="13" s="1"/>
  <c r="AT131" i="13" s="1"/>
  <c r="P114" i="31"/>
  <c r="Q114" i="31" s="1"/>
  <c r="S114" i="31" s="1"/>
  <c r="U114" i="31" s="1"/>
  <c r="AT114" i="31" s="1"/>
  <c r="AX114" i="31" s="1"/>
  <c r="N146" i="13"/>
  <c r="P99" i="19"/>
  <c r="Q99" i="19" s="1"/>
  <c r="S99" i="19" s="1"/>
  <c r="U99" i="19" s="1"/>
  <c r="AJ99" i="19" s="1"/>
  <c r="AN99" i="19" s="1"/>
  <c r="N83" i="4"/>
  <c r="O83" i="4" s="1"/>
  <c r="P98" i="27"/>
  <c r="Q98" i="27" s="1"/>
  <c r="S98" i="27" s="1"/>
  <c r="U98" i="27" s="1"/>
  <c r="AJ98" i="27" s="1"/>
  <c r="AN98" i="27" s="1"/>
  <c r="P113" i="17"/>
  <c r="Q113" i="17" s="1"/>
  <c r="S113" i="17" s="1"/>
  <c r="U113" i="17" s="1"/>
  <c r="AT113" i="17" s="1"/>
  <c r="AX113" i="17" s="1"/>
  <c r="P146" i="30"/>
  <c r="Q146" i="30" s="1"/>
  <c r="S146" i="30" s="1"/>
  <c r="U146" i="30" s="1"/>
  <c r="AT146" i="30" s="1"/>
  <c r="AX146" i="30" s="1"/>
  <c r="O147" i="30"/>
  <c r="P147" i="30" s="1"/>
  <c r="Q147" i="30" s="1"/>
  <c r="S147" i="30" s="1"/>
  <c r="U147" i="30" s="1"/>
  <c r="AT147" i="30" s="1"/>
  <c r="AX147" i="30" s="1"/>
  <c r="AY147" i="30" s="1"/>
  <c r="P131" i="18"/>
  <c r="Q131" i="18" s="1"/>
  <c r="S131" i="18" s="1"/>
  <c r="U131" i="18" s="1"/>
  <c r="AT131" i="18" s="1"/>
  <c r="P35" i="5"/>
  <c r="Q35" i="5" s="1"/>
  <c r="S35" i="5" s="1"/>
  <c r="U35" i="5" s="1"/>
  <c r="AQ35" i="5" s="1"/>
  <c r="AU35" i="5" s="1"/>
  <c r="N36" i="5"/>
  <c r="O36" i="5"/>
  <c r="O98" i="29"/>
  <c r="N83" i="27"/>
  <c r="O83" i="27" s="1"/>
  <c r="O100" i="20"/>
  <c r="P100" i="20" s="1"/>
  <c r="Q100" i="20" s="1"/>
  <c r="S100" i="20" s="1"/>
  <c r="U100" i="20" s="1"/>
  <c r="AJ100" i="20" s="1"/>
  <c r="AN100" i="20" s="1"/>
  <c r="AO100" i="20" s="1"/>
  <c r="BA130" i="18"/>
  <c r="AX130" i="18"/>
  <c r="N52" i="13"/>
  <c r="O52" i="13" s="1"/>
  <c r="O100" i="6"/>
  <c r="P100" i="6" s="1"/>
  <c r="Q100" i="6" s="1"/>
  <c r="S100" i="6" s="1"/>
  <c r="U100" i="6" s="1"/>
  <c r="AJ100" i="6" s="1"/>
  <c r="AN100" i="6" s="1"/>
  <c r="AO100" i="6" s="1"/>
  <c r="N146" i="16"/>
  <c r="O146" i="16" s="1"/>
  <c r="O130" i="23"/>
  <c r="O69" i="4"/>
  <c r="P69" i="4" s="1"/>
  <c r="Q69" i="4" s="1"/>
  <c r="S69" i="4" s="1"/>
  <c r="U69" i="4" s="1"/>
  <c r="AQ69" i="4" s="1"/>
  <c r="AU69" i="4" s="1"/>
  <c r="AV69" i="4" s="1"/>
  <c r="O131" i="7"/>
  <c r="O130" i="6"/>
  <c r="O82" i="11"/>
  <c r="P128" i="29"/>
  <c r="Q128" i="29" s="1"/>
  <c r="S128" i="29" s="1"/>
  <c r="U128" i="29" s="1"/>
  <c r="AT128" i="29" s="1"/>
  <c r="O129" i="29"/>
  <c r="N146" i="4"/>
  <c r="O146" i="4" s="1"/>
  <c r="O69" i="26"/>
  <c r="P69" i="26" s="1"/>
  <c r="Q69" i="26" s="1"/>
  <c r="S69" i="26" s="1"/>
  <c r="U69" i="26" s="1"/>
  <c r="AQ69" i="26" s="1"/>
  <c r="AU69" i="26" s="1"/>
  <c r="AV69" i="26" s="1"/>
  <c r="O147" i="31"/>
  <c r="P147" i="31" s="1"/>
  <c r="Q147" i="31" s="1"/>
  <c r="S147" i="31" s="1"/>
  <c r="U147" i="31" s="1"/>
  <c r="AT147" i="31" s="1"/>
  <c r="AX147" i="31" s="1"/>
  <c r="AY147" i="31" s="1"/>
  <c r="P144" i="10"/>
  <c r="Q144" i="10" s="1"/>
  <c r="S144" i="10" s="1"/>
  <c r="U144" i="10" s="1"/>
  <c r="AT144" i="10" s="1"/>
  <c r="AX144" i="10" s="1"/>
  <c r="O145" i="10"/>
  <c r="N115" i="12"/>
  <c r="P130" i="14"/>
  <c r="Q130" i="14" s="1"/>
  <c r="S130" i="14" s="1"/>
  <c r="U130" i="14" s="1"/>
  <c r="AT130" i="14" s="1"/>
  <c r="P36" i="31"/>
  <c r="Q36" i="31" s="1"/>
  <c r="S36" i="31" s="1"/>
  <c r="U36" i="31" s="1"/>
  <c r="AQ36" i="31" s="1"/>
  <c r="AU36" i="31" s="1"/>
  <c r="O37" i="31"/>
  <c r="P37" i="31" s="1"/>
  <c r="Q37" i="31" s="1"/>
  <c r="S37" i="31" s="1"/>
  <c r="U37" i="31" s="1"/>
  <c r="AQ37" i="31" s="1"/>
  <c r="AU37" i="31" s="1"/>
  <c r="AV37" i="31" s="1"/>
  <c r="O114" i="13"/>
  <c r="P115" i="18"/>
  <c r="Q115" i="18" s="1"/>
  <c r="S115" i="18" s="1"/>
  <c r="U115" i="18" s="1"/>
  <c r="AT115" i="18" s="1"/>
  <c r="AX115" i="18" s="1"/>
  <c r="O113" i="5"/>
  <c r="O115" i="12"/>
  <c r="O69" i="9"/>
  <c r="P69" i="9" s="1"/>
  <c r="Q69" i="9" s="1"/>
  <c r="S69" i="9" s="1"/>
  <c r="U69" i="9" s="1"/>
  <c r="AQ69" i="9" s="1"/>
  <c r="AU69" i="9" s="1"/>
  <c r="AV69" i="9" s="1"/>
  <c r="P130" i="27"/>
  <c r="Q130" i="27" s="1"/>
  <c r="S130" i="27" s="1"/>
  <c r="U130" i="27" s="1"/>
  <c r="AT130" i="27" s="1"/>
  <c r="N131" i="27"/>
  <c r="AX129" i="23"/>
  <c r="BA129" i="23"/>
  <c r="BA130" i="7"/>
  <c r="AX130" i="7"/>
  <c r="BA129" i="6"/>
  <c r="AX129" i="6"/>
  <c r="P114" i="9"/>
  <c r="Q114" i="9" s="1"/>
  <c r="S114" i="9" s="1"/>
  <c r="U114" i="9" s="1"/>
  <c r="AT114" i="9" s="1"/>
  <c r="AX114" i="9" s="1"/>
  <c r="O100" i="21"/>
  <c r="P100" i="21" s="1"/>
  <c r="Q100" i="21" s="1"/>
  <c r="S100" i="21" s="1"/>
  <c r="U100" i="21" s="1"/>
  <c r="AJ100" i="21" s="1"/>
  <c r="AN100" i="21" s="1"/>
  <c r="AO100" i="21" s="1"/>
  <c r="O53" i="31"/>
  <c r="P53" i="31" s="1"/>
  <c r="Q53" i="31" s="1"/>
  <c r="S53" i="31" s="1"/>
  <c r="U53" i="31" s="1"/>
  <c r="AQ53" i="31" s="1"/>
  <c r="AU53" i="31" s="1"/>
  <c r="AV53" i="31" s="1"/>
  <c r="P83" i="4" l="1"/>
  <c r="Q83" i="4" s="1"/>
  <c r="S83" i="4" s="1"/>
  <c r="U83" i="4" s="1"/>
  <c r="AQ83" i="4" s="1"/>
  <c r="AU83" i="4" s="1"/>
  <c r="O84" i="4"/>
  <c r="P84" i="4" s="1"/>
  <c r="Q84" i="4" s="1"/>
  <c r="S84" i="4" s="1"/>
  <c r="U84" i="4" s="1"/>
  <c r="AQ84" i="4" s="1"/>
  <c r="AU84" i="4" s="1"/>
  <c r="AV84" i="4" s="1"/>
  <c r="P146" i="14"/>
  <c r="Q146" i="14" s="1"/>
  <c r="S146" i="14" s="1"/>
  <c r="U146" i="14" s="1"/>
  <c r="AT146" i="14" s="1"/>
  <c r="AX146" i="14" s="1"/>
  <c r="O147" i="14"/>
  <c r="P147" i="14" s="1"/>
  <c r="Q147" i="14" s="1"/>
  <c r="S147" i="14" s="1"/>
  <c r="U147" i="14" s="1"/>
  <c r="AT147" i="14" s="1"/>
  <c r="AX147" i="14" s="1"/>
  <c r="AY147" i="14" s="1"/>
  <c r="P131" i="33"/>
  <c r="Q131" i="33" s="1"/>
  <c r="S131" i="33" s="1"/>
  <c r="U131" i="33" s="1"/>
  <c r="AT131" i="33" s="1"/>
  <c r="O132" i="33"/>
  <c r="P132" i="33" s="1"/>
  <c r="Q132" i="33" s="1"/>
  <c r="S132" i="33" s="1"/>
  <c r="U132" i="33" s="1"/>
  <c r="AT132" i="33" s="1"/>
  <c r="P146" i="7"/>
  <c r="Q146" i="7" s="1"/>
  <c r="S146" i="7" s="1"/>
  <c r="U146" i="7" s="1"/>
  <c r="AT146" i="7" s="1"/>
  <c r="AX146" i="7" s="1"/>
  <c r="O147" i="7"/>
  <c r="P147" i="7" s="1"/>
  <c r="Q147" i="7" s="1"/>
  <c r="S147" i="7" s="1"/>
  <c r="U147" i="7" s="1"/>
  <c r="AT147" i="7" s="1"/>
  <c r="AX147" i="7" s="1"/>
  <c r="AY147" i="7" s="1"/>
  <c r="P146" i="27"/>
  <c r="Q146" i="27" s="1"/>
  <c r="S146" i="27" s="1"/>
  <c r="U146" i="27" s="1"/>
  <c r="AT146" i="27" s="1"/>
  <c r="AX146" i="27" s="1"/>
  <c r="O147" i="27"/>
  <c r="P147" i="27" s="1"/>
  <c r="Q147" i="27" s="1"/>
  <c r="S147" i="27" s="1"/>
  <c r="U147" i="27" s="1"/>
  <c r="AT147" i="27" s="1"/>
  <c r="AX147" i="27" s="1"/>
  <c r="AY147" i="27" s="1"/>
  <c r="P131" i="22"/>
  <c r="Q131" i="22" s="1"/>
  <c r="S131" i="22" s="1"/>
  <c r="U131" i="22" s="1"/>
  <c r="AT131" i="22" s="1"/>
  <c r="O132" i="22"/>
  <c r="P132" i="22" s="1"/>
  <c r="Q132" i="22" s="1"/>
  <c r="S132" i="22" s="1"/>
  <c r="U132" i="22" s="1"/>
  <c r="AT132" i="22" s="1"/>
  <c r="O115" i="9"/>
  <c r="O116" i="18"/>
  <c r="P116" i="18" s="1"/>
  <c r="Q116" i="18" s="1"/>
  <c r="S116" i="18" s="1"/>
  <c r="U116" i="18" s="1"/>
  <c r="AT116" i="18" s="1"/>
  <c r="AX116" i="18" s="1"/>
  <c r="AY116" i="18" s="1"/>
  <c r="P82" i="11"/>
  <c r="Q82" i="11" s="1"/>
  <c r="S82" i="11" s="1"/>
  <c r="U82" i="11" s="1"/>
  <c r="AQ82" i="11" s="1"/>
  <c r="AU82" i="11" s="1"/>
  <c r="O132" i="18"/>
  <c r="P132" i="18" s="1"/>
  <c r="Q132" i="18" s="1"/>
  <c r="S132" i="18" s="1"/>
  <c r="U132" i="18" s="1"/>
  <c r="AT132" i="18" s="1"/>
  <c r="P146" i="11"/>
  <c r="Q146" i="11" s="1"/>
  <c r="S146" i="11" s="1"/>
  <c r="U146" i="11" s="1"/>
  <c r="AT146" i="11" s="1"/>
  <c r="AX146" i="11" s="1"/>
  <c r="O146" i="9"/>
  <c r="O100" i="26"/>
  <c r="P100" i="26" s="1"/>
  <c r="Q100" i="26" s="1"/>
  <c r="S100" i="26" s="1"/>
  <c r="U100" i="26" s="1"/>
  <c r="AJ100" i="26" s="1"/>
  <c r="AN100" i="26" s="1"/>
  <c r="AO100" i="26" s="1"/>
  <c r="P131" i="26"/>
  <c r="Q131" i="26" s="1"/>
  <c r="S131" i="26" s="1"/>
  <c r="U131" i="26" s="1"/>
  <c r="AT131" i="26" s="1"/>
  <c r="O132" i="26"/>
  <c r="P132" i="26" s="1"/>
  <c r="Q132" i="26" s="1"/>
  <c r="S132" i="26" s="1"/>
  <c r="U132" i="26" s="1"/>
  <c r="AT132" i="26" s="1"/>
  <c r="BA129" i="16"/>
  <c r="AX129" i="16"/>
  <c r="P144" i="19"/>
  <c r="Q144" i="19" s="1"/>
  <c r="S144" i="19" s="1"/>
  <c r="U144" i="19" s="1"/>
  <c r="AT144" i="19" s="1"/>
  <c r="AX144" i="19" s="1"/>
  <c r="O145" i="19"/>
  <c r="P131" i="24"/>
  <c r="Q131" i="24" s="1"/>
  <c r="S131" i="24" s="1"/>
  <c r="U131" i="24" s="1"/>
  <c r="AT131" i="24" s="1"/>
  <c r="O132" i="24"/>
  <c r="P132" i="24" s="1"/>
  <c r="Q132" i="24" s="1"/>
  <c r="S132" i="24" s="1"/>
  <c r="U132" i="24" s="1"/>
  <c r="AT132" i="24" s="1"/>
  <c r="P113" i="5"/>
  <c r="Q113" i="5" s="1"/>
  <c r="S113" i="5" s="1"/>
  <c r="U113" i="5" s="1"/>
  <c r="AT113" i="5" s="1"/>
  <c r="AX113" i="5" s="1"/>
  <c r="O114" i="5"/>
  <c r="BA131" i="18"/>
  <c r="AX131" i="18"/>
  <c r="O132" i="13"/>
  <c r="P132" i="13" s="1"/>
  <c r="Q132" i="13" s="1"/>
  <c r="S132" i="13" s="1"/>
  <c r="U132" i="13" s="1"/>
  <c r="AT132" i="13" s="1"/>
  <c r="P113" i="4"/>
  <c r="Q113" i="4" s="1"/>
  <c r="S113" i="4" s="1"/>
  <c r="U113" i="4" s="1"/>
  <c r="AT113" i="4" s="1"/>
  <c r="AX113" i="4" s="1"/>
  <c r="O114" i="4"/>
  <c r="P130" i="20"/>
  <c r="Q130" i="20" s="1"/>
  <c r="S130" i="20" s="1"/>
  <c r="U130" i="20" s="1"/>
  <c r="AT130" i="20" s="1"/>
  <c r="P146" i="29"/>
  <c r="Q146" i="29" s="1"/>
  <c r="S146" i="29" s="1"/>
  <c r="U146" i="29" s="1"/>
  <c r="AT146" i="29" s="1"/>
  <c r="AX146" i="29" s="1"/>
  <c r="O147" i="29"/>
  <c r="P147" i="29" s="1"/>
  <c r="Q147" i="29" s="1"/>
  <c r="S147" i="29" s="1"/>
  <c r="U147" i="29" s="1"/>
  <c r="AT147" i="29" s="1"/>
  <c r="AX147" i="29" s="1"/>
  <c r="AY147" i="29" s="1"/>
  <c r="P83" i="8"/>
  <c r="Q83" i="8" s="1"/>
  <c r="S83" i="8" s="1"/>
  <c r="U83" i="8" s="1"/>
  <c r="AQ83" i="8" s="1"/>
  <c r="AU83" i="8" s="1"/>
  <c r="O84" i="8"/>
  <c r="P84" i="8" s="1"/>
  <c r="Q84" i="8" s="1"/>
  <c r="S84" i="8" s="1"/>
  <c r="U84" i="8" s="1"/>
  <c r="AQ84" i="8" s="1"/>
  <c r="AU84" i="8" s="1"/>
  <c r="AV84" i="8" s="1"/>
  <c r="AX130" i="10"/>
  <c r="BA130" i="10"/>
  <c r="AX129" i="15"/>
  <c r="BA129" i="15"/>
  <c r="P115" i="16"/>
  <c r="Q115" i="16" s="1"/>
  <c r="S115" i="16" s="1"/>
  <c r="U115" i="16" s="1"/>
  <c r="AT115" i="16" s="1"/>
  <c r="AX115" i="16" s="1"/>
  <c r="BA131" i="13"/>
  <c r="AX131" i="13"/>
  <c r="N83" i="19"/>
  <c r="O83" i="19" s="1"/>
  <c r="P130" i="19"/>
  <c r="Q130" i="19" s="1"/>
  <c r="S130" i="19" s="1"/>
  <c r="U130" i="19" s="1"/>
  <c r="AT130" i="19" s="1"/>
  <c r="P115" i="11"/>
  <c r="Q115" i="11" s="1"/>
  <c r="S115" i="11" s="1"/>
  <c r="U115" i="11" s="1"/>
  <c r="AT115" i="11" s="1"/>
  <c r="AX115" i="11" s="1"/>
  <c r="O116" i="11"/>
  <c r="P116" i="11" s="1"/>
  <c r="Q116" i="11" s="1"/>
  <c r="S116" i="11" s="1"/>
  <c r="U116" i="11" s="1"/>
  <c r="AT116" i="11" s="1"/>
  <c r="AX116" i="11" s="1"/>
  <c r="AY116" i="11" s="1"/>
  <c r="P68" i="3"/>
  <c r="Q68" i="3" s="1"/>
  <c r="S68" i="3" s="1"/>
  <c r="U68" i="3" s="1"/>
  <c r="AQ68" i="3" s="1"/>
  <c r="AU68" i="3" s="1"/>
  <c r="O69" i="3"/>
  <c r="P69" i="3" s="1"/>
  <c r="Q69" i="3" s="1"/>
  <c r="S69" i="3" s="1"/>
  <c r="U69" i="3" s="1"/>
  <c r="AQ69" i="3" s="1"/>
  <c r="AU69" i="3" s="1"/>
  <c r="AV69" i="3" s="1"/>
  <c r="P146" i="17"/>
  <c r="Q146" i="17" s="1"/>
  <c r="S146" i="17" s="1"/>
  <c r="U146" i="17" s="1"/>
  <c r="AT146" i="17" s="1"/>
  <c r="AX146" i="17" s="1"/>
  <c r="O147" i="17"/>
  <c r="P147" i="17" s="1"/>
  <c r="Q147" i="17" s="1"/>
  <c r="S147" i="17" s="1"/>
  <c r="U147" i="17" s="1"/>
  <c r="AT147" i="17" s="1"/>
  <c r="AX147" i="17" s="1"/>
  <c r="AY147" i="17" s="1"/>
  <c r="BA132" i="17"/>
  <c r="AX132" i="17"/>
  <c r="P146" i="24"/>
  <c r="Q146" i="24" s="1"/>
  <c r="S146" i="24" s="1"/>
  <c r="U146" i="24" s="1"/>
  <c r="AT146" i="24" s="1"/>
  <c r="AX146" i="24" s="1"/>
  <c r="O147" i="24"/>
  <c r="P147" i="24" s="1"/>
  <c r="Q147" i="24" s="1"/>
  <c r="S147" i="24" s="1"/>
  <c r="U147" i="24" s="1"/>
  <c r="AT147" i="24" s="1"/>
  <c r="AX147" i="24" s="1"/>
  <c r="AY147" i="24" s="1"/>
  <c r="P115" i="12"/>
  <c r="Q115" i="12" s="1"/>
  <c r="S115" i="12" s="1"/>
  <c r="U115" i="12" s="1"/>
  <c r="AT115" i="12" s="1"/>
  <c r="AX115" i="12" s="1"/>
  <c r="N115" i="10"/>
  <c r="N115" i="21"/>
  <c r="O115" i="21" s="1"/>
  <c r="O84" i="3"/>
  <c r="P84" i="3" s="1"/>
  <c r="Q84" i="3" s="1"/>
  <c r="S84" i="3" s="1"/>
  <c r="U84" i="3" s="1"/>
  <c r="AQ84" i="3" s="1"/>
  <c r="AU84" i="3" s="1"/>
  <c r="AV84" i="3" s="1"/>
  <c r="N146" i="6"/>
  <c r="O146" i="6" s="1"/>
  <c r="P145" i="6"/>
  <c r="Q145" i="6" s="1"/>
  <c r="S145" i="6" s="1"/>
  <c r="U145" i="6" s="1"/>
  <c r="AT145" i="6" s="1"/>
  <c r="AX145" i="6" s="1"/>
  <c r="N99" i="9"/>
  <c r="O99" i="9" s="1"/>
  <c r="BA129" i="19"/>
  <c r="AX129" i="19"/>
  <c r="N131" i="30"/>
  <c r="P130" i="30"/>
  <c r="Q130" i="30" s="1"/>
  <c r="S130" i="30" s="1"/>
  <c r="U130" i="30" s="1"/>
  <c r="AT130" i="30" s="1"/>
  <c r="O131" i="30"/>
  <c r="N115" i="15"/>
  <c r="O115" i="15" s="1"/>
  <c r="BA132" i="25"/>
  <c r="AX132" i="25"/>
  <c r="AY132" i="25" s="1"/>
  <c r="N131" i="8"/>
  <c r="O131" i="8" s="1"/>
  <c r="P130" i="8"/>
  <c r="Q130" i="8" s="1"/>
  <c r="S130" i="8" s="1"/>
  <c r="U130" i="8" s="1"/>
  <c r="AT130" i="8" s="1"/>
  <c r="P130" i="16"/>
  <c r="Q130" i="16" s="1"/>
  <c r="S130" i="16" s="1"/>
  <c r="U130" i="16" s="1"/>
  <c r="AT130" i="16" s="1"/>
  <c r="P114" i="13"/>
  <c r="Q114" i="13" s="1"/>
  <c r="S114" i="13" s="1"/>
  <c r="U114" i="13" s="1"/>
  <c r="AT114" i="13" s="1"/>
  <c r="AX114" i="13" s="1"/>
  <c r="P130" i="23"/>
  <c r="Q130" i="23" s="1"/>
  <c r="S130" i="23" s="1"/>
  <c r="U130" i="23" s="1"/>
  <c r="AT130" i="23" s="1"/>
  <c r="O114" i="17"/>
  <c r="O69" i="24"/>
  <c r="P69" i="24" s="1"/>
  <c r="Q69" i="24" s="1"/>
  <c r="S69" i="24" s="1"/>
  <c r="U69" i="24" s="1"/>
  <c r="AQ69" i="24" s="1"/>
  <c r="AU69" i="24" s="1"/>
  <c r="AV69" i="24" s="1"/>
  <c r="P129" i="28"/>
  <c r="Q129" i="28" s="1"/>
  <c r="S129" i="28" s="1"/>
  <c r="U129" i="28" s="1"/>
  <c r="AT129" i="28" s="1"/>
  <c r="O130" i="28"/>
  <c r="O99" i="30"/>
  <c r="BA129" i="30"/>
  <c r="AX129" i="30"/>
  <c r="O99" i="4"/>
  <c r="BA131" i="25"/>
  <c r="AX131" i="25"/>
  <c r="P36" i="5"/>
  <c r="Q36" i="5" s="1"/>
  <c r="S36" i="5" s="1"/>
  <c r="U36" i="5" s="1"/>
  <c r="AQ36" i="5" s="1"/>
  <c r="AU36" i="5" s="1"/>
  <c r="O37" i="5"/>
  <c r="P37" i="5" s="1"/>
  <c r="Q37" i="5" s="1"/>
  <c r="S37" i="5" s="1"/>
  <c r="U37" i="5" s="1"/>
  <c r="AQ37" i="5" s="1"/>
  <c r="AU37" i="5" s="1"/>
  <c r="AV37" i="5" s="1"/>
  <c r="P115" i="7"/>
  <c r="Q115" i="7" s="1"/>
  <c r="S115" i="7" s="1"/>
  <c r="U115" i="7" s="1"/>
  <c r="AT115" i="7" s="1"/>
  <c r="AX115" i="7" s="1"/>
  <c r="P145" i="5"/>
  <c r="Q145" i="5" s="1"/>
  <c r="S145" i="5" s="1"/>
  <c r="U145" i="5" s="1"/>
  <c r="AT145" i="5" s="1"/>
  <c r="AX145" i="5" s="1"/>
  <c r="BA132" i="3"/>
  <c r="BB132" i="3" s="1"/>
  <c r="AX132" i="3"/>
  <c r="AY132" i="3" s="1"/>
  <c r="P131" i="12"/>
  <c r="Q131" i="12" s="1"/>
  <c r="S131" i="12" s="1"/>
  <c r="U131" i="12" s="1"/>
  <c r="AT131" i="12" s="1"/>
  <c r="O132" i="12"/>
  <c r="P132" i="12" s="1"/>
  <c r="Q132" i="12" s="1"/>
  <c r="S132" i="12" s="1"/>
  <c r="U132" i="12" s="1"/>
  <c r="AT132" i="12" s="1"/>
  <c r="N115" i="31"/>
  <c r="O115" i="31" s="1"/>
  <c r="P131" i="7"/>
  <c r="Q131" i="7" s="1"/>
  <c r="S131" i="7" s="1"/>
  <c r="U131" i="7" s="1"/>
  <c r="AT131" i="7" s="1"/>
  <c r="O132" i="7"/>
  <c r="P132" i="7" s="1"/>
  <c r="Q132" i="7" s="1"/>
  <c r="S132" i="7" s="1"/>
  <c r="U132" i="7" s="1"/>
  <c r="AT132" i="7" s="1"/>
  <c r="P146" i="16"/>
  <c r="Q146" i="16" s="1"/>
  <c r="S146" i="16" s="1"/>
  <c r="U146" i="16" s="1"/>
  <c r="AT146" i="16" s="1"/>
  <c r="AX146" i="16" s="1"/>
  <c r="P144" i="8"/>
  <c r="Q144" i="8" s="1"/>
  <c r="S144" i="8" s="1"/>
  <c r="U144" i="8" s="1"/>
  <c r="AT144" i="8" s="1"/>
  <c r="AX144" i="8" s="1"/>
  <c r="O145" i="8"/>
  <c r="N131" i="14"/>
  <c r="O131" i="14" s="1"/>
  <c r="BA131" i="3"/>
  <c r="AX131" i="3"/>
  <c r="N115" i="29"/>
  <c r="O115" i="29" s="1"/>
  <c r="N99" i="18"/>
  <c r="O99" i="18" s="1"/>
  <c r="P98" i="18"/>
  <c r="Q98" i="18" s="1"/>
  <c r="S98" i="18" s="1"/>
  <c r="U98" i="18" s="1"/>
  <c r="AJ98" i="18" s="1"/>
  <c r="AN98" i="18" s="1"/>
  <c r="O115" i="26"/>
  <c r="N99" i="30"/>
  <c r="N99" i="4"/>
  <c r="N146" i="15"/>
  <c r="O146" i="15" s="1"/>
  <c r="P146" i="4"/>
  <c r="Q146" i="4" s="1"/>
  <c r="S146" i="4" s="1"/>
  <c r="U146" i="4" s="1"/>
  <c r="AT146" i="4" s="1"/>
  <c r="AX146" i="4" s="1"/>
  <c r="P129" i="4"/>
  <c r="Q129" i="4" s="1"/>
  <c r="S129" i="4" s="1"/>
  <c r="U129" i="4" s="1"/>
  <c r="AT129" i="4" s="1"/>
  <c r="O130" i="4"/>
  <c r="P129" i="29"/>
  <c r="Q129" i="29" s="1"/>
  <c r="S129" i="29" s="1"/>
  <c r="U129" i="29" s="1"/>
  <c r="AT129" i="29" s="1"/>
  <c r="N131" i="10"/>
  <c r="BA132" i="2"/>
  <c r="AX132" i="2"/>
  <c r="P115" i="3"/>
  <c r="Q115" i="3" s="1"/>
  <c r="S115" i="3" s="1"/>
  <c r="U115" i="3" s="1"/>
  <c r="AT115" i="3" s="1"/>
  <c r="AX115" i="3" s="1"/>
  <c r="P115" i="23"/>
  <c r="Q115" i="23" s="1"/>
  <c r="S115" i="23" s="1"/>
  <c r="U115" i="23" s="1"/>
  <c r="AT115" i="23" s="1"/>
  <c r="AX115" i="23" s="1"/>
  <c r="P36" i="28"/>
  <c r="Q36" i="28" s="1"/>
  <c r="S36" i="28" s="1"/>
  <c r="U36" i="28" s="1"/>
  <c r="AQ36" i="28" s="1"/>
  <c r="AU36" i="28" s="1"/>
  <c r="O37" i="28"/>
  <c r="P37" i="28" s="1"/>
  <c r="Q37" i="28" s="1"/>
  <c r="S37" i="28" s="1"/>
  <c r="U37" i="28" s="1"/>
  <c r="AQ37" i="28" s="1"/>
  <c r="AU37" i="28" s="1"/>
  <c r="AV37" i="28" s="1"/>
  <c r="BA130" i="14"/>
  <c r="AX130" i="14"/>
  <c r="P146" i="13"/>
  <c r="Q146" i="13" s="1"/>
  <c r="S146" i="13" s="1"/>
  <c r="U146" i="13" s="1"/>
  <c r="AT146" i="13" s="1"/>
  <c r="AX146" i="13" s="1"/>
  <c r="N99" i="27"/>
  <c r="O99" i="27" s="1"/>
  <c r="BA131" i="2"/>
  <c r="AX131" i="2"/>
  <c r="O131" i="11"/>
  <c r="O131" i="21"/>
  <c r="N115" i="26"/>
  <c r="N131" i="9"/>
  <c r="O131" i="9" s="1"/>
  <c r="N146" i="3"/>
  <c r="O146" i="3" s="1"/>
  <c r="P99" i="25"/>
  <c r="Q99" i="25" s="1"/>
  <c r="S99" i="25" s="1"/>
  <c r="U99" i="25" s="1"/>
  <c r="AJ99" i="25" s="1"/>
  <c r="AN99" i="25" s="1"/>
  <c r="O100" i="25"/>
  <c r="P100" i="25" s="1"/>
  <c r="Q100" i="25" s="1"/>
  <c r="S100" i="25" s="1"/>
  <c r="U100" i="25" s="1"/>
  <c r="AJ100" i="25" s="1"/>
  <c r="AN100" i="25" s="1"/>
  <c r="AO100" i="25" s="1"/>
  <c r="AX128" i="29"/>
  <c r="BA128" i="29"/>
  <c r="P52" i="13"/>
  <c r="Q52" i="13" s="1"/>
  <c r="S52" i="13" s="1"/>
  <c r="U52" i="13" s="1"/>
  <c r="AQ52" i="13" s="1"/>
  <c r="AU52" i="13" s="1"/>
  <c r="O53" i="13"/>
  <c r="P53" i="13" s="1"/>
  <c r="Q53" i="13" s="1"/>
  <c r="S53" i="13" s="1"/>
  <c r="U53" i="13" s="1"/>
  <c r="AQ53" i="13" s="1"/>
  <c r="AU53" i="13" s="1"/>
  <c r="AV53" i="13" s="1"/>
  <c r="P115" i="33"/>
  <c r="Q115" i="33" s="1"/>
  <c r="S115" i="33" s="1"/>
  <c r="U115" i="33" s="1"/>
  <c r="AT115" i="33" s="1"/>
  <c r="AX115" i="33" s="1"/>
  <c r="O116" i="33"/>
  <c r="P116" i="33" s="1"/>
  <c r="Q116" i="33" s="1"/>
  <c r="S116" i="33" s="1"/>
  <c r="U116" i="33" s="1"/>
  <c r="AT116" i="33" s="1"/>
  <c r="AX116" i="33" s="1"/>
  <c r="AY116" i="33" s="1"/>
  <c r="P145" i="10"/>
  <c r="Q145" i="10" s="1"/>
  <c r="S145" i="10" s="1"/>
  <c r="U145" i="10" s="1"/>
  <c r="AT145" i="10" s="1"/>
  <c r="AX145" i="10" s="1"/>
  <c r="AX130" i="11"/>
  <c r="BA130" i="11"/>
  <c r="AX130" i="9"/>
  <c r="BA130" i="9"/>
  <c r="P130" i="15"/>
  <c r="Q130" i="15" s="1"/>
  <c r="S130" i="15" s="1"/>
  <c r="U130" i="15" s="1"/>
  <c r="AT130" i="15" s="1"/>
  <c r="N131" i="15"/>
  <c r="BA129" i="8"/>
  <c r="AX129" i="8"/>
  <c r="P130" i="6"/>
  <c r="Q130" i="6" s="1"/>
  <c r="S130" i="6" s="1"/>
  <c r="U130" i="6" s="1"/>
  <c r="AT130" i="6" s="1"/>
  <c r="N115" i="9"/>
  <c r="O131" i="27"/>
  <c r="O100" i="19"/>
  <c r="P100" i="19" s="1"/>
  <c r="Q100" i="19" s="1"/>
  <c r="S100" i="19" s="1"/>
  <c r="U100" i="19" s="1"/>
  <c r="AJ100" i="19" s="1"/>
  <c r="AN100" i="19" s="1"/>
  <c r="AO100" i="19" s="1"/>
  <c r="O69" i="25"/>
  <c r="P69" i="25" s="1"/>
  <c r="Q69" i="25" s="1"/>
  <c r="S69" i="25" s="1"/>
  <c r="U69" i="25" s="1"/>
  <c r="AQ69" i="25" s="1"/>
  <c r="AU69" i="25" s="1"/>
  <c r="AV69" i="25" s="1"/>
  <c r="AX130" i="33"/>
  <c r="BA130" i="33"/>
  <c r="N131" i="11"/>
  <c r="N146" i="26"/>
  <c r="O146" i="26" s="1"/>
  <c r="BA130" i="21"/>
  <c r="AX130" i="21"/>
  <c r="P131" i="5"/>
  <c r="Q131" i="5" s="1"/>
  <c r="S131" i="5" s="1"/>
  <c r="U131" i="5" s="1"/>
  <c r="AT131" i="5" s="1"/>
  <c r="O132" i="5"/>
  <c r="P132" i="5" s="1"/>
  <c r="Q132" i="5" s="1"/>
  <c r="S132" i="5" s="1"/>
  <c r="U132" i="5" s="1"/>
  <c r="AT132" i="5" s="1"/>
  <c r="AX131" i="17"/>
  <c r="BA131" i="17"/>
  <c r="P99" i="8"/>
  <c r="Q99" i="8" s="1"/>
  <c r="S99" i="8" s="1"/>
  <c r="U99" i="8" s="1"/>
  <c r="AJ99" i="8" s="1"/>
  <c r="AN99" i="8" s="1"/>
  <c r="O100" i="8"/>
  <c r="P100" i="8" s="1"/>
  <c r="Q100" i="8" s="1"/>
  <c r="S100" i="8" s="1"/>
  <c r="U100" i="8" s="1"/>
  <c r="AJ100" i="8" s="1"/>
  <c r="AN100" i="8" s="1"/>
  <c r="AO100" i="8" s="1"/>
  <c r="P83" i="27"/>
  <c r="Q83" i="27" s="1"/>
  <c r="S83" i="27" s="1"/>
  <c r="U83" i="27" s="1"/>
  <c r="AQ83" i="27" s="1"/>
  <c r="AU83" i="27" s="1"/>
  <c r="O84" i="27"/>
  <c r="P84" i="27" s="1"/>
  <c r="Q84" i="27" s="1"/>
  <c r="S84" i="27" s="1"/>
  <c r="U84" i="27" s="1"/>
  <c r="AQ84" i="27" s="1"/>
  <c r="AU84" i="27" s="1"/>
  <c r="AV84" i="27" s="1"/>
  <c r="AX130" i="5"/>
  <c r="BA130" i="5"/>
  <c r="P144" i="20"/>
  <c r="Q144" i="20" s="1"/>
  <c r="S144" i="20" s="1"/>
  <c r="U144" i="20" s="1"/>
  <c r="AT144" i="20" s="1"/>
  <c r="AX144" i="20" s="1"/>
  <c r="BA130" i="27"/>
  <c r="AX130" i="27"/>
  <c r="P98" i="29"/>
  <c r="Q98" i="29" s="1"/>
  <c r="S98" i="29" s="1"/>
  <c r="U98" i="29" s="1"/>
  <c r="AJ98" i="29" s="1"/>
  <c r="AN98" i="29" s="1"/>
  <c r="P145" i="28"/>
  <c r="Q145" i="28" s="1"/>
  <c r="S145" i="28" s="1"/>
  <c r="U145" i="28" s="1"/>
  <c r="AT145" i="28" s="1"/>
  <c r="AX145" i="28" s="1"/>
  <c r="O131" i="10"/>
  <c r="O115" i="10"/>
  <c r="N115" i="6"/>
  <c r="P114" i="6"/>
  <c r="Q114" i="6" s="1"/>
  <c r="S114" i="6" s="1"/>
  <c r="U114" i="6" s="1"/>
  <c r="AT114" i="6" s="1"/>
  <c r="AX114" i="6" s="1"/>
  <c r="O115" i="6"/>
  <c r="P83" i="19" l="1"/>
  <c r="Q83" i="19" s="1"/>
  <c r="S83" i="19" s="1"/>
  <c r="U83" i="19" s="1"/>
  <c r="AQ83" i="19" s="1"/>
  <c r="AU83" i="19" s="1"/>
  <c r="O84" i="19"/>
  <c r="P84" i="19" s="1"/>
  <c r="Q84" i="19" s="1"/>
  <c r="S84" i="19" s="1"/>
  <c r="U84" i="19" s="1"/>
  <c r="AQ84" i="19" s="1"/>
  <c r="AU84" i="19" s="1"/>
  <c r="AV84" i="19" s="1"/>
  <c r="P131" i="8"/>
  <c r="Q131" i="8" s="1"/>
  <c r="S131" i="8" s="1"/>
  <c r="U131" i="8" s="1"/>
  <c r="AT131" i="8" s="1"/>
  <c r="O132" i="8"/>
  <c r="P132" i="8" s="1"/>
  <c r="Q132" i="8" s="1"/>
  <c r="S132" i="8" s="1"/>
  <c r="U132" i="8" s="1"/>
  <c r="AT132" i="8" s="1"/>
  <c r="P99" i="27"/>
  <c r="Q99" i="27" s="1"/>
  <c r="S99" i="27" s="1"/>
  <c r="U99" i="27" s="1"/>
  <c r="AJ99" i="27" s="1"/>
  <c r="AN99" i="27" s="1"/>
  <c r="O100" i="27"/>
  <c r="P100" i="27" s="1"/>
  <c r="Q100" i="27" s="1"/>
  <c r="S100" i="27" s="1"/>
  <c r="U100" i="27" s="1"/>
  <c r="AJ100" i="27" s="1"/>
  <c r="AN100" i="27" s="1"/>
  <c r="AO100" i="27" s="1"/>
  <c r="P146" i="6"/>
  <c r="Q146" i="6" s="1"/>
  <c r="S146" i="6" s="1"/>
  <c r="U146" i="6" s="1"/>
  <c r="AT146" i="6" s="1"/>
  <c r="AX146" i="6" s="1"/>
  <c r="O147" i="6"/>
  <c r="P147" i="6" s="1"/>
  <c r="Q147" i="6" s="1"/>
  <c r="S147" i="6" s="1"/>
  <c r="U147" i="6" s="1"/>
  <c r="AT147" i="6" s="1"/>
  <c r="AX147" i="6" s="1"/>
  <c r="AY147" i="6" s="1"/>
  <c r="P99" i="18"/>
  <c r="Q99" i="18" s="1"/>
  <c r="S99" i="18" s="1"/>
  <c r="U99" i="18" s="1"/>
  <c r="AJ99" i="18" s="1"/>
  <c r="AN99" i="18" s="1"/>
  <c r="O100" i="18"/>
  <c r="P100" i="18" s="1"/>
  <c r="Q100" i="18" s="1"/>
  <c r="S100" i="18" s="1"/>
  <c r="U100" i="18" s="1"/>
  <c r="AJ100" i="18" s="1"/>
  <c r="AN100" i="18" s="1"/>
  <c r="AO100" i="18" s="1"/>
  <c r="AX131" i="7"/>
  <c r="BA131" i="7"/>
  <c r="AX132" i="22"/>
  <c r="AY132" i="22" s="1"/>
  <c r="BA132" i="22"/>
  <c r="BB132" i="22" s="1"/>
  <c r="O145" i="20"/>
  <c r="P146" i="3"/>
  <c r="Q146" i="3" s="1"/>
  <c r="S146" i="3" s="1"/>
  <c r="U146" i="3" s="1"/>
  <c r="AT146" i="3" s="1"/>
  <c r="AX146" i="3" s="1"/>
  <c r="O116" i="23"/>
  <c r="P116" i="23" s="1"/>
  <c r="Q116" i="23" s="1"/>
  <c r="S116" i="23" s="1"/>
  <c r="U116" i="23" s="1"/>
  <c r="AT116" i="23" s="1"/>
  <c r="AX116" i="23" s="1"/>
  <c r="AY116" i="23" s="1"/>
  <c r="P115" i="31"/>
  <c r="Q115" i="31" s="1"/>
  <c r="S115" i="31" s="1"/>
  <c r="U115" i="31" s="1"/>
  <c r="AT115" i="31" s="1"/>
  <c r="AX115" i="31" s="1"/>
  <c r="O116" i="31"/>
  <c r="P116" i="31" s="1"/>
  <c r="Q116" i="31" s="1"/>
  <c r="S116" i="31" s="1"/>
  <c r="U116" i="31" s="1"/>
  <c r="AT116" i="31" s="1"/>
  <c r="AX116" i="31" s="1"/>
  <c r="AY116" i="31" s="1"/>
  <c r="I13" i="31" s="1"/>
  <c r="K13" i="31" s="1"/>
  <c r="AX130" i="8"/>
  <c r="BA130" i="8"/>
  <c r="P115" i="21"/>
  <c r="Q115" i="21" s="1"/>
  <c r="S115" i="21" s="1"/>
  <c r="U115" i="21" s="1"/>
  <c r="AT115" i="21" s="1"/>
  <c r="AX115" i="21" s="1"/>
  <c r="O116" i="21"/>
  <c r="P116" i="21" s="1"/>
  <c r="Q116" i="21" s="1"/>
  <c r="S116" i="21" s="1"/>
  <c r="U116" i="21" s="1"/>
  <c r="AT116" i="21" s="1"/>
  <c r="AX116" i="21" s="1"/>
  <c r="AY116" i="21" s="1"/>
  <c r="N131" i="19"/>
  <c r="O131" i="19" s="1"/>
  <c r="AX131" i="22"/>
  <c r="BA131" i="22"/>
  <c r="P145" i="19"/>
  <c r="Q145" i="19" s="1"/>
  <c r="S145" i="19" s="1"/>
  <c r="U145" i="19" s="1"/>
  <c r="AT145" i="19" s="1"/>
  <c r="AX145" i="19" s="1"/>
  <c r="BA132" i="12"/>
  <c r="AX132" i="12"/>
  <c r="AY132" i="12" s="1"/>
  <c r="P99" i="30"/>
  <c r="Q99" i="30" s="1"/>
  <c r="S99" i="30" s="1"/>
  <c r="U99" i="30" s="1"/>
  <c r="AJ99" i="30" s="1"/>
  <c r="AN99" i="30" s="1"/>
  <c r="O100" i="30"/>
  <c r="P100" i="30" s="1"/>
  <c r="Q100" i="30" s="1"/>
  <c r="S100" i="30" s="1"/>
  <c r="U100" i="30" s="1"/>
  <c r="AJ100" i="30" s="1"/>
  <c r="AN100" i="30" s="1"/>
  <c r="AO100" i="30" s="1"/>
  <c r="AX130" i="19"/>
  <c r="BA130" i="19"/>
  <c r="P115" i="6"/>
  <c r="Q115" i="6" s="1"/>
  <c r="S115" i="6" s="1"/>
  <c r="U115" i="6" s="1"/>
  <c r="AT115" i="6" s="1"/>
  <c r="AX115" i="6" s="1"/>
  <c r="P131" i="9"/>
  <c r="Q131" i="9" s="1"/>
  <c r="S131" i="9" s="1"/>
  <c r="U131" i="9" s="1"/>
  <c r="AT131" i="9" s="1"/>
  <c r="O132" i="9"/>
  <c r="P132" i="9" s="1"/>
  <c r="Q132" i="9" s="1"/>
  <c r="S132" i="9" s="1"/>
  <c r="U132" i="9" s="1"/>
  <c r="AT132" i="9" s="1"/>
  <c r="P115" i="26"/>
  <c r="Q115" i="26" s="1"/>
  <c r="S115" i="26" s="1"/>
  <c r="U115" i="26" s="1"/>
  <c r="AT115" i="26" s="1"/>
  <c r="AX115" i="26" s="1"/>
  <c r="AX131" i="12"/>
  <c r="BA131" i="12"/>
  <c r="P130" i="28"/>
  <c r="Q130" i="28" s="1"/>
  <c r="S130" i="28" s="1"/>
  <c r="U130" i="28" s="1"/>
  <c r="AT130" i="28" s="1"/>
  <c r="N131" i="28"/>
  <c r="AX130" i="20"/>
  <c r="BA130" i="20"/>
  <c r="BA132" i="26"/>
  <c r="BB132" i="26" s="1"/>
  <c r="AX132" i="26"/>
  <c r="AY132" i="26" s="1"/>
  <c r="P146" i="15"/>
  <c r="Q146" i="15" s="1"/>
  <c r="S146" i="15" s="1"/>
  <c r="U146" i="15" s="1"/>
  <c r="AT146" i="15" s="1"/>
  <c r="AX146" i="15" s="1"/>
  <c r="O147" i="15"/>
  <c r="P147" i="15" s="1"/>
  <c r="Q147" i="15" s="1"/>
  <c r="S147" i="15" s="1"/>
  <c r="U147" i="15" s="1"/>
  <c r="AT147" i="15" s="1"/>
  <c r="AX147" i="15" s="1"/>
  <c r="AY147" i="15" s="1"/>
  <c r="P131" i="21"/>
  <c r="Q131" i="21" s="1"/>
  <c r="S131" i="21" s="1"/>
  <c r="U131" i="21" s="1"/>
  <c r="AT131" i="21" s="1"/>
  <c r="O132" i="21"/>
  <c r="P132" i="21" s="1"/>
  <c r="Q132" i="21" s="1"/>
  <c r="S132" i="21" s="1"/>
  <c r="U132" i="21" s="1"/>
  <c r="AT132" i="21" s="1"/>
  <c r="O116" i="3"/>
  <c r="P116" i="3" s="1"/>
  <c r="Q116" i="3" s="1"/>
  <c r="S116" i="3" s="1"/>
  <c r="U116" i="3" s="1"/>
  <c r="AT116" i="3" s="1"/>
  <c r="AX116" i="3" s="1"/>
  <c r="AY116" i="3" s="1"/>
  <c r="AX129" i="28"/>
  <c r="BA129" i="28"/>
  <c r="BB132" i="25"/>
  <c r="I13" i="25" s="1"/>
  <c r="K13" i="25" s="1"/>
  <c r="O116" i="12"/>
  <c r="P116" i="12" s="1"/>
  <c r="Q116" i="12" s="1"/>
  <c r="S116" i="12" s="1"/>
  <c r="U116" i="12" s="1"/>
  <c r="AT116" i="12" s="1"/>
  <c r="AX116" i="12" s="1"/>
  <c r="AY116" i="12" s="1"/>
  <c r="N131" i="20"/>
  <c r="O131" i="20" s="1"/>
  <c r="AX131" i="26"/>
  <c r="BA131" i="26"/>
  <c r="BA132" i="7"/>
  <c r="AX132" i="7"/>
  <c r="AY132" i="7" s="1"/>
  <c r="P115" i="15"/>
  <c r="Q115" i="15" s="1"/>
  <c r="S115" i="15" s="1"/>
  <c r="U115" i="15" s="1"/>
  <c r="AT115" i="15" s="1"/>
  <c r="AX115" i="15" s="1"/>
  <c r="O116" i="15"/>
  <c r="P116" i="15" s="1"/>
  <c r="Q116" i="15" s="1"/>
  <c r="S116" i="15" s="1"/>
  <c r="U116" i="15" s="1"/>
  <c r="AT116" i="15" s="1"/>
  <c r="AX116" i="15" s="1"/>
  <c r="AY116" i="15" s="1"/>
  <c r="P114" i="4"/>
  <c r="Q114" i="4" s="1"/>
  <c r="S114" i="4" s="1"/>
  <c r="U114" i="4" s="1"/>
  <c r="AT114" i="4" s="1"/>
  <c r="AX114" i="4" s="1"/>
  <c r="N131" i="16"/>
  <c r="O131" i="16" s="1"/>
  <c r="P131" i="10"/>
  <c r="Q131" i="10" s="1"/>
  <c r="S131" i="10" s="1"/>
  <c r="U131" i="10" s="1"/>
  <c r="AT131" i="10" s="1"/>
  <c r="O132" i="10"/>
  <c r="P132" i="10" s="1"/>
  <c r="Q132" i="10" s="1"/>
  <c r="S132" i="10" s="1"/>
  <c r="U132" i="10" s="1"/>
  <c r="AT132" i="10" s="1"/>
  <c r="AY132" i="2"/>
  <c r="I13" i="2" s="1"/>
  <c r="K13" i="2" s="1"/>
  <c r="P115" i="29"/>
  <c r="Q115" i="29" s="1"/>
  <c r="S115" i="29" s="1"/>
  <c r="U115" i="29" s="1"/>
  <c r="AT115" i="29" s="1"/>
  <c r="AX115" i="29" s="1"/>
  <c r="O116" i="29"/>
  <c r="P116" i="29" s="1"/>
  <c r="Q116" i="29" s="1"/>
  <c r="S116" i="29" s="1"/>
  <c r="U116" i="29" s="1"/>
  <c r="AT116" i="29" s="1"/>
  <c r="AX116" i="29" s="1"/>
  <c r="AY116" i="29" s="1"/>
  <c r="P114" i="17"/>
  <c r="Q114" i="17" s="1"/>
  <c r="S114" i="17" s="1"/>
  <c r="U114" i="17" s="1"/>
  <c r="AT114" i="17" s="1"/>
  <c r="AX114" i="17" s="1"/>
  <c r="P131" i="30"/>
  <c r="Q131" i="30" s="1"/>
  <c r="S131" i="30" s="1"/>
  <c r="U131" i="30" s="1"/>
  <c r="AT131" i="30" s="1"/>
  <c r="P146" i="9"/>
  <c r="Q146" i="9" s="1"/>
  <c r="S146" i="9" s="1"/>
  <c r="U146" i="9" s="1"/>
  <c r="AT146" i="9" s="1"/>
  <c r="AX146" i="9" s="1"/>
  <c r="O147" i="9"/>
  <c r="P147" i="9" s="1"/>
  <c r="Q147" i="9" s="1"/>
  <c r="S147" i="9" s="1"/>
  <c r="U147" i="9" s="1"/>
  <c r="AT147" i="9" s="1"/>
  <c r="AX147" i="9" s="1"/>
  <c r="AY147" i="9" s="1"/>
  <c r="P131" i="27"/>
  <c r="Q131" i="27" s="1"/>
  <c r="S131" i="27" s="1"/>
  <c r="U131" i="27" s="1"/>
  <c r="AT131" i="27" s="1"/>
  <c r="O132" i="27"/>
  <c r="P132" i="27" s="1"/>
  <c r="Q132" i="27" s="1"/>
  <c r="S132" i="27" s="1"/>
  <c r="U132" i="27" s="1"/>
  <c r="AT132" i="27" s="1"/>
  <c r="N146" i="10"/>
  <c r="O146" i="10" s="1"/>
  <c r="BB132" i="2"/>
  <c r="N146" i="5"/>
  <c r="O146" i="5" s="1"/>
  <c r="AX130" i="30"/>
  <c r="BA130" i="30"/>
  <c r="O116" i="16"/>
  <c r="P116" i="16" s="1"/>
  <c r="Q116" i="16" s="1"/>
  <c r="S116" i="16" s="1"/>
  <c r="U116" i="16" s="1"/>
  <c r="AT116" i="16" s="1"/>
  <c r="AX116" i="16" s="1"/>
  <c r="AY116" i="16" s="1"/>
  <c r="AX132" i="13"/>
  <c r="AY132" i="13" s="1"/>
  <c r="BA132" i="13"/>
  <c r="BB132" i="13" s="1"/>
  <c r="O147" i="11"/>
  <c r="P147" i="11" s="1"/>
  <c r="Q147" i="11" s="1"/>
  <c r="S147" i="11" s="1"/>
  <c r="U147" i="11" s="1"/>
  <c r="AT147" i="11" s="1"/>
  <c r="AX147" i="11" s="1"/>
  <c r="AY147" i="11" s="1"/>
  <c r="AX130" i="23"/>
  <c r="BA130" i="23"/>
  <c r="AY132" i="17"/>
  <c r="AX132" i="33"/>
  <c r="BA132" i="33"/>
  <c r="P115" i="9"/>
  <c r="Q115" i="9" s="1"/>
  <c r="S115" i="9" s="1"/>
  <c r="U115" i="9" s="1"/>
  <c r="AT115" i="9" s="1"/>
  <c r="AX115" i="9" s="1"/>
  <c r="O116" i="9"/>
  <c r="P116" i="9" s="1"/>
  <c r="Q116" i="9" s="1"/>
  <c r="S116" i="9" s="1"/>
  <c r="U116" i="9" s="1"/>
  <c r="AT116" i="9" s="1"/>
  <c r="AX116" i="9" s="1"/>
  <c r="AY116" i="9" s="1"/>
  <c r="P131" i="11"/>
  <c r="Q131" i="11" s="1"/>
  <c r="S131" i="11" s="1"/>
  <c r="U131" i="11" s="1"/>
  <c r="AT131" i="11" s="1"/>
  <c r="O132" i="11"/>
  <c r="P132" i="11" s="1"/>
  <c r="Q132" i="11" s="1"/>
  <c r="S132" i="11" s="1"/>
  <c r="U132" i="11" s="1"/>
  <c r="AT132" i="11" s="1"/>
  <c r="N146" i="28"/>
  <c r="O146" i="28" s="1"/>
  <c r="N131" i="6"/>
  <c r="O131" i="6" s="1"/>
  <c r="O147" i="13"/>
  <c r="P147" i="13" s="1"/>
  <c r="Q147" i="13" s="1"/>
  <c r="S147" i="13" s="1"/>
  <c r="U147" i="13" s="1"/>
  <c r="AT147" i="13" s="1"/>
  <c r="AX147" i="13" s="1"/>
  <c r="AY147" i="13" s="1"/>
  <c r="O130" i="29"/>
  <c r="O116" i="7"/>
  <c r="P116" i="7" s="1"/>
  <c r="Q116" i="7" s="1"/>
  <c r="S116" i="7" s="1"/>
  <c r="U116" i="7" s="1"/>
  <c r="AT116" i="7" s="1"/>
  <c r="AX116" i="7" s="1"/>
  <c r="AY116" i="7" s="1"/>
  <c r="N131" i="23"/>
  <c r="O131" i="23" s="1"/>
  <c r="BB132" i="17"/>
  <c r="BA131" i="33"/>
  <c r="AX131" i="33"/>
  <c r="BA129" i="29"/>
  <c r="AX129" i="29"/>
  <c r="P131" i="14"/>
  <c r="Q131" i="14" s="1"/>
  <c r="S131" i="14" s="1"/>
  <c r="U131" i="14" s="1"/>
  <c r="AT131" i="14" s="1"/>
  <c r="O132" i="14"/>
  <c r="P132" i="14" s="1"/>
  <c r="Q132" i="14" s="1"/>
  <c r="S132" i="14" s="1"/>
  <c r="U132" i="14" s="1"/>
  <c r="AT132" i="14" s="1"/>
  <c r="P114" i="5"/>
  <c r="Q114" i="5" s="1"/>
  <c r="S114" i="5" s="1"/>
  <c r="U114" i="5" s="1"/>
  <c r="AT114" i="5" s="1"/>
  <c r="AX114" i="5" s="1"/>
  <c r="N115" i="5"/>
  <c r="O115" i="5"/>
  <c r="BA132" i="18"/>
  <c r="BB132" i="18" s="1"/>
  <c r="AX132" i="18"/>
  <c r="AY132" i="18" s="1"/>
  <c r="P130" i="4"/>
  <c r="Q130" i="4" s="1"/>
  <c r="S130" i="4" s="1"/>
  <c r="U130" i="4" s="1"/>
  <c r="AT130" i="4" s="1"/>
  <c r="N131" i="4"/>
  <c r="P145" i="8"/>
  <c r="Q145" i="8" s="1"/>
  <c r="S145" i="8" s="1"/>
  <c r="U145" i="8" s="1"/>
  <c r="AT145" i="8" s="1"/>
  <c r="AX145" i="8" s="1"/>
  <c r="P99" i="9"/>
  <c r="Q99" i="9" s="1"/>
  <c r="S99" i="9" s="1"/>
  <c r="U99" i="9" s="1"/>
  <c r="AJ99" i="9" s="1"/>
  <c r="AN99" i="9" s="1"/>
  <c r="O100" i="9"/>
  <c r="P100" i="9" s="1"/>
  <c r="Q100" i="9" s="1"/>
  <c r="S100" i="9" s="1"/>
  <c r="U100" i="9" s="1"/>
  <c r="AJ100" i="9" s="1"/>
  <c r="AN100" i="9" s="1"/>
  <c r="AO100" i="9" s="1"/>
  <c r="O83" i="11"/>
  <c r="P99" i="4"/>
  <c r="Q99" i="4" s="1"/>
  <c r="S99" i="4" s="1"/>
  <c r="U99" i="4" s="1"/>
  <c r="AJ99" i="4" s="1"/>
  <c r="AN99" i="4" s="1"/>
  <c r="P115" i="10"/>
  <c r="Q115" i="10" s="1"/>
  <c r="S115" i="10" s="1"/>
  <c r="U115" i="10" s="1"/>
  <c r="AT115" i="10" s="1"/>
  <c r="AX115" i="10" s="1"/>
  <c r="O116" i="10"/>
  <c r="P116" i="10" s="1"/>
  <c r="Q116" i="10" s="1"/>
  <c r="S116" i="10" s="1"/>
  <c r="U116" i="10" s="1"/>
  <c r="AT116" i="10" s="1"/>
  <c r="AX116" i="10" s="1"/>
  <c r="AY116" i="10" s="1"/>
  <c r="BA130" i="6"/>
  <c r="AX130" i="6"/>
  <c r="BA132" i="5"/>
  <c r="AX132" i="5"/>
  <c r="AY132" i="5" s="1"/>
  <c r="N115" i="13"/>
  <c r="O115" i="13" s="1"/>
  <c r="AX132" i="24"/>
  <c r="BA132" i="24"/>
  <c r="BA130" i="16"/>
  <c r="AX130" i="16"/>
  <c r="BA130" i="15"/>
  <c r="AX130" i="15"/>
  <c r="P146" i="26"/>
  <c r="Q146" i="26" s="1"/>
  <c r="S146" i="26" s="1"/>
  <c r="U146" i="26" s="1"/>
  <c r="AT146" i="26" s="1"/>
  <c r="AX146" i="26" s="1"/>
  <c r="N99" i="29"/>
  <c r="O99" i="29" s="1"/>
  <c r="AX129" i="4"/>
  <c r="BA129" i="4"/>
  <c r="BA131" i="5"/>
  <c r="AX131" i="5"/>
  <c r="O131" i="15"/>
  <c r="O147" i="4"/>
  <c r="P147" i="4" s="1"/>
  <c r="Q147" i="4" s="1"/>
  <c r="S147" i="4" s="1"/>
  <c r="U147" i="4" s="1"/>
  <c r="AT147" i="4" s="1"/>
  <c r="AX147" i="4" s="1"/>
  <c r="AY147" i="4" s="1"/>
  <c r="O147" i="16"/>
  <c r="P147" i="16" s="1"/>
  <c r="Q147" i="16" s="1"/>
  <c r="S147" i="16" s="1"/>
  <c r="U147" i="16" s="1"/>
  <c r="AT147" i="16" s="1"/>
  <c r="AX147" i="16" s="1"/>
  <c r="AY147" i="16" s="1"/>
  <c r="BA131" i="24"/>
  <c r="AX131" i="24"/>
  <c r="N83" i="11"/>
  <c r="P131" i="16" l="1"/>
  <c r="Q131" i="16" s="1"/>
  <c r="S131" i="16" s="1"/>
  <c r="U131" i="16" s="1"/>
  <c r="AT131" i="16" s="1"/>
  <c r="O132" i="16"/>
  <c r="P132" i="16" s="1"/>
  <c r="Q132" i="16" s="1"/>
  <c r="S132" i="16" s="1"/>
  <c r="U132" i="16" s="1"/>
  <c r="AT132" i="16" s="1"/>
  <c r="P146" i="28"/>
  <c r="Q146" i="28" s="1"/>
  <c r="S146" i="28" s="1"/>
  <c r="U146" i="28" s="1"/>
  <c r="AT146" i="28" s="1"/>
  <c r="AX146" i="28" s="1"/>
  <c r="O147" i="28"/>
  <c r="P147" i="28" s="1"/>
  <c r="Q147" i="28" s="1"/>
  <c r="S147" i="28" s="1"/>
  <c r="U147" i="28" s="1"/>
  <c r="AT147" i="28" s="1"/>
  <c r="AX147" i="28" s="1"/>
  <c r="AY147" i="28" s="1"/>
  <c r="P131" i="6"/>
  <c r="Q131" i="6" s="1"/>
  <c r="S131" i="6" s="1"/>
  <c r="U131" i="6" s="1"/>
  <c r="AT131" i="6" s="1"/>
  <c r="O132" i="6"/>
  <c r="P132" i="6" s="1"/>
  <c r="Q132" i="6" s="1"/>
  <c r="S132" i="6" s="1"/>
  <c r="U132" i="6" s="1"/>
  <c r="AT132" i="6" s="1"/>
  <c r="N146" i="19"/>
  <c r="O146" i="19" s="1"/>
  <c r="P99" i="29"/>
  <c r="Q99" i="29" s="1"/>
  <c r="S99" i="29" s="1"/>
  <c r="U99" i="29" s="1"/>
  <c r="AJ99" i="29" s="1"/>
  <c r="AN99" i="29" s="1"/>
  <c r="O100" i="29"/>
  <c r="P100" i="29" s="1"/>
  <c r="Q100" i="29" s="1"/>
  <c r="S100" i="29" s="1"/>
  <c r="U100" i="29" s="1"/>
  <c r="AJ100" i="29" s="1"/>
  <c r="AN100" i="29" s="1"/>
  <c r="AO100" i="29" s="1"/>
  <c r="AX132" i="11"/>
  <c r="AY132" i="11" s="1"/>
  <c r="BA132" i="11"/>
  <c r="BB132" i="11" s="1"/>
  <c r="AX132" i="10"/>
  <c r="AY132" i="10" s="1"/>
  <c r="BA132" i="10"/>
  <c r="BB132" i="10" s="1"/>
  <c r="I13" i="10" s="1"/>
  <c r="K13" i="10" s="1"/>
  <c r="BA130" i="28"/>
  <c r="AX130" i="28"/>
  <c r="P115" i="5"/>
  <c r="Q115" i="5" s="1"/>
  <c r="S115" i="5" s="1"/>
  <c r="U115" i="5" s="1"/>
  <c r="AT115" i="5" s="1"/>
  <c r="AX115" i="5" s="1"/>
  <c r="O116" i="5"/>
  <c r="P116" i="5" s="1"/>
  <c r="Q116" i="5" s="1"/>
  <c r="S116" i="5" s="1"/>
  <c r="U116" i="5" s="1"/>
  <c r="AT116" i="5" s="1"/>
  <c r="AX116" i="5" s="1"/>
  <c r="AY116" i="5" s="1"/>
  <c r="P146" i="5"/>
  <c r="Q146" i="5" s="1"/>
  <c r="S146" i="5" s="1"/>
  <c r="U146" i="5" s="1"/>
  <c r="AT146" i="5" s="1"/>
  <c r="AX146" i="5" s="1"/>
  <c r="O147" i="5"/>
  <c r="P147" i="5" s="1"/>
  <c r="Q147" i="5" s="1"/>
  <c r="S147" i="5" s="1"/>
  <c r="U147" i="5" s="1"/>
  <c r="AT147" i="5" s="1"/>
  <c r="AX147" i="5" s="1"/>
  <c r="AY147" i="5" s="1"/>
  <c r="O147" i="26"/>
  <c r="P147" i="26" s="1"/>
  <c r="Q147" i="26" s="1"/>
  <c r="S147" i="26" s="1"/>
  <c r="U147" i="26" s="1"/>
  <c r="AT147" i="26" s="1"/>
  <c r="AX147" i="26" s="1"/>
  <c r="AY147" i="26" s="1"/>
  <c r="O100" i="4"/>
  <c r="P100" i="4" s="1"/>
  <c r="Q100" i="4" s="1"/>
  <c r="S100" i="4" s="1"/>
  <c r="U100" i="4" s="1"/>
  <c r="AJ100" i="4" s="1"/>
  <c r="AN100" i="4" s="1"/>
  <c r="AO100" i="4" s="1"/>
  <c r="AX131" i="11"/>
  <c r="BA131" i="11"/>
  <c r="P146" i="10"/>
  <c r="Q146" i="10" s="1"/>
  <c r="S146" i="10" s="1"/>
  <c r="U146" i="10" s="1"/>
  <c r="AT146" i="10" s="1"/>
  <c r="AX146" i="10" s="1"/>
  <c r="O147" i="10"/>
  <c r="P147" i="10" s="1"/>
  <c r="Q147" i="10" s="1"/>
  <c r="S147" i="10" s="1"/>
  <c r="U147" i="10" s="1"/>
  <c r="AT147" i="10" s="1"/>
  <c r="AX147" i="10" s="1"/>
  <c r="AY147" i="10" s="1"/>
  <c r="BA131" i="10"/>
  <c r="AX131" i="10"/>
  <c r="O116" i="26"/>
  <c r="P116" i="26" s="1"/>
  <c r="Q116" i="26" s="1"/>
  <c r="S116" i="26" s="1"/>
  <c r="U116" i="26" s="1"/>
  <c r="AT116" i="26" s="1"/>
  <c r="AX116" i="26" s="1"/>
  <c r="AY116" i="26" s="1"/>
  <c r="I13" i="26" s="1"/>
  <c r="K13" i="26" s="1"/>
  <c r="P131" i="20"/>
  <c r="Q131" i="20" s="1"/>
  <c r="S131" i="20" s="1"/>
  <c r="U131" i="20" s="1"/>
  <c r="AT131" i="20" s="1"/>
  <c r="O132" i="20"/>
  <c r="P132" i="20" s="1"/>
  <c r="Q132" i="20" s="1"/>
  <c r="S132" i="20" s="1"/>
  <c r="U132" i="20" s="1"/>
  <c r="AT132" i="20" s="1"/>
  <c r="P131" i="19"/>
  <c r="Q131" i="19" s="1"/>
  <c r="S131" i="19" s="1"/>
  <c r="U131" i="19" s="1"/>
  <c r="AT131" i="19" s="1"/>
  <c r="BA132" i="27"/>
  <c r="AX132" i="27"/>
  <c r="AX132" i="21"/>
  <c r="AY132" i="21" s="1"/>
  <c r="BA132" i="21"/>
  <c r="AX132" i="9"/>
  <c r="BA132" i="9"/>
  <c r="AX131" i="27"/>
  <c r="BA131" i="27"/>
  <c r="BA131" i="21"/>
  <c r="AX131" i="21"/>
  <c r="AX131" i="9"/>
  <c r="BA131" i="9"/>
  <c r="I13" i="12"/>
  <c r="K13" i="12" s="1"/>
  <c r="BB132" i="33"/>
  <c r="AY132" i="33"/>
  <c r="I13" i="33" s="1"/>
  <c r="K13" i="33" s="1"/>
  <c r="N115" i="4"/>
  <c r="O115" i="4" s="1"/>
  <c r="O116" i="6"/>
  <c r="P116" i="6" s="1"/>
  <c r="Q116" i="6" s="1"/>
  <c r="S116" i="6" s="1"/>
  <c r="U116" i="6" s="1"/>
  <c r="AT116" i="6" s="1"/>
  <c r="AX116" i="6" s="1"/>
  <c r="AY116" i="6" s="1"/>
  <c r="BA132" i="14"/>
  <c r="BB132" i="14" s="1"/>
  <c r="AX132" i="14"/>
  <c r="I13" i="22"/>
  <c r="K13" i="22" s="1"/>
  <c r="I13" i="18"/>
  <c r="K13" i="18" s="1"/>
  <c r="P83" i="11"/>
  <c r="Q83" i="11" s="1"/>
  <c r="S83" i="11" s="1"/>
  <c r="U83" i="11" s="1"/>
  <c r="AQ83" i="11" s="1"/>
  <c r="AU83" i="11" s="1"/>
  <c r="BA131" i="14"/>
  <c r="AX131" i="14"/>
  <c r="BB132" i="24"/>
  <c r="O146" i="8"/>
  <c r="AY132" i="24"/>
  <c r="I13" i="24" s="1"/>
  <c r="K13" i="24" s="1"/>
  <c r="N146" i="8"/>
  <c r="O132" i="30"/>
  <c r="P132" i="30" s="1"/>
  <c r="Q132" i="30" s="1"/>
  <c r="S132" i="30" s="1"/>
  <c r="U132" i="30" s="1"/>
  <c r="AT132" i="30" s="1"/>
  <c r="AX131" i="30"/>
  <c r="BA131" i="30"/>
  <c r="P115" i="13"/>
  <c r="Q115" i="13" s="1"/>
  <c r="S115" i="13" s="1"/>
  <c r="U115" i="13" s="1"/>
  <c r="AT115" i="13" s="1"/>
  <c r="AX115" i="13" s="1"/>
  <c r="O131" i="4"/>
  <c r="BB132" i="7"/>
  <c r="I13" i="7" s="1"/>
  <c r="K13" i="7" s="1"/>
  <c r="O147" i="3"/>
  <c r="P147" i="3" s="1"/>
  <c r="Q147" i="3" s="1"/>
  <c r="S147" i="3" s="1"/>
  <c r="U147" i="3" s="1"/>
  <c r="AT147" i="3" s="1"/>
  <c r="AX147" i="3" s="1"/>
  <c r="AY147" i="3" s="1"/>
  <c r="I13" i="3" s="1"/>
  <c r="K13" i="3" s="1"/>
  <c r="AX131" i="8"/>
  <c r="BA131" i="8"/>
  <c r="N131" i="29"/>
  <c r="O131" i="29" s="1"/>
  <c r="P130" i="29"/>
  <c r="Q130" i="29" s="1"/>
  <c r="S130" i="29" s="1"/>
  <c r="U130" i="29" s="1"/>
  <c r="AT130" i="29" s="1"/>
  <c r="P131" i="23"/>
  <c r="Q131" i="23" s="1"/>
  <c r="S131" i="23" s="1"/>
  <c r="U131" i="23" s="1"/>
  <c r="AT131" i="23" s="1"/>
  <c r="O132" i="23"/>
  <c r="P132" i="23" s="1"/>
  <c r="Q132" i="23" s="1"/>
  <c r="S132" i="23" s="1"/>
  <c r="U132" i="23" s="1"/>
  <c r="AT132" i="23" s="1"/>
  <c r="AX132" i="8"/>
  <c r="BA132" i="8"/>
  <c r="P131" i="15"/>
  <c r="Q131" i="15" s="1"/>
  <c r="S131" i="15" s="1"/>
  <c r="U131" i="15" s="1"/>
  <c r="AT131" i="15" s="1"/>
  <c r="O132" i="15"/>
  <c r="P132" i="15" s="1"/>
  <c r="Q132" i="15" s="1"/>
  <c r="S132" i="15" s="1"/>
  <c r="U132" i="15" s="1"/>
  <c r="AT132" i="15" s="1"/>
  <c r="BB132" i="5"/>
  <c r="BA130" i="4"/>
  <c r="AX130" i="4"/>
  <c r="N115" i="17"/>
  <c r="O115" i="17" s="1"/>
  <c r="O131" i="28"/>
  <c r="BB132" i="12"/>
  <c r="N146" i="20"/>
  <c r="P145" i="20"/>
  <c r="Q145" i="20" s="1"/>
  <c r="S145" i="20" s="1"/>
  <c r="U145" i="20" s="1"/>
  <c r="AT145" i="20" s="1"/>
  <c r="AX145" i="20" s="1"/>
  <c r="O146" i="20"/>
  <c r="P115" i="17" l="1"/>
  <c r="Q115" i="17" s="1"/>
  <c r="S115" i="17" s="1"/>
  <c r="U115" i="17" s="1"/>
  <c r="AT115" i="17" s="1"/>
  <c r="AX115" i="17" s="1"/>
  <c r="O116" i="17"/>
  <c r="P116" i="17" s="1"/>
  <c r="Q116" i="17" s="1"/>
  <c r="S116" i="17" s="1"/>
  <c r="U116" i="17" s="1"/>
  <c r="AT116" i="17" s="1"/>
  <c r="AX116" i="17" s="1"/>
  <c r="AY116" i="17" s="1"/>
  <c r="I13" i="17" s="1"/>
  <c r="K13" i="17" s="1"/>
  <c r="P131" i="29"/>
  <c r="Q131" i="29" s="1"/>
  <c r="S131" i="29" s="1"/>
  <c r="U131" i="29" s="1"/>
  <c r="AT131" i="29" s="1"/>
  <c r="O132" i="29"/>
  <c r="P132" i="29" s="1"/>
  <c r="Q132" i="29" s="1"/>
  <c r="S132" i="29" s="1"/>
  <c r="U132" i="29" s="1"/>
  <c r="AT132" i="29" s="1"/>
  <c r="BA131" i="20"/>
  <c r="AX131" i="20"/>
  <c r="O84" i="11"/>
  <c r="P84" i="11" s="1"/>
  <c r="Q84" i="11" s="1"/>
  <c r="S84" i="11" s="1"/>
  <c r="U84" i="11" s="1"/>
  <c r="AQ84" i="11" s="1"/>
  <c r="AU84" i="11" s="1"/>
  <c r="AV84" i="11" s="1"/>
  <c r="I13" i="11" s="1"/>
  <c r="K13" i="11" s="1"/>
  <c r="P131" i="28"/>
  <c r="Q131" i="28" s="1"/>
  <c r="S131" i="28" s="1"/>
  <c r="U131" i="28" s="1"/>
  <c r="AT131" i="28" s="1"/>
  <c r="O132" i="28"/>
  <c r="P132" i="28" s="1"/>
  <c r="Q132" i="28" s="1"/>
  <c r="S132" i="28" s="1"/>
  <c r="U132" i="28" s="1"/>
  <c r="AT132" i="28" s="1"/>
  <c r="BA131" i="19"/>
  <c r="AX131" i="19"/>
  <c r="BB132" i="8"/>
  <c r="P131" i="4"/>
  <c r="Q131" i="4" s="1"/>
  <c r="S131" i="4" s="1"/>
  <c r="U131" i="4" s="1"/>
  <c r="AT131" i="4" s="1"/>
  <c r="O132" i="4"/>
  <c r="P132" i="4" s="1"/>
  <c r="Q132" i="4" s="1"/>
  <c r="S132" i="4" s="1"/>
  <c r="U132" i="4" s="1"/>
  <c r="AT132" i="4" s="1"/>
  <c r="P146" i="19"/>
  <c r="Q146" i="19" s="1"/>
  <c r="S146" i="19" s="1"/>
  <c r="U146" i="19" s="1"/>
  <c r="AT146" i="19" s="1"/>
  <c r="AX146" i="19" s="1"/>
  <c r="O147" i="19"/>
  <c r="P147" i="19" s="1"/>
  <c r="Q147" i="19" s="1"/>
  <c r="S147" i="19" s="1"/>
  <c r="U147" i="19" s="1"/>
  <c r="AT147" i="19" s="1"/>
  <c r="AX147" i="19" s="1"/>
  <c r="AY147" i="19" s="1"/>
  <c r="AX132" i="20"/>
  <c r="BA132" i="20"/>
  <c r="BB132" i="20" s="1"/>
  <c r="BA132" i="15"/>
  <c r="AX132" i="15"/>
  <c r="AX131" i="15"/>
  <c r="BA131" i="15"/>
  <c r="AY132" i="8"/>
  <c r="O116" i="13"/>
  <c r="P116" i="13" s="1"/>
  <c r="Q116" i="13" s="1"/>
  <c r="S116" i="13" s="1"/>
  <c r="U116" i="13" s="1"/>
  <c r="AT116" i="13" s="1"/>
  <c r="AX116" i="13" s="1"/>
  <c r="AY116" i="13" s="1"/>
  <c r="I13" i="13" s="1"/>
  <c r="K13" i="13" s="1"/>
  <c r="BB132" i="9"/>
  <c r="BA132" i="23"/>
  <c r="BB132" i="23" s="1"/>
  <c r="AX132" i="23"/>
  <c r="AY132" i="23" s="1"/>
  <c r="I13" i="23" s="1"/>
  <c r="K13" i="23" s="1"/>
  <c r="AY132" i="14"/>
  <c r="I13" i="14" s="1"/>
  <c r="K13" i="14" s="1"/>
  <c r="AY132" i="9"/>
  <c r="I13" i="9" s="1"/>
  <c r="K13" i="9" s="1"/>
  <c r="AX132" i="6"/>
  <c r="BA132" i="6"/>
  <c r="BB132" i="6" s="1"/>
  <c r="AX131" i="23"/>
  <c r="BA131" i="23"/>
  <c r="BB132" i="21"/>
  <c r="I13" i="21" s="1"/>
  <c r="K13" i="21" s="1"/>
  <c r="AX131" i="6"/>
  <c r="BA131" i="6"/>
  <c r="P146" i="20"/>
  <c r="Q146" i="20" s="1"/>
  <c r="S146" i="20" s="1"/>
  <c r="U146" i="20" s="1"/>
  <c r="AT146" i="20" s="1"/>
  <c r="AX146" i="20" s="1"/>
  <c r="O147" i="20"/>
  <c r="P147" i="20" s="1"/>
  <c r="Q147" i="20" s="1"/>
  <c r="S147" i="20" s="1"/>
  <c r="U147" i="20" s="1"/>
  <c r="AT147" i="20" s="1"/>
  <c r="AX147" i="20" s="1"/>
  <c r="AY147" i="20" s="1"/>
  <c r="P115" i="4"/>
  <c r="Q115" i="4" s="1"/>
  <c r="S115" i="4" s="1"/>
  <c r="U115" i="4" s="1"/>
  <c r="AT115" i="4" s="1"/>
  <c r="AX115" i="4" s="1"/>
  <c r="O116" i="4"/>
  <c r="P116" i="4" s="1"/>
  <c r="Q116" i="4" s="1"/>
  <c r="S116" i="4" s="1"/>
  <c r="U116" i="4" s="1"/>
  <c r="AT116" i="4" s="1"/>
  <c r="AX116" i="4" s="1"/>
  <c r="AY116" i="4" s="1"/>
  <c r="AY132" i="27"/>
  <c r="AX132" i="30"/>
  <c r="AY132" i="30" s="1"/>
  <c r="I13" i="30" s="1"/>
  <c r="K13" i="30" s="1"/>
  <c r="BA132" i="30"/>
  <c r="BB132" i="30" s="1"/>
  <c r="BB132" i="27"/>
  <c r="I13" i="5"/>
  <c r="K13" i="5" s="1"/>
  <c r="BA132" i="16"/>
  <c r="BB132" i="16" s="1"/>
  <c r="AX132" i="16"/>
  <c r="P146" i="8"/>
  <c r="Q146" i="8" s="1"/>
  <c r="S146" i="8" s="1"/>
  <c r="U146" i="8" s="1"/>
  <c r="AT146" i="8" s="1"/>
  <c r="AX146" i="8" s="1"/>
  <c r="BA130" i="29"/>
  <c r="AX130" i="29"/>
  <c r="O132" i="19"/>
  <c r="P132" i="19" s="1"/>
  <c r="Q132" i="19" s="1"/>
  <c r="S132" i="19" s="1"/>
  <c r="U132" i="19" s="1"/>
  <c r="AT132" i="19" s="1"/>
  <c r="BA131" i="16"/>
  <c r="AX131" i="16"/>
  <c r="AX131" i="4" l="1"/>
  <c r="BA131" i="4"/>
  <c r="BA132" i="28"/>
  <c r="AX132" i="28"/>
  <c r="BA131" i="28"/>
  <c r="AX131" i="28"/>
  <c r="AX132" i="4"/>
  <c r="AY132" i="4" s="1"/>
  <c r="I13" i="4" s="1"/>
  <c r="K13" i="4" s="1"/>
  <c r="BA132" i="4"/>
  <c r="BB132" i="4" s="1"/>
  <c r="AY132" i="15"/>
  <c r="BA132" i="19"/>
  <c r="BB132" i="19" s="1"/>
  <c r="AX132" i="19"/>
  <c r="AY132" i="19" s="1"/>
  <c r="I13" i="19" s="1"/>
  <c r="K13" i="19" s="1"/>
  <c r="O147" i="8"/>
  <c r="P147" i="8" s="1"/>
  <c r="Q147" i="8" s="1"/>
  <c r="S147" i="8" s="1"/>
  <c r="U147" i="8" s="1"/>
  <c r="AT147" i="8" s="1"/>
  <c r="AX147" i="8" s="1"/>
  <c r="AY147" i="8" s="1"/>
  <c r="I13" i="8" s="1"/>
  <c r="K13" i="8" s="1"/>
  <c r="BB132" i="15"/>
  <c r="I13" i="27"/>
  <c r="K13" i="27" s="1"/>
  <c r="BA132" i="29"/>
  <c r="AX132" i="29"/>
  <c r="AY132" i="16"/>
  <c r="I13" i="16" s="1"/>
  <c r="K13" i="16" s="1"/>
  <c r="AY132" i="20"/>
  <c r="I13" i="20" s="1"/>
  <c r="K13" i="20" s="1"/>
  <c r="BA131" i="29"/>
  <c r="AX131" i="29"/>
  <c r="AY132" i="6"/>
  <c r="I13" i="6" s="1"/>
  <c r="K13" i="6" s="1"/>
  <c r="BB132" i="28" l="1"/>
  <c r="AY132" i="28"/>
  <c r="I13" i="28" s="1"/>
  <c r="K13" i="28" s="1"/>
  <c r="AY132" i="29"/>
  <c r="I13" i="15"/>
  <c r="K13" i="15" s="1"/>
  <c r="BB132" i="29"/>
  <c r="I13" i="29" l="1"/>
  <c r="K13" i="29" s="1"/>
</calcChain>
</file>

<file path=xl/sharedStrings.xml><?xml version="1.0" encoding="utf-8"?>
<sst xmlns="http://schemas.openxmlformats.org/spreadsheetml/2006/main" count="21271" uniqueCount="95">
  <si>
    <t>北美</t>
  </si>
  <si>
    <t>西欧</t>
  </si>
  <si>
    <t>拉丁美洲</t>
  </si>
  <si>
    <t>中东</t>
  </si>
  <si>
    <t>亚洲</t>
  </si>
  <si>
    <t>印度</t>
  </si>
  <si>
    <t>VSrate</t>
  </si>
  <si>
    <t>Buffalo</t>
  </si>
  <si>
    <t>cattle</t>
  </si>
  <si>
    <t>Goats</t>
  </si>
  <si>
    <t>Sheep</t>
  </si>
  <si>
    <t>Swine</t>
  </si>
  <si>
    <t>Horses</t>
  </si>
  <si>
    <t>Mules and asses</t>
  </si>
  <si>
    <t>Camels</t>
  </si>
  <si>
    <t>TAM</t>
  </si>
  <si>
    <t>VS</t>
  </si>
  <si>
    <t>驴</t>
  </si>
  <si>
    <t>骡</t>
  </si>
  <si>
    <t>B0</t>
  </si>
  <si>
    <t>LIQUID</t>
  </si>
  <si>
    <t>出栏量</t>
  </si>
  <si>
    <t>存栏量</t>
  </si>
  <si>
    <t>总头数</t>
  </si>
  <si>
    <t>VS(kg/头/年)</t>
  </si>
  <si>
    <t>liquid</t>
  </si>
  <si>
    <t>羊</t>
  </si>
  <si>
    <t>猪</t>
  </si>
  <si>
    <t>马</t>
  </si>
  <si>
    <t>骆驼</t>
  </si>
  <si>
    <t>牛</t>
  </si>
  <si>
    <t>绵羊</t>
  </si>
  <si>
    <t>山羊</t>
  </si>
  <si>
    <t>T1</t>
  </si>
  <si>
    <t>K</t>
  </si>
  <si>
    <t>Total CH4</t>
  </si>
  <si>
    <t>这次按温度计算的</t>
  </si>
  <si>
    <t>kg</t>
  </si>
  <si>
    <t>万吨</t>
  </si>
  <si>
    <t>T2</t>
  </si>
  <si>
    <t>Ea</t>
  </si>
  <si>
    <t>cal/mol</t>
  </si>
  <si>
    <t>R</t>
  </si>
  <si>
    <t>cal/K mol</t>
  </si>
  <si>
    <t>Minimum T2</t>
  </si>
  <si>
    <t>℃</t>
  </si>
  <si>
    <t>Damping T2</t>
  </si>
  <si>
    <t>m3/kg VS</t>
  </si>
  <si>
    <t>MDP</t>
  </si>
  <si>
    <t>unitless</t>
  </si>
  <si>
    <t>Emptying efficiency</t>
  </si>
  <si>
    <t>%</t>
  </si>
  <si>
    <t>CH4 Density</t>
  </si>
  <si>
    <t>kg/m3</t>
  </si>
  <si>
    <t>logoon</t>
  </si>
  <si>
    <t>solid</t>
  </si>
  <si>
    <t>dry</t>
  </si>
  <si>
    <t>daily</t>
  </si>
  <si>
    <t>digestion</t>
  </si>
  <si>
    <t>fuel</t>
  </si>
  <si>
    <t>PRP</t>
  </si>
  <si>
    <t>水牛</t>
  </si>
  <si>
    <t>月份</t>
  </si>
  <si>
    <t>空气温度 ℃</t>
  </si>
  <si>
    <t>粪便温度 ℃</t>
  </si>
  <si>
    <t>一年清理</t>
  </si>
  <si>
    <t>粪便温度 K</t>
  </si>
  <si>
    <t>f</t>
  </si>
  <si>
    <t>VS排出</t>
  </si>
  <si>
    <t>VS loaded</t>
  </si>
  <si>
    <t>粪便清理</t>
  </si>
  <si>
    <t>VS清空</t>
  </si>
  <si>
    <t>VS可用</t>
  </si>
  <si>
    <t>VS消耗</t>
  </si>
  <si>
    <t>甲烷生产</t>
  </si>
  <si>
    <t>potential CH4</t>
  </si>
  <si>
    <t>MCF</t>
  </si>
  <si>
    <t>AWMS</t>
  </si>
  <si>
    <t>mcf*awms总和</t>
  </si>
  <si>
    <t>N (万)</t>
  </si>
  <si>
    <t>CH4 (kg)</t>
  </si>
  <si>
    <t>VS excretion</t>
  </si>
  <si>
    <t>上一年12</t>
  </si>
  <si>
    <t>N</t>
  </si>
  <si>
    <t>VS% liquid storage</t>
  </si>
  <si>
    <t>Y</t>
  </si>
  <si>
    <t>pit&gt;1</t>
  </si>
  <si>
    <t>pit&lt;1</t>
  </si>
  <si>
    <t>MEF</t>
  </si>
  <si>
    <t>MEF总和</t>
  </si>
  <si>
    <t>驴/骡</t>
  </si>
  <si>
    <t>N (万) 驴</t>
  </si>
  <si>
    <t>CH4 (kg) 驴</t>
  </si>
  <si>
    <t>N 骡</t>
  </si>
  <si>
    <t>CH4 (kg) 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</si>
</sst>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8" formatCode="0.000_ "/>
    <numFmt numFmtId="179" formatCode="0.0000_ "/>
    <numFmt numFmtId="180" formatCode="0.000000_ "/>
    <numFmt numFmtId="181" formatCode="0.00000_ "/>
    <numFmt numFmtId="182" formatCode="0.00_ "/>
  </numFmts>
  <fonts count="6" x14ac:knownFonts="1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sz val="11"/>
      <color rgb="FFFF0000"/>
      <name val="微软雅黑"/>
      <charset val="134"/>
    </font>
    <font>
      <sz val="11"/>
      <name val="微软雅黑"/>
      <charset val="134"/>
    </font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41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2" borderId="1" xfId="0" applyFont="1" applyFill="1" applyBorder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0" fillId="0" borderId="0" xfId="0" applyAlignment="1"/>
    <xf numFmtId="178" fontId="1" fillId="0" borderId="0" xfId="0" applyNumberFormat="1" applyFont="1" applyAlignment="1">
      <alignment horizontal="center" vertical="center"/>
    </xf>
    <xf numFmtId="178" fontId="1" fillId="4" borderId="1" xfId="0" applyNumberFormat="1" applyFont="1" applyFill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179" fontId="1" fillId="0" borderId="0" xfId="0" applyNumberFormat="1" applyFont="1" applyAlignment="1">
      <alignment horizontal="center" vertical="center"/>
    </xf>
    <xf numFmtId="178" fontId="1" fillId="0" borderId="1" xfId="0" applyNumberFormat="1" applyFont="1" applyBorder="1" applyAlignment="1">
      <alignment horizontal="center" vertical="center"/>
    </xf>
    <xf numFmtId="180" fontId="1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81" fontId="1" fillId="0" borderId="1" xfId="0" applyNumberFormat="1" applyFont="1" applyBorder="1" applyAlignment="1">
      <alignment horizontal="center" vertical="center"/>
    </xf>
    <xf numFmtId="182" fontId="1" fillId="0" borderId="0" xfId="0" applyNumberFormat="1" applyFont="1" applyAlignment="1">
      <alignment horizontal="center" vertical="center"/>
    </xf>
    <xf numFmtId="179" fontId="1" fillId="0" borderId="1" xfId="0" applyNumberFormat="1" applyFont="1" applyBorder="1" applyAlignment="1">
      <alignment horizontal="center" vertical="center"/>
    </xf>
    <xf numFmtId="0" fontId="1" fillId="4" borderId="1" xfId="0" applyFont="1" applyFill="1" applyBorder="1" applyAlignment="1"/>
    <xf numFmtId="0" fontId="1" fillId="0" borderId="1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3" xfId="0" applyFont="1" applyFill="1" applyBorder="1" applyAlignment="1">
      <alignment horizontal="center" vertical="center"/>
    </xf>
    <xf numFmtId="0" fontId="3" fillId="6" borderId="4" xfId="0" applyFont="1" applyFill="1" applyBorder="1" applyAlignment="1">
      <alignment horizontal="center" vertical="center"/>
    </xf>
    <xf numFmtId="0" fontId="3" fillId="6" borderId="2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3" fillId="7" borderId="1" xfId="0" applyFont="1" applyFill="1" applyBorder="1" applyAlignment="1">
      <alignment horizontal="center" vertical="center"/>
    </xf>
    <xf numFmtId="0" fontId="3" fillId="7" borderId="2" xfId="0" applyFont="1" applyFill="1" applyBorder="1" applyAlignment="1">
      <alignment horizontal="center" vertical="center"/>
    </xf>
    <xf numFmtId="0" fontId="3" fillId="7" borderId="4" xfId="0" applyFont="1" applyFill="1" applyBorder="1" applyAlignment="1">
      <alignment horizontal="center" vertical="center"/>
    </xf>
    <xf numFmtId="0" fontId="3" fillId="7" borderId="3" xfId="0" applyFont="1" applyFill="1" applyBorder="1" applyAlignment="1">
      <alignment horizontal="center" vertical="center"/>
    </xf>
    <xf numFmtId="0" fontId="4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9"/>
  <sheetViews>
    <sheetView topLeftCell="A25" workbookViewId="0">
      <selection activeCell="C41" sqref="C41:C49"/>
    </sheetView>
  </sheetViews>
  <sheetFormatPr defaultColWidth="8.875" defaultRowHeight="13.5" x14ac:dyDescent="0.15"/>
  <cols>
    <col min="3" max="8" width="11.5"/>
  </cols>
  <sheetData>
    <row r="1" spans="1:8" ht="16.5" x14ac:dyDescent="0.15">
      <c r="A1" s="1"/>
      <c r="B1" s="1"/>
      <c r="C1" s="1"/>
      <c r="D1" s="1"/>
      <c r="E1" s="1"/>
      <c r="F1" s="1"/>
      <c r="G1" s="1"/>
      <c r="H1" s="1"/>
    </row>
    <row r="2" spans="1:8" ht="16.5" x14ac:dyDescent="0.15">
      <c r="A2" s="1"/>
      <c r="B2" s="1"/>
      <c r="C2" s="2" t="s">
        <v>0</v>
      </c>
      <c r="D2" s="2" t="s">
        <v>1</v>
      </c>
      <c r="E2" s="2" t="s">
        <v>2</v>
      </c>
      <c r="F2" s="2" t="s">
        <v>3</v>
      </c>
      <c r="G2" s="2" t="s">
        <v>4</v>
      </c>
      <c r="H2" s="2" t="s">
        <v>5</v>
      </c>
    </row>
    <row r="3" spans="1:8" ht="16.5" x14ac:dyDescent="0.15">
      <c r="A3" s="20" t="s">
        <v>6</v>
      </c>
      <c r="B3" s="2" t="s">
        <v>7</v>
      </c>
      <c r="C3" s="2"/>
      <c r="D3" s="2">
        <v>7.7</v>
      </c>
      <c r="E3" s="2">
        <v>11.2</v>
      </c>
      <c r="F3" s="2">
        <v>9.8000000000000007</v>
      </c>
      <c r="G3" s="2">
        <v>13.5</v>
      </c>
      <c r="H3" s="2">
        <v>13</v>
      </c>
    </row>
    <row r="4" spans="1:8" ht="16.5" x14ac:dyDescent="0.15">
      <c r="A4" s="20"/>
      <c r="B4" s="2" t="s">
        <v>8</v>
      </c>
      <c r="C4" s="2">
        <v>9.3000000000000007</v>
      </c>
      <c r="D4" s="2">
        <v>7.5</v>
      </c>
      <c r="E4" s="2">
        <v>7.9</v>
      </c>
      <c r="F4" s="2">
        <v>10.7</v>
      </c>
      <c r="G4" s="2">
        <v>9</v>
      </c>
      <c r="H4" s="2">
        <v>14.1</v>
      </c>
    </row>
    <row r="5" spans="1:8" ht="16.5" x14ac:dyDescent="0.15">
      <c r="A5" s="20"/>
      <c r="B5" s="2" t="s">
        <v>9</v>
      </c>
      <c r="C5" s="2">
        <v>9</v>
      </c>
      <c r="D5" s="2">
        <v>9</v>
      </c>
      <c r="E5" s="2">
        <v>10.4</v>
      </c>
      <c r="F5" s="2">
        <v>10.4</v>
      </c>
      <c r="G5" s="2">
        <v>10.4</v>
      </c>
      <c r="H5" s="2">
        <v>10.4</v>
      </c>
    </row>
    <row r="6" spans="1:8" ht="16.5" x14ac:dyDescent="0.15">
      <c r="A6" s="20"/>
      <c r="B6" s="2" t="s">
        <v>10</v>
      </c>
      <c r="C6" s="2">
        <v>8.1999999999999993</v>
      </c>
      <c r="D6" s="2">
        <v>8.1999999999999993</v>
      </c>
      <c r="E6" s="2">
        <v>8.3000000000000007</v>
      </c>
      <c r="F6" s="2">
        <v>8.3000000000000007</v>
      </c>
      <c r="G6" s="2">
        <v>8.3000000000000007</v>
      </c>
      <c r="H6" s="2">
        <v>8.3000000000000007</v>
      </c>
    </row>
    <row r="7" spans="1:8" ht="16.5" x14ac:dyDescent="0.15">
      <c r="A7" s="20"/>
      <c r="B7" s="2" t="s">
        <v>11</v>
      </c>
      <c r="C7" s="2">
        <v>3.3</v>
      </c>
      <c r="D7" s="2">
        <v>4.5</v>
      </c>
      <c r="E7" s="2">
        <v>5</v>
      </c>
      <c r="F7" s="2">
        <v>4.3</v>
      </c>
      <c r="G7" s="2">
        <v>5.8</v>
      </c>
      <c r="H7" s="2">
        <v>7.7</v>
      </c>
    </row>
    <row r="8" spans="1:8" ht="16.5" x14ac:dyDescent="0.15">
      <c r="A8" s="20"/>
      <c r="B8" s="2" t="s">
        <v>12</v>
      </c>
      <c r="C8" s="2">
        <v>5.65</v>
      </c>
      <c r="D8" s="2">
        <v>5.65</v>
      </c>
      <c r="E8" s="2">
        <v>7.2</v>
      </c>
      <c r="F8" s="2">
        <v>7.2</v>
      </c>
      <c r="G8" s="2">
        <v>7.2</v>
      </c>
      <c r="H8" s="2">
        <v>7.2</v>
      </c>
    </row>
    <row r="9" spans="1:8" ht="16.5" x14ac:dyDescent="0.15">
      <c r="A9" s="20"/>
      <c r="B9" s="2" t="s">
        <v>13</v>
      </c>
      <c r="C9" s="2">
        <v>7.2</v>
      </c>
      <c r="D9" s="2">
        <v>7.2</v>
      </c>
      <c r="E9" s="2">
        <v>7.2</v>
      </c>
      <c r="F9" s="2">
        <v>7.2</v>
      </c>
      <c r="G9" s="2">
        <v>7.2</v>
      </c>
      <c r="H9" s="2">
        <v>7.2</v>
      </c>
    </row>
    <row r="10" spans="1:8" ht="16.5" x14ac:dyDescent="0.15">
      <c r="A10" s="20"/>
      <c r="B10" s="2" t="s">
        <v>14</v>
      </c>
      <c r="C10" s="2">
        <v>11.5</v>
      </c>
      <c r="D10" s="2">
        <v>11.5</v>
      </c>
      <c r="E10" s="2">
        <v>11.5</v>
      </c>
      <c r="F10" s="2">
        <v>11.5</v>
      </c>
      <c r="G10" s="2">
        <v>11.5</v>
      </c>
      <c r="H10" s="2">
        <v>11.5</v>
      </c>
    </row>
    <row r="11" spans="1:8" ht="16.5" x14ac:dyDescent="0.15">
      <c r="A11" s="1"/>
      <c r="B11" s="1"/>
      <c r="C11" s="1"/>
      <c r="D11" s="1"/>
      <c r="E11" s="1"/>
      <c r="F11" s="1"/>
      <c r="G11" s="1"/>
      <c r="H11" s="1"/>
    </row>
    <row r="12" spans="1:8" ht="16.5" x14ac:dyDescent="0.15">
      <c r="A12" s="20" t="s">
        <v>15</v>
      </c>
      <c r="B12" s="2" t="s">
        <v>7</v>
      </c>
      <c r="C12" s="2"/>
      <c r="D12" s="2">
        <v>509</v>
      </c>
      <c r="E12" s="2">
        <v>315</v>
      </c>
      <c r="F12" s="2">
        <v>381</v>
      </c>
      <c r="G12" s="2">
        <v>336</v>
      </c>
      <c r="H12" s="2">
        <v>321</v>
      </c>
    </row>
    <row r="13" spans="1:8" ht="16.5" x14ac:dyDescent="0.15">
      <c r="A13" s="20"/>
      <c r="B13" s="2" t="s">
        <v>8</v>
      </c>
      <c r="C13" s="2">
        <v>650</v>
      </c>
      <c r="D13" s="2">
        <v>600</v>
      </c>
      <c r="E13" s="2">
        <v>508</v>
      </c>
      <c r="F13" s="2">
        <v>349</v>
      </c>
      <c r="G13" s="2">
        <v>386</v>
      </c>
      <c r="H13" s="2">
        <v>285</v>
      </c>
    </row>
    <row r="14" spans="1:8" ht="16.5" x14ac:dyDescent="0.15">
      <c r="A14" s="20"/>
      <c r="B14" s="2" t="s">
        <v>9</v>
      </c>
      <c r="C14" s="2">
        <v>41</v>
      </c>
      <c r="D14" s="2">
        <v>40</v>
      </c>
      <c r="E14" s="2">
        <v>24</v>
      </c>
      <c r="F14" s="2">
        <v>24</v>
      </c>
      <c r="G14" s="2">
        <v>24</v>
      </c>
      <c r="H14" s="2">
        <v>24</v>
      </c>
    </row>
    <row r="15" spans="1:8" ht="16.5" x14ac:dyDescent="0.15">
      <c r="A15" s="20"/>
      <c r="B15" s="2" t="s">
        <v>10</v>
      </c>
      <c r="C15" s="2">
        <v>40</v>
      </c>
      <c r="D15" s="2">
        <v>40</v>
      </c>
      <c r="E15" s="2">
        <v>31</v>
      </c>
      <c r="F15" s="2">
        <v>31</v>
      </c>
      <c r="G15" s="2">
        <v>31</v>
      </c>
      <c r="H15" s="2">
        <v>31</v>
      </c>
    </row>
    <row r="16" spans="1:8" ht="16.5" x14ac:dyDescent="0.15">
      <c r="A16" s="20"/>
      <c r="B16" s="2" t="s">
        <v>11</v>
      </c>
      <c r="C16" s="2">
        <v>77</v>
      </c>
      <c r="D16" s="2">
        <v>76</v>
      </c>
      <c r="E16" s="2">
        <v>65</v>
      </c>
      <c r="F16" s="2">
        <v>59</v>
      </c>
      <c r="G16" s="2">
        <v>58</v>
      </c>
      <c r="H16" s="2">
        <v>59</v>
      </c>
    </row>
    <row r="17" spans="1:8" ht="16.5" x14ac:dyDescent="0.15">
      <c r="A17" s="20"/>
      <c r="B17" s="2" t="s">
        <v>12</v>
      </c>
      <c r="C17" s="2">
        <v>377</v>
      </c>
      <c r="D17" s="2">
        <v>377</v>
      </c>
      <c r="E17" s="2">
        <v>238</v>
      </c>
      <c r="F17" s="2">
        <v>238</v>
      </c>
      <c r="G17" s="2">
        <v>238</v>
      </c>
      <c r="H17" s="2">
        <v>238</v>
      </c>
    </row>
    <row r="18" spans="1:8" ht="16.5" x14ac:dyDescent="0.15">
      <c r="A18" s="20"/>
      <c r="B18" s="2" t="s">
        <v>13</v>
      </c>
      <c r="C18" s="2">
        <v>130</v>
      </c>
      <c r="D18" s="2">
        <v>130</v>
      </c>
      <c r="E18" s="2">
        <v>130</v>
      </c>
      <c r="F18" s="2">
        <v>130</v>
      </c>
      <c r="G18" s="2">
        <v>130</v>
      </c>
      <c r="H18" s="2">
        <v>130</v>
      </c>
    </row>
    <row r="19" spans="1:8" ht="16.5" x14ac:dyDescent="0.15">
      <c r="A19" s="20"/>
      <c r="B19" s="2" t="s">
        <v>14</v>
      </c>
      <c r="C19" s="2">
        <v>217</v>
      </c>
      <c r="D19" s="2">
        <v>217</v>
      </c>
      <c r="E19" s="2">
        <v>217</v>
      </c>
      <c r="F19" s="2">
        <v>217</v>
      </c>
      <c r="G19" s="2">
        <v>217</v>
      </c>
      <c r="H19" s="2">
        <v>217</v>
      </c>
    </row>
    <row r="20" spans="1:8" ht="16.5" x14ac:dyDescent="0.15">
      <c r="A20" s="1"/>
      <c r="B20" s="1"/>
      <c r="C20" s="1"/>
      <c r="D20" s="1"/>
      <c r="E20" s="1"/>
      <c r="F20" s="1"/>
      <c r="G20" s="1"/>
      <c r="H20" s="1"/>
    </row>
    <row r="21" spans="1:8" ht="16.5" x14ac:dyDescent="0.15">
      <c r="A21" s="20" t="s">
        <v>16</v>
      </c>
      <c r="B21" s="2" t="s">
        <v>7</v>
      </c>
      <c r="C21" s="2">
        <f t="shared" ref="C21:H21" si="0">C3*C12/1000*365</f>
        <v>0</v>
      </c>
      <c r="D21" s="2">
        <f t="shared" si="0"/>
        <v>1430.5445</v>
      </c>
      <c r="E21" s="2">
        <f t="shared" si="0"/>
        <v>1287.72</v>
      </c>
      <c r="F21" s="2">
        <f t="shared" si="0"/>
        <v>1362.837</v>
      </c>
      <c r="G21" s="2">
        <f t="shared" si="0"/>
        <v>1655.6399999999999</v>
      </c>
      <c r="H21" s="2">
        <f t="shared" si="0"/>
        <v>1523.145</v>
      </c>
    </row>
    <row r="22" spans="1:8" ht="16.5" x14ac:dyDescent="0.15">
      <c r="A22" s="20"/>
      <c r="B22" s="2" t="s">
        <v>8</v>
      </c>
      <c r="C22" s="2">
        <f t="shared" ref="C22:H22" si="1">C4*C13/1000*365</f>
        <v>2206.4250000000002</v>
      </c>
      <c r="D22" s="2">
        <f t="shared" si="1"/>
        <v>1642.5</v>
      </c>
      <c r="E22" s="2">
        <f t="shared" si="1"/>
        <v>1464.8180000000002</v>
      </c>
      <c r="F22" s="2">
        <f t="shared" si="1"/>
        <v>1363.0194999999999</v>
      </c>
      <c r="G22" s="2">
        <f t="shared" si="1"/>
        <v>1268.01</v>
      </c>
      <c r="H22" s="2">
        <f t="shared" si="1"/>
        <v>1466.7525000000001</v>
      </c>
    </row>
    <row r="23" spans="1:8" ht="16.5" x14ac:dyDescent="0.15">
      <c r="A23" s="20"/>
      <c r="B23" s="2" t="s">
        <v>9</v>
      </c>
      <c r="C23" s="2">
        <f t="shared" ref="C23:H23" si="2">C5*C14/1000*365</f>
        <v>134.685</v>
      </c>
      <c r="D23" s="2">
        <f t="shared" si="2"/>
        <v>131.4</v>
      </c>
      <c r="E23" s="2">
        <f t="shared" si="2"/>
        <v>91.103999999999999</v>
      </c>
      <c r="F23" s="2">
        <f t="shared" si="2"/>
        <v>91.103999999999999</v>
      </c>
      <c r="G23" s="2">
        <f t="shared" si="2"/>
        <v>91.103999999999999</v>
      </c>
      <c r="H23" s="2">
        <f t="shared" si="2"/>
        <v>91.103999999999999</v>
      </c>
    </row>
    <row r="24" spans="1:8" ht="16.5" x14ac:dyDescent="0.15">
      <c r="A24" s="20"/>
      <c r="B24" s="2" t="s">
        <v>10</v>
      </c>
      <c r="C24" s="2">
        <f t="shared" ref="C24:H24" si="3">C6*C15/1000*365</f>
        <v>119.72</v>
      </c>
      <c r="D24" s="2">
        <f t="shared" si="3"/>
        <v>119.72</v>
      </c>
      <c r="E24" s="2">
        <f t="shared" si="3"/>
        <v>93.914500000000004</v>
      </c>
      <c r="F24" s="2">
        <f t="shared" si="3"/>
        <v>93.914500000000004</v>
      </c>
      <c r="G24" s="2">
        <f t="shared" si="3"/>
        <v>93.914500000000004</v>
      </c>
      <c r="H24" s="2">
        <f t="shared" si="3"/>
        <v>93.914500000000004</v>
      </c>
    </row>
    <row r="25" spans="1:8" ht="16.5" x14ac:dyDescent="0.15">
      <c r="A25" s="20"/>
      <c r="B25" s="2" t="s">
        <v>11</v>
      </c>
      <c r="C25" s="2">
        <f t="shared" ref="C25:H25" si="4">C7*C16/1000*365</f>
        <v>92.746499999999997</v>
      </c>
      <c r="D25" s="2">
        <f t="shared" si="4"/>
        <v>124.83000000000001</v>
      </c>
      <c r="E25" s="2">
        <f t="shared" si="4"/>
        <v>118.625</v>
      </c>
      <c r="F25" s="2">
        <f t="shared" si="4"/>
        <v>92.600499999999997</v>
      </c>
      <c r="G25" s="2">
        <f t="shared" si="4"/>
        <v>122.78599999999999</v>
      </c>
      <c r="H25" s="2">
        <f t="shared" si="4"/>
        <v>165.81950000000001</v>
      </c>
    </row>
    <row r="26" spans="1:8" ht="16.5" x14ac:dyDescent="0.15">
      <c r="A26" s="20"/>
      <c r="B26" s="2" t="s">
        <v>12</v>
      </c>
      <c r="C26" s="2">
        <f t="shared" ref="C26:H26" si="5">C8*C17/1000*365</f>
        <v>777.46825000000013</v>
      </c>
      <c r="D26" s="2">
        <f t="shared" si="5"/>
        <v>777.46825000000013</v>
      </c>
      <c r="E26" s="2">
        <f t="shared" si="5"/>
        <v>625.46400000000006</v>
      </c>
      <c r="F26" s="2">
        <f t="shared" si="5"/>
        <v>625.46400000000006</v>
      </c>
      <c r="G26" s="2">
        <f t="shared" si="5"/>
        <v>625.46400000000006</v>
      </c>
      <c r="H26" s="2">
        <f t="shared" si="5"/>
        <v>625.46400000000006</v>
      </c>
    </row>
    <row r="27" spans="1:8" ht="16.5" x14ac:dyDescent="0.15">
      <c r="A27" s="20"/>
      <c r="B27" s="2" t="s">
        <v>17</v>
      </c>
      <c r="C27" s="2">
        <f t="shared" ref="C27:H27" si="6">C9*C18/1000*365</f>
        <v>341.64000000000004</v>
      </c>
      <c r="D27" s="2">
        <f t="shared" si="6"/>
        <v>341.64000000000004</v>
      </c>
      <c r="E27" s="2">
        <f t="shared" si="6"/>
        <v>341.64000000000004</v>
      </c>
      <c r="F27" s="2">
        <f t="shared" si="6"/>
        <v>341.64000000000004</v>
      </c>
      <c r="G27" s="2">
        <f t="shared" si="6"/>
        <v>341.64000000000004</v>
      </c>
      <c r="H27" s="2">
        <f t="shared" si="6"/>
        <v>341.64000000000004</v>
      </c>
    </row>
    <row r="28" spans="1:8" ht="16.5" x14ac:dyDescent="0.15">
      <c r="A28" s="20"/>
      <c r="B28" s="2" t="s">
        <v>18</v>
      </c>
      <c r="C28" s="2">
        <f t="shared" ref="C28:H28" si="7">C27</f>
        <v>341.64000000000004</v>
      </c>
      <c r="D28" s="2">
        <f t="shared" si="7"/>
        <v>341.64000000000004</v>
      </c>
      <c r="E28" s="2">
        <f t="shared" si="7"/>
        <v>341.64000000000004</v>
      </c>
      <c r="F28" s="2">
        <f t="shared" si="7"/>
        <v>341.64000000000004</v>
      </c>
      <c r="G28" s="2">
        <f t="shared" si="7"/>
        <v>341.64000000000004</v>
      </c>
      <c r="H28" s="2">
        <f t="shared" si="7"/>
        <v>341.64000000000004</v>
      </c>
    </row>
    <row r="29" spans="1:8" ht="16.5" x14ac:dyDescent="0.15">
      <c r="A29" s="20"/>
      <c r="B29" s="2" t="s">
        <v>14</v>
      </c>
      <c r="C29" s="2">
        <f t="shared" ref="C29:H29" si="8">C10*C19/1000*365</f>
        <v>910.85749999999996</v>
      </c>
      <c r="D29" s="2">
        <f t="shared" si="8"/>
        <v>910.85749999999996</v>
      </c>
      <c r="E29" s="2">
        <f t="shared" si="8"/>
        <v>910.85749999999996</v>
      </c>
      <c r="F29" s="2">
        <f t="shared" si="8"/>
        <v>910.85749999999996</v>
      </c>
      <c r="G29" s="2">
        <f t="shared" si="8"/>
        <v>910.85749999999996</v>
      </c>
      <c r="H29" s="2">
        <f t="shared" si="8"/>
        <v>910.85749999999996</v>
      </c>
    </row>
    <row r="31" spans="1:8" ht="16.5" x14ac:dyDescent="0.15">
      <c r="A31" s="20" t="s">
        <v>19</v>
      </c>
      <c r="B31" s="2" t="s">
        <v>7</v>
      </c>
      <c r="C31" s="2">
        <v>0.1</v>
      </c>
      <c r="D31" s="2">
        <v>0.1</v>
      </c>
      <c r="E31" s="2">
        <v>0.1</v>
      </c>
      <c r="F31" s="2">
        <v>0.1</v>
      </c>
      <c r="G31" s="2">
        <v>0.1</v>
      </c>
      <c r="H31" s="2">
        <v>0.1</v>
      </c>
    </row>
    <row r="32" spans="1:8" ht="16.5" x14ac:dyDescent="0.15">
      <c r="A32" s="20"/>
      <c r="B32" s="2" t="s">
        <v>8</v>
      </c>
      <c r="C32" s="2">
        <v>0.24</v>
      </c>
      <c r="D32" s="2">
        <v>0.24</v>
      </c>
      <c r="E32" s="2">
        <v>0.24</v>
      </c>
      <c r="F32" s="2">
        <v>0.24</v>
      </c>
      <c r="G32" s="2">
        <v>0.24</v>
      </c>
      <c r="H32" s="2">
        <v>0.24</v>
      </c>
    </row>
    <row r="33" spans="1:8" ht="16.5" x14ac:dyDescent="0.15">
      <c r="A33" s="20"/>
      <c r="B33" s="2" t="s">
        <v>9</v>
      </c>
      <c r="C33" s="2">
        <v>0.18</v>
      </c>
      <c r="D33" s="2">
        <v>0.18</v>
      </c>
      <c r="E33" s="2">
        <v>0.18</v>
      </c>
      <c r="F33" s="2">
        <v>0.18</v>
      </c>
      <c r="G33" s="2">
        <v>0.18</v>
      </c>
      <c r="H33" s="2">
        <v>0.18</v>
      </c>
    </row>
    <row r="34" spans="1:8" ht="16.5" x14ac:dyDescent="0.15">
      <c r="A34" s="20"/>
      <c r="B34" s="2" t="s">
        <v>10</v>
      </c>
      <c r="C34" s="2">
        <v>0.19</v>
      </c>
      <c r="D34" s="2">
        <v>0.19</v>
      </c>
      <c r="E34" s="2">
        <v>0.19</v>
      </c>
      <c r="F34" s="2">
        <v>0.19</v>
      </c>
      <c r="G34" s="2">
        <v>0.19</v>
      </c>
      <c r="H34" s="2">
        <v>0.19</v>
      </c>
    </row>
    <row r="35" spans="1:8" ht="16.5" x14ac:dyDescent="0.15">
      <c r="A35" s="20"/>
      <c r="B35" s="2" t="s">
        <v>11</v>
      </c>
      <c r="C35" s="2">
        <v>0.48</v>
      </c>
      <c r="D35" s="2">
        <v>0.45</v>
      </c>
      <c r="E35" s="2">
        <v>0.45</v>
      </c>
      <c r="F35" s="2">
        <v>0.45</v>
      </c>
      <c r="G35" s="2">
        <v>0.45</v>
      </c>
      <c r="H35" s="2">
        <v>0.45</v>
      </c>
    </row>
    <row r="36" spans="1:8" ht="16.5" x14ac:dyDescent="0.15">
      <c r="A36" s="20"/>
      <c r="B36" s="2" t="s">
        <v>12</v>
      </c>
      <c r="C36" s="2">
        <v>0.3</v>
      </c>
      <c r="D36" s="2">
        <v>0.3</v>
      </c>
      <c r="E36" s="2">
        <v>0.3</v>
      </c>
      <c r="F36" s="2">
        <v>0.3</v>
      </c>
      <c r="G36" s="2">
        <v>0.3</v>
      </c>
      <c r="H36" s="2">
        <v>0.3</v>
      </c>
    </row>
    <row r="37" spans="1:8" ht="16.5" x14ac:dyDescent="0.15">
      <c r="A37" s="20"/>
      <c r="B37" s="2" t="s">
        <v>17</v>
      </c>
      <c r="C37" s="2">
        <v>0.33</v>
      </c>
      <c r="D37" s="2">
        <v>0.33</v>
      </c>
      <c r="E37" s="2">
        <v>0.33</v>
      </c>
      <c r="F37" s="2">
        <v>0.33</v>
      </c>
      <c r="G37" s="2">
        <v>0.33</v>
      </c>
      <c r="H37" s="2">
        <v>0.33</v>
      </c>
    </row>
    <row r="38" spans="1:8" ht="16.5" x14ac:dyDescent="0.15">
      <c r="A38" s="20"/>
      <c r="B38" s="2" t="s">
        <v>18</v>
      </c>
      <c r="C38" s="2">
        <v>0.33</v>
      </c>
      <c r="D38" s="2">
        <v>0.33</v>
      </c>
      <c r="E38" s="2">
        <v>0.33</v>
      </c>
      <c r="F38" s="2">
        <v>0.33</v>
      </c>
      <c r="G38" s="2">
        <v>0.33</v>
      </c>
      <c r="H38" s="2">
        <v>0.33</v>
      </c>
    </row>
    <row r="39" spans="1:8" ht="16.5" x14ac:dyDescent="0.15">
      <c r="A39" s="20"/>
      <c r="B39" s="2" t="s">
        <v>14</v>
      </c>
      <c r="C39" s="2">
        <v>0.26</v>
      </c>
      <c r="D39" s="2">
        <v>0.26</v>
      </c>
      <c r="E39" s="2">
        <v>0.26</v>
      </c>
      <c r="F39" s="2">
        <v>0.26</v>
      </c>
      <c r="G39" s="2">
        <v>0.26</v>
      </c>
      <c r="H39" s="2">
        <v>0.26</v>
      </c>
    </row>
    <row r="41" spans="1:8" ht="16.5" x14ac:dyDescent="0.15">
      <c r="A41" s="20" t="s">
        <v>20</v>
      </c>
      <c r="B41" s="2" t="s">
        <v>7</v>
      </c>
      <c r="C41" s="2">
        <v>43</v>
      </c>
      <c r="D41" s="2">
        <v>34</v>
      </c>
      <c r="E41" s="2">
        <v>1</v>
      </c>
      <c r="F41" s="2">
        <v>1</v>
      </c>
      <c r="G41" s="2">
        <v>1</v>
      </c>
      <c r="H41" s="2">
        <v>1</v>
      </c>
    </row>
    <row r="42" spans="1:8" ht="16.5" x14ac:dyDescent="0.15">
      <c r="A42" s="20"/>
      <c r="B42" s="2" t="s">
        <v>8</v>
      </c>
      <c r="C42" s="2">
        <v>24</v>
      </c>
      <c r="D42" s="2">
        <v>43</v>
      </c>
      <c r="E42" s="2">
        <v>1</v>
      </c>
      <c r="F42" s="2">
        <v>1</v>
      </c>
      <c r="G42" s="2">
        <v>1</v>
      </c>
      <c r="H42" s="2">
        <v>1</v>
      </c>
    </row>
    <row r="43" spans="1:8" ht="16.5" x14ac:dyDescent="0.15">
      <c r="A43" s="20"/>
      <c r="B43" s="2" t="s">
        <v>9</v>
      </c>
      <c r="C43" s="2">
        <v>1</v>
      </c>
      <c r="D43" s="2">
        <v>1</v>
      </c>
      <c r="E43" s="2">
        <v>1</v>
      </c>
      <c r="F43" s="2">
        <v>1</v>
      </c>
      <c r="G43" s="2">
        <v>1</v>
      </c>
      <c r="H43" s="2">
        <v>1</v>
      </c>
    </row>
    <row r="44" spans="1:8" ht="16.5" x14ac:dyDescent="0.15">
      <c r="A44" s="20"/>
      <c r="B44" s="2" t="s">
        <v>10</v>
      </c>
      <c r="C44" s="2">
        <v>1</v>
      </c>
      <c r="D44" s="2">
        <v>1</v>
      </c>
      <c r="E44" s="2">
        <v>1</v>
      </c>
      <c r="F44" s="2">
        <v>1</v>
      </c>
      <c r="G44" s="2">
        <v>1</v>
      </c>
      <c r="H44" s="2">
        <v>1</v>
      </c>
    </row>
    <row r="45" spans="1:8" ht="16.5" x14ac:dyDescent="0.15">
      <c r="A45" s="20"/>
      <c r="B45" s="2" t="s">
        <v>11</v>
      </c>
      <c r="C45" s="2">
        <v>31</v>
      </c>
      <c r="D45" s="2">
        <v>51</v>
      </c>
      <c r="E45" s="2">
        <v>34</v>
      </c>
      <c r="F45" s="2">
        <v>29</v>
      </c>
      <c r="G45" s="2">
        <v>21</v>
      </c>
      <c r="H45" s="2">
        <v>23</v>
      </c>
    </row>
    <row r="46" spans="1:8" ht="16.5" x14ac:dyDescent="0.15">
      <c r="A46" s="20"/>
      <c r="B46" s="2" t="s">
        <v>12</v>
      </c>
      <c r="C46" s="2">
        <v>1</v>
      </c>
      <c r="D46" s="2">
        <v>1</v>
      </c>
      <c r="E46" s="2">
        <v>1</v>
      </c>
      <c r="F46" s="2">
        <v>1</v>
      </c>
      <c r="G46" s="2">
        <v>1</v>
      </c>
      <c r="H46" s="2">
        <v>1</v>
      </c>
    </row>
    <row r="47" spans="1:8" ht="16.5" x14ac:dyDescent="0.15">
      <c r="A47" s="20"/>
      <c r="B47" s="2" t="s">
        <v>17</v>
      </c>
      <c r="C47" s="2">
        <v>1</v>
      </c>
      <c r="D47" s="2">
        <v>1</v>
      </c>
      <c r="E47" s="2">
        <v>1</v>
      </c>
      <c r="F47" s="2">
        <v>1</v>
      </c>
      <c r="G47" s="2">
        <v>1</v>
      </c>
      <c r="H47" s="2">
        <v>1</v>
      </c>
    </row>
    <row r="48" spans="1:8" ht="16.5" x14ac:dyDescent="0.15">
      <c r="A48" s="20"/>
      <c r="B48" s="2" t="s">
        <v>18</v>
      </c>
      <c r="C48" s="2">
        <v>1</v>
      </c>
      <c r="D48" s="2">
        <v>1</v>
      </c>
      <c r="E48" s="2">
        <v>1</v>
      </c>
      <c r="F48" s="2">
        <v>1</v>
      </c>
      <c r="G48" s="2">
        <v>1</v>
      </c>
      <c r="H48" s="2">
        <v>1</v>
      </c>
    </row>
    <row r="49" spans="1:8" ht="16.5" x14ac:dyDescent="0.15">
      <c r="A49" s="20"/>
      <c r="B49" s="2" t="s">
        <v>14</v>
      </c>
      <c r="C49" s="2">
        <v>1</v>
      </c>
      <c r="D49" s="2">
        <v>1</v>
      </c>
      <c r="E49" s="2">
        <v>1</v>
      </c>
      <c r="F49" s="2">
        <v>1</v>
      </c>
      <c r="G49" s="2">
        <v>1</v>
      </c>
      <c r="H49" s="2">
        <v>1</v>
      </c>
    </row>
  </sheetData>
  <mergeCells count="5">
    <mergeCell ref="A3:A10"/>
    <mergeCell ref="A12:A19"/>
    <mergeCell ref="A21:A29"/>
    <mergeCell ref="A31:A39"/>
    <mergeCell ref="A41:A49"/>
  </mergeCells>
  <phoneticPr fontId="5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B148"/>
  <sheetViews>
    <sheetView topLeftCell="A10" workbookViewId="0">
      <pane xSplit="4" topLeftCell="N1" activePane="topRight" state="frozen"/>
      <selection pane="topRight" activeCell="R26" sqref="R26:R37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11.5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0</v>
      </c>
      <c r="G2" s="2">
        <v>0.1</v>
      </c>
      <c r="H2" s="2">
        <v>43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89143000</v>
      </c>
      <c r="F3" s="2">
        <v>2206.4250000000002</v>
      </c>
      <c r="G3" s="2">
        <v>0.24</v>
      </c>
      <c r="H3" s="2">
        <v>24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2650000</v>
      </c>
      <c r="F4" s="2">
        <v>134.685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5280000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68919300</v>
      </c>
      <c r="F6" s="2">
        <v>92.746499999999997</v>
      </c>
      <c r="G6" s="2">
        <v>0.48</v>
      </c>
      <c r="H6" s="2">
        <v>31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10267608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1">
        <v>51986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(AV53+AV69+AV84+AO100+AY116+AY132+BB132+AY147)/10000</f>
        <v>751706715.12322497</v>
      </c>
      <c r="J13" s="6" t="s">
        <v>37</v>
      </c>
      <c r="K13" s="6">
        <f>I13/(10000*1000)</f>
        <v>75.1706715123225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0</v>
      </c>
      <c r="C26" s="7" t="s">
        <v>82</v>
      </c>
      <c r="D26" s="8">
        <v>6.36149504940665</v>
      </c>
      <c r="E26" s="7"/>
      <c r="F26" s="7"/>
      <c r="G26" s="1">
        <v>1</v>
      </c>
      <c r="H26" s="9">
        <f t="shared" ref="H26:H37" si="0">E27</f>
        <v>6.36149504940665</v>
      </c>
      <c r="I26" s="9">
        <f t="shared" ref="I26:I37" si="1">H26+273.15</f>
        <v>279.51149504940662</v>
      </c>
      <c r="J26" s="9">
        <f t="shared" ref="J26:J37" si="2">EXP(($C$15*(I26-$C$13))/($C$16*I26*$C$13))</f>
        <v>3.9223302929031555E-2</v>
      </c>
      <c r="K26" s="9">
        <f t="shared" ref="K26:K37" si="3">$B$26/12</f>
        <v>0</v>
      </c>
      <c r="L26" s="9">
        <f t="shared" ref="L26:L37" si="4">K26*$B$27/100</f>
        <v>0</v>
      </c>
      <c r="M26" s="1" t="s">
        <v>83</v>
      </c>
      <c r="O26" s="9">
        <f>L26</f>
        <v>0</v>
      </c>
      <c r="P26" s="9">
        <f t="shared" ref="P26:P37" si="5">O26*J26</f>
        <v>0</v>
      </c>
      <c r="Q26" s="12">
        <f t="shared" ref="Q26:Q37" si="6">P26*$B$28</f>
        <v>0</v>
      </c>
      <c r="R26" s="9">
        <v>1</v>
      </c>
      <c r="S26" s="13">
        <f t="shared" ref="S26:S37" si="7">Q26/R26</f>
        <v>0</v>
      </c>
      <c r="T26" s="2">
        <f t="shared" ref="T26:T37" si="8">$B$27/100</f>
        <v>0.43</v>
      </c>
      <c r="U26" s="14">
        <f t="shared" ref="U26:U37" si="9">S26*T26</f>
        <v>0</v>
      </c>
      <c r="V26" s="13"/>
      <c r="W26" s="2"/>
      <c r="X26" s="14"/>
      <c r="Y26" s="2">
        <v>0.02</v>
      </c>
      <c r="Z26" s="2">
        <v>0.4</v>
      </c>
      <c r="AA26" s="2">
        <f t="shared" ref="AA26:AA37" si="10">Y26*Z26</f>
        <v>8.0000000000000002E-3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0.17</v>
      </c>
      <c r="AP26" s="2">
        <f t="shared" ref="AP26:AP37" si="11">AO26*AN26</f>
        <v>1.7000000000000001E-3</v>
      </c>
      <c r="AQ26" s="1">
        <f t="shared" ref="AQ26:AQ37" si="12">(AP26+AM26+AD26+AA26+U26+X26+AG26+AJ26)</f>
        <v>9.7000000000000003E-3</v>
      </c>
      <c r="AR26" s="9">
        <f t="shared" ref="AR26:AR37" si="13">$B$26/12</f>
        <v>0</v>
      </c>
      <c r="AS26" s="1">
        <f t="shared" ref="AS26:AS37" si="14">$B$28</f>
        <v>0.1</v>
      </c>
      <c r="AT26" s="1">
        <f t="shared" ref="AT26:AT37" si="15">$E$2/12</f>
        <v>0</v>
      </c>
      <c r="AU26" s="1">
        <f t="shared" ref="AU26:AU37" si="16">AT26*10000*AS26*0.67*AR26*AQ26</f>
        <v>0</v>
      </c>
    </row>
    <row r="27" spans="1:47" x14ac:dyDescent="0.15">
      <c r="A27" s="1" t="s">
        <v>84</v>
      </c>
      <c r="B27" s="1">
        <f>H2</f>
        <v>43</v>
      </c>
      <c r="C27" s="7">
        <v>1</v>
      </c>
      <c r="D27" s="8">
        <v>-0.23390862657811501</v>
      </c>
      <c r="E27" s="10">
        <f t="shared" ref="E27:E38" si="17">D26</f>
        <v>6.36149504940665</v>
      </c>
      <c r="F27" s="7" t="s">
        <v>83</v>
      </c>
      <c r="G27" s="1">
        <v>2</v>
      </c>
      <c r="H27" s="9">
        <f t="shared" si="0"/>
        <v>-0.23390862657811501</v>
      </c>
      <c r="I27" s="9">
        <f t="shared" si="1"/>
        <v>272.91609137342186</v>
      </c>
      <c r="J27" s="9">
        <f t="shared" si="2"/>
        <v>1.6902024552773402E-2</v>
      </c>
      <c r="K27" s="9">
        <f t="shared" si="3"/>
        <v>0</v>
      </c>
      <c r="L27" s="9">
        <f t="shared" si="4"/>
        <v>0</v>
      </c>
      <c r="M27" s="1" t="s">
        <v>83</v>
      </c>
      <c r="O27" s="9">
        <f t="shared" ref="O27:O37" si="18">L27+O26-P26-N27</f>
        <v>0</v>
      </c>
      <c r="P27" s="9">
        <f t="shared" si="5"/>
        <v>0</v>
      </c>
      <c r="Q27" s="12">
        <f t="shared" si="6"/>
        <v>0</v>
      </c>
      <c r="R27" s="9">
        <v>1</v>
      </c>
      <c r="S27" s="13">
        <f t="shared" si="7"/>
        <v>0</v>
      </c>
      <c r="T27" s="2">
        <f t="shared" si="8"/>
        <v>0.43</v>
      </c>
      <c r="U27" s="14">
        <f t="shared" si="9"/>
        <v>0</v>
      </c>
      <c r="V27" s="13"/>
      <c r="W27" s="2"/>
      <c r="X27" s="14"/>
      <c r="Y27" s="2">
        <v>0.02</v>
      </c>
      <c r="Z27" s="2">
        <v>0.4</v>
      </c>
      <c r="AA27" s="2">
        <f t="shared" si="10"/>
        <v>8.0000000000000002E-3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0.17</v>
      </c>
      <c r="AP27" s="2">
        <f t="shared" si="11"/>
        <v>1.7000000000000001E-3</v>
      </c>
      <c r="AQ27" s="1">
        <f t="shared" si="12"/>
        <v>9.7000000000000003E-3</v>
      </c>
      <c r="AR27" s="9">
        <f t="shared" si="13"/>
        <v>0</v>
      </c>
      <c r="AS27" s="1">
        <f t="shared" si="14"/>
        <v>0.1</v>
      </c>
      <c r="AT27" s="1">
        <f t="shared" si="15"/>
        <v>0</v>
      </c>
      <c r="AU27" s="1">
        <f t="shared" si="16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2.9881777772684202</v>
      </c>
      <c r="E28" s="10">
        <f t="shared" si="17"/>
        <v>-0.23390862657811501</v>
      </c>
      <c r="F28" s="7" t="s">
        <v>83</v>
      </c>
      <c r="G28" s="1">
        <v>3</v>
      </c>
      <c r="H28" s="9">
        <f t="shared" si="0"/>
        <v>2.9881777772684202</v>
      </c>
      <c r="I28" s="9">
        <f t="shared" si="1"/>
        <v>276.13817777726842</v>
      </c>
      <c r="J28" s="9">
        <f t="shared" si="2"/>
        <v>2.5629005177708889E-2</v>
      </c>
      <c r="K28" s="9">
        <f t="shared" si="3"/>
        <v>0</v>
      </c>
      <c r="L28" s="9">
        <f t="shared" si="4"/>
        <v>0</v>
      </c>
      <c r="M28" s="1" t="s">
        <v>83</v>
      </c>
      <c r="O28" s="9">
        <f t="shared" si="18"/>
        <v>0</v>
      </c>
      <c r="P28" s="9">
        <f t="shared" si="5"/>
        <v>0</v>
      </c>
      <c r="Q28" s="12">
        <f t="shared" si="6"/>
        <v>0</v>
      </c>
      <c r="R28" s="9">
        <v>1</v>
      </c>
      <c r="S28" s="13">
        <f t="shared" si="7"/>
        <v>0</v>
      </c>
      <c r="T28" s="2">
        <f t="shared" si="8"/>
        <v>0.43</v>
      </c>
      <c r="U28" s="14">
        <f t="shared" si="9"/>
        <v>0</v>
      </c>
      <c r="V28" s="13"/>
      <c r="W28" s="2"/>
      <c r="X28" s="14"/>
      <c r="Y28" s="2">
        <v>0.02</v>
      </c>
      <c r="Z28" s="2">
        <v>0.4</v>
      </c>
      <c r="AA28" s="2">
        <f t="shared" si="10"/>
        <v>8.0000000000000002E-3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0.17</v>
      </c>
      <c r="AP28" s="2">
        <f t="shared" si="11"/>
        <v>1.7000000000000001E-3</v>
      </c>
      <c r="AQ28" s="1">
        <f t="shared" si="12"/>
        <v>9.7000000000000003E-3</v>
      </c>
      <c r="AR28" s="9">
        <f t="shared" si="13"/>
        <v>0</v>
      </c>
      <c r="AS28" s="1">
        <f t="shared" si="14"/>
        <v>0.1</v>
      </c>
      <c r="AT28" s="1">
        <f t="shared" si="15"/>
        <v>0</v>
      </c>
      <c r="AU28" s="1">
        <f t="shared" si="16"/>
        <v>0</v>
      </c>
    </row>
    <row r="29" spans="1:47" x14ac:dyDescent="0.15">
      <c r="C29" s="7">
        <v>3</v>
      </c>
      <c r="D29" s="8">
        <v>8.3229648860721106</v>
      </c>
      <c r="E29" s="10">
        <f t="shared" si="17"/>
        <v>2.9881777772684202</v>
      </c>
      <c r="F29" s="7" t="s">
        <v>83</v>
      </c>
      <c r="G29" s="1">
        <v>4</v>
      </c>
      <c r="H29" s="9">
        <f t="shared" si="0"/>
        <v>8.3229648860721106</v>
      </c>
      <c r="I29" s="9">
        <f t="shared" si="1"/>
        <v>281.47296488607208</v>
      </c>
      <c r="J29" s="9">
        <f t="shared" si="2"/>
        <v>4.9999951639006626E-2</v>
      </c>
      <c r="K29" s="9">
        <f t="shared" si="3"/>
        <v>0</v>
      </c>
      <c r="L29" s="9">
        <f t="shared" si="4"/>
        <v>0</v>
      </c>
      <c r="M29" s="1" t="s">
        <v>83</v>
      </c>
      <c r="O29" s="9">
        <f t="shared" si="18"/>
        <v>0</v>
      </c>
      <c r="P29" s="9">
        <f t="shared" si="5"/>
        <v>0</v>
      </c>
      <c r="Q29" s="12">
        <f t="shared" si="6"/>
        <v>0</v>
      </c>
      <c r="R29" s="9">
        <v>1</v>
      </c>
      <c r="S29" s="13">
        <f t="shared" si="7"/>
        <v>0</v>
      </c>
      <c r="T29" s="2">
        <f t="shared" si="8"/>
        <v>0.43</v>
      </c>
      <c r="U29" s="14">
        <f t="shared" si="9"/>
        <v>0</v>
      </c>
      <c r="V29" s="13"/>
      <c r="W29" s="2"/>
      <c r="X29" s="14"/>
      <c r="Y29" s="2">
        <v>0.02</v>
      </c>
      <c r="Z29" s="2">
        <v>0.4</v>
      </c>
      <c r="AA29" s="2">
        <f t="shared" si="10"/>
        <v>8.0000000000000002E-3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0.17</v>
      </c>
      <c r="AP29" s="2">
        <f t="shared" si="11"/>
        <v>1.7000000000000001E-3</v>
      </c>
      <c r="AQ29" s="1">
        <f t="shared" si="12"/>
        <v>9.7000000000000003E-3</v>
      </c>
      <c r="AR29" s="9">
        <f t="shared" si="13"/>
        <v>0</v>
      </c>
      <c r="AS29" s="1">
        <f t="shared" si="14"/>
        <v>0.1</v>
      </c>
      <c r="AT29" s="1">
        <f t="shared" si="15"/>
        <v>0</v>
      </c>
      <c r="AU29" s="1">
        <f t="shared" si="16"/>
        <v>0</v>
      </c>
    </row>
    <row r="30" spans="1:47" x14ac:dyDescent="0.15">
      <c r="C30" s="7">
        <v>4</v>
      </c>
      <c r="D30" s="8">
        <v>11.4422806057601</v>
      </c>
      <c r="E30" s="10">
        <f t="shared" si="17"/>
        <v>8.3229648860721106</v>
      </c>
      <c r="F30" s="7" t="s">
        <v>83</v>
      </c>
      <c r="G30" s="1">
        <v>5</v>
      </c>
      <c r="H30" s="9">
        <f t="shared" si="0"/>
        <v>11.4422806057601</v>
      </c>
      <c r="I30" s="9">
        <f t="shared" si="1"/>
        <v>284.5922806057601</v>
      </c>
      <c r="J30" s="9">
        <f t="shared" si="2"/>
        <v>7.3052308178051764E-2</v>
      </c>
      <c r="K30" s="9">
        <f t="shared" si="3"/>
        <v>0</v>
      </c>
      <c r="L30" s="9">
        <f t="shared" si="4"/>
        <v>0</v>
      </c>
      <c r="M30" s="1" t="s">
        <v>85</v>
      </c>
      <c r="N30" s="9">
        <f>(O29-P29)*C21/100</f>
        <v>0</v>
      </c>
      <c r="O30" s="9">
        <f t="shared" si="18"/>
        <v>0</v>
      </c>
      <c r="P30" s="9">
        <f t="shared" si="5"/>
        <v>0</v>
      </c>
      <c r="Q30" s="12">
        <f t="shared" si="6"/>
        <v>0</v>
      </c>
      <c r="R30" s="9">
        <v>1</v>
      </c>
      <c r="S30" s="13">
        <f t="shared" si="7"/>
        <v>0</v>
      </c>
      <c r="T30" s="2">
        <f t="shared" si="8"/>
        <v>0.43</v>
      </c>
      <c r="U30" s="14">
        <f t="shared" si="9"/>
        <v>0</v>
      </c>
      <c r="V30" s="13"/>
      <c r="W30" s="2"/>
      <c r="X30" s="14"/>
      <c r="Y30" s="2">
        <v>0.02</v>
      </c>
      <c r="Z30" s="2">
        <v>0.4</v>
      </c>
      <c r="AA30" s="2">
        <f t="shared" si="10"/>
        <v>8.0000000000000002E-3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0.17</v>
      </c>
      <c r="AP30" s="2">
        <f t="shared" si="11"/>
        <v>1.7000000000000001E-3</v>
      </c>
      <c r="AQ30" s="1">
        <f t="shared" si="12"/>
        <v>9.7000000000000003E-3</v>
      </c>
      <c r="AR30" s="9">
        <f t="shared" si="13"/>
        <v>0</v>
      </c>
      <c r="AS30" s="1">
        <f t="shared" si="14"/>
        <v>0.1</v>
      </c>
      <c r="AT30" s="1">
        <f t="shared" si="15"/>
        <v>0</v>
      </c>
      <c r="AU30" s="1">
        <f t="shared" si="16"/>
        <v>0</v>
      </c>
    </row>
    <row r="31" spans="1:47" x14ac:dyDescent="0.15">
      <c r="C31" s="7">
        <v>5</v>
      </c>
      <c r="D31" s="8">
        <v>16.0241622197236</v>
      </c>
      <c r="E31" s="10">
        <f t="shared" si="17"/>
        <v>11.4422806057601</v>
      </c>
      <c r="F31" s="7" t="s">
        <v>85</v>
      </c>
      <c r="G31" s="1">
        <v>6</v>
      </c>
      <c r="H31" s="9">
        <f t="shared" si="0"/>
        <v>16.0241622197236</v>
      </c>
      <c r="I31" s="9">
        <f t="shared" si="1"/>
        <v>289.1741622197236</v>
      </c>
      <c r="J31" s="9">
        <f t="shared" si="2"/>
        <v>0.12562141774768637</v>
      </c>
      <c r="K31" s="9">
        <f t="shared" si="3"/>
        <v>0</v>
      </c>
      <c r="L31" s="9">
        <f t="shared" si="4"/>
        <v>0</v>
      </c>
      <c r="M31" s="1" t="s">
        <v>83</v>
      </c>
      <c r="O31" s="9">
        <f t="shared" si="18"/>
        <v>0</v>
      </c>
      <c r="P31" s="9">
        <f t="shared" si="5"/>
        <v>0</v>
      </c>
      <c r="Q31" s="12">
        <f t="shared" si="6"/>
        <v>0</v>
      </c>
      <c r="R31" s="9">
        <v>1</v>
      </c>
      <c r="S31" s="13">
        <f t="shared" si="7"/>
        <v>0</v>
      </c>
      <c r="T31" s="2">
        <f t="shared" si="8"/>
        <v>0.43</v>
      </c>
      <c r="U31" s="14">
        <f t="shared" si="9"/>
        <v>0</v>
      </c>
      <c r="V31" s="13"/>
      <c r="W31" s="2"/>
      <c r="X31" s="14"/>
      <c r="Y31" s="2">
        <v>0.02</v>
      </c>
      <c r="Z31" s="2">
        <v>0.4</v>
      </c>
      <c r="AA31" s="2">
        <f t="shared" si="10"/>
        <v>8.0000000000000002E-3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0.17</v>
      </c>
      <c r="AP31" s="2">
        <f t="shared" si="11"/>
        <v>1.7000000000000001E-3</v>
      </c>
      <c r="AQ31" s="1">
        <f t="shared" si="12"/>
        <v>9.7000000000000003E-3</v>
      </c>
      <c r="AR31" s="9">
        <f t="shared" si="13"/>
        <v>0</v>
      </c>
      <c r="AS31" s="1">
        <f t="shared" si="14"/>
        <v>0.1</v>
      </c>
      <c r="AT31" s="1">
        <f t="shared" si="15"/>
        <v>0</v>
      </c>
      <c r="AU31" s="1">
        <f t="shared" si="16"/>
        <v>0</v>
      </c>
    </row>
    <row r="32" spans="1:47" x14ac:dyDescent="0.15">
      <c r="C32" s="7">
        <v>6</v>
      </c>
      <c r="D32" s="8">
        <v>22.108271575971202</v>
      </c>
      <c r="E32" s="10">
        <f t="shared" si="17"/>
        <v>16.0241622197236</v>
      </c>
      <c r="F32" s="7" t="s">
        <v>83</v>
      </c>
      <c r="G32" s="1">
        <v>7</v>
      </c>
      <c r="H32" s="9">
        <f t="shared" si="0"/>
        <v>22.108271575971202</v>
      </c>
      <c r="I32" s="9">
        <f t="shared" si="1"/>
        <v>295.25827157597121</v>
      </c>
      <c r="J32" s="9">
        <f t="shared" si="2"/>
        <v>0.25141370163409116</v>
      </c>
      <c r="K32" s="9">
        <f t="shared" si="3"/>
        <v>0</v>
      </c>
      <c r="L32" s="9">
        <f t="shared" si="4"/>
        <v>0</v>
      </c>
      <c r="M32" s="1" t="s">
        <v>83</v>
      </c>
      <c r="O32" s="9">
        <f t="shared" si="18"/>
        <v>0</v>
      </c>
      <c r="P32" s="9">
        <f t="shared" si="5"/>
        <v>0</v>
      </c>
      <c r="Q32" s="12">
        <f t="shared" si="6"/>
        <v>0</v>
      </c>
      <c r="R32" s="9">
        <v>1</v>
      </c>
      <c r="S32" s="13">
        <f t="shared" si="7"/>
        <v>0</v>
      </c>
      <c r="T32" s="2">
        <f t="shared" si="8"/>
        <v>0.43</v>
      </c>
      <c r="U32" s="14">
        <f t="shared" si="9"/>
        <v>0</v>
      </c>
      <c r="V32" s="13"/>
      <c r="W32" s="2"/>
      <c r="X32" s="14"/>
      <c r="Y32" s="2">
        <v>0.04</v>
      </c>
      <c r="Z32" s="2">
        <v>0.4</v>
      </c>
      <c r="AA32" s="2">
        <f t="shared" si="10"/>
        <v>1.6E-2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0.17</v>
      </c>
      <c r="AP32" s="2">
        <f t="shared" si="11"/>
        <v>2.5500000000000002E-3</v>
      </c>
      <c r="AQ32" s="1">
        <f t="shared" si="12"/>
        <v>1.8550000000000001E-2</v>
      </c>
      <c r="AR32" s="9">
        <f t="shared" si="13"/>
        <v>0</v>
      </c>
      <c r="AS32" s="1">
        <f t="shared" si="14"/>
        <v>0.1</v>
      </c>
      <c r="AT32" s="1">
        <f t="shared" si="15"/>
        <v>0</v>
      </c>
      <c r="AU32" s="1">
        <f t="shared" si="16"/>
        <v>0</v>
      </c>
    </row>
    <row r="33" spans="1:48" x14ac:dyDescent="0.15">
      <c r="C33" s="7">
        <v>7</v>
      </c>
      <c r="D33" s="8">
        <v>24.160880185931699</v>
      </c>
      <c r="E33" s="10">
        <f t="shared" si="17"/>
        <v>22.108271575971202</v>
      </c>
      <c r="F33" s="7" t="s">
        <v>83</v>
      </c>
      <c r="G33" s="1">
        <v>8</v>
      </c>
      <c r="H33" s="9">
        <f t="shared" si="0"/>
        <v>24.160880185931699</v>
      </c>
      <c r="I33" s="9">
        <f t="shared" si="1"/>
        <v>297.31088018593169</v>
      </c>
      <c r="J33" s="9">
        <f t="shared" si="2"/>
        <v>0.31569339954617603</v>
      </c>
      <c r="K33" s="9">
        <f t="shared" si="3"/>
        <v>0</v>
      </c>
      <c r="L33" s="9">
        <f t="shared" si="4"/>
        <v>0</v>
      </c>
      <c r="M33" s="1" t="s">
        <v>83</v>
      </c>
      <c r="O33" s="9">
        <f t="shared" si="18"/>
        <v>0</v>
      </c>
      <c r="P33" s="9">
        <f t="shared" si="5"/>
        <v>0</v>
      </c>
      <c r="Q33" s="12">
        <f t="shared" si="6"/>
        <v>0</v>
      </c>
      <c r="R33" s="9">
        <v>1</v>
      </c>
      <c r="S33" s="13">
        <f t="shared" si="7"/>
        <v>0</v>
      </c>
      <c r="T33" s="2">
        <f t="shared" si="8"/>
        <v>0.43</v>
      </c>
      <c r="U33" s="14">
        <f t="shared" si="9"/>
        <v>0</v>
      </c>
      <c r="V33" s="13"/>
      <c r="W33" s="2"/>
      <c r="X33" s="14"/>
      <c r="Y33" s="2">
        <v>0.04</v>
      </c>
      <c r="Z33" s="2">
        <v>0.4</v>
      </c>
      <c r="AA33" s="2">
        <f t="shared" si="10"/>
        <v>1.6E-2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0.17</v>
      </c>
      <c r="AP33" s="2">
        <f t="shared" si="11"/>
        <v>2.5500000000000002E-3</v>
      </c>
      <c r="AQ33" s="1">
        <f t="shared" si="12"/>
        <v>1.8550000000000001E-2</v>
      </c>
      <c r="AR33" s="9">
        <f t="shared" si="13"/>
        <v>0</v>
      </c>
      <c r="AS33" s="1">
        <f t="shared" si="14"/>
        <v>0.1</v>
      </c>
      <c r="AT33" s="1">
        <f t="shared" si="15"/>
        <v>0</v>
      </c>
      <c r="AU33" s="1">
        <f t="shared" si="16"/>
        <v>0</v>
      </c>
    </row>
    <row r="34" spans="1:48" x14ac:dyDescent="0.15">
      <c r="C34" s="7">
        <v>8</v>
      </c>
      <c r="D34" s="8">
        <v>23.498966540771001</v>
      </c>
      <c r="E34" s="10">
        <f t="shared" si="17"/>
        <v>24.160880185931699</v>
      </c>
      <c r="F34" s="7" t="s">
        <v>83</v>
      </c>
      <c r="G34" s="1">
        <v>9</v>
      </c>
      <c r="H34" s="9">
        <f t="shared" si="0"/>
        <v>23.498966540771001</v>
      </c>
      <c r="I34" s="9">
        <f t="shared" si="1"/>
        <v>296.64896654077097</v>
      </c>
      <c r="J34" s="9">
        <f t="shared" si="2"/>
        <v>0.29344710195025309</v>
      </c>
      <c r="K34" s="9">
        <f t="shared" si="3"/>
        <v>0</v>
      </c>
      <c r="L34" s="9">
        <f t="shared" si="4"/>
        <v>0</v>
      </c>
      <c r="M34" s="1" t="s">
        <v>83</v>
      </c>
      <c r="O34" s="9">
        <f t="shared" si="18"/>
        <v>0</v>
      </c>
      <c r="P34" s="9">
        <f t="shared" si="5"/>
        <v>0</v>
      </c>
      <c r="Q34" s="12">
        <f t="shared" si="6"/>
        <v>0</v>
      </c>
      <c r="R34" s="9">
        <v>1</v>
      </c>
      <c r="S34" s="13">
        <f t="shared" si="7"/>
        <v>0</v>
      </c>
      <c r="T34" s="2">
        <f t="shared" si="8"/>
        <v>0.43</v>
      </c>
      <c r="U34" s="14">
        <f t="shared" si="9"/>
        <v>0</v>
      </c>
      <c r="V34" s="13"/>
      <c r="W34" s="2"/>
      <c r="X34" s="14"/>
      <c r="Y34" s="2">
        <v>0.04</v>
      </c>
      <c r="Z34" s="2">
        <v>0.4</v>
      </c>
      <c r="AA34" s="2">
        <f t="shared" si="10"/>
        <v>1.6E-2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0.17</v>
      </c>
      <c r="AP34" s="2">
        <f t="shared" si="11"/>
        <v>2.5500000000000002E-3</v>
      </c>
      <c r="AQ34" s="1">
        <f t="shared" si="12"/>
        <v>1.8550000000000001E-2</v>
      </c>
      <c r="AR34" s="9">
        <f t="shared" si="13"/>
        <v>0</v>
      </c>
      <c r="AS34" s="1">
        <f t="shared" si="14"/>
        <v>0.1</v>
      </c>
      <c r="AT34" s="1">
        <f t="shared" si="15"/>
        <v>0</v>
      </c>
      <c r="AU34" s="1">
        <f t="shared" si="16"/>
        <v>0</v>
      </c>
    </row>
    <row r="35" spans="1:48" x14ac:dyDescent="0.15">
      <c r="C35" s="7">
        <v>9</v>
      </c>
      <c r="D35" s="8">
        <v>19.890437878880402</v>
      </c>
      <c r="E35" s="10">
        <f t="shared" si="17"/>
        <v>23.498966540771001</v>
      </c>
      <c r="F35" s="7" t="s">
        <v>83</v>
      </c>
      <c r="G35" s="1">
        <v>10</v>
      </c>
      <c r="H35" s="9">
        <f t="shared" si="0"/>
        <v>19.890437878880402</v>
      </c>
      <c r="I35" s="9">
        <f t="shared" si="1"/>
        <v>293.04043787888037</v>
      </c>
      <c r="J35" s="9">
        <f t="shared" si="2"/>
        <v>0.19588284100433764</v>
      </c>
      <c r="K35" s="9">
        <f t="shared" si="3"/>
        <v>0</v>
      </c>
      <c r="L35" s="9">
        <f t="shared" si="4"/>
        <v>0</v>
      </c>
      <c r="M35" s="1" t="s">
        <v>83</v>
      </c>
      <c r="O35" s="9">
        <f t="shared" si="18"/>
        <v>0</v>
      </c>
      <c r="P35" s="9">
        <f t="shared" si="5"/>
        <v>0</v>
      </c>
      <c r="Q35" s="12">
        <f t="shared" si="6"/>
        <v>0</v>
      </c>
      <c r="R35" s="9">
        <v>1</v>
      </c>
      <c r="S35" s="13">
        <f t="shared" si="7"/>
        <v>0</v>
      </c>
      <c r="T35" s="2">
        <f t="shared" si="8"/>
        <v>0.43</v>
      </c>
      <c r="U35" s="14">
        <f t="shared" si="9"/>
        <v>0</v>
      </c>
      <c r="V35" s="13"/>
      <c r="W35" s="2"/>
      <c r="X35" s="14"/>
      <c r="Y35" s="2">
        <v>0.04</v>
      </c>
      <c r="Z35" s="2">
        <v>0.4</v>
      </c>
      <c r="AA35" s="2">
        <f t="shared" si="10"/>
        <v>1.6E-2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0.17</v>
      </c>
      <c r="AP35" s="2">
        <f t="shared" si="11"/>
        <v>2.5500000000000002E-3</v>
      </c>
      <c r="AQ35" s="1">
        <f t="shared" si="12"/>
        <v>1.8550000000000001E-2</v>
      </c>
      <c r="AR35" s="9">
        <f t="shared" si="13"/>
        <v>0</v>
      </c>
      <c r="AS35" s="1">
        <f t="shared" si="14"/>
        <v>0.1</v>
      </c>
      <c r="AT35" s="1">
        <f t="shared" si="15"/>
        <v>0</v>
      </c>
      <c r="AU35" s="1">
        <f t="shared" si="16"/>
        <v>0</v>
      </c>
    </row>
    <row r="36" spans="1:48" x14ac:dyDescent="0.15">
      <c r="C36" s="7">
        <v>10</v>
      </c>
      <c r="D36" s="8">
        <v>14.168689358798201</v>
      </c>
      <c r="E36" s="10">
        <f t="shared" si="17"/>
        <v>19.890437878880402</v>
      </c>
      <c r="F36" s="7" t="s">
        <v>83</v>
      </c>
      <c r="G36" s="1">
        <v>11</v>
      </c>
      <c r="H36" s="9">
        <f t="shared" si="0"/>
        <v>14.168689358798201</v>
      </c>
      <c r="I36" s="9">
        <f t="shared" si="1"/>
        <v>287.31868935879817</v>
      </c>
      <c r="J36" s="9">
        <f t="shared" si="2"/>
        <v>0.10107157945959826</v>
      </c>
      <c r="K36" s="9">
        <f t="shared" si="3"/>
        <v>0</v>
      </c>
      <c r="L36" s="9">
        <f t="shared" si="4"/>
        <v>0</v>
      </c>
      <c r="M36" s="1" t="s">
        <v>85</v>
      </c>
      <c r="N36" s="9">
        <f>(O35-P35)*C21/100</f>
        <v>0</v>
      </c>
      <c r="O36" s="9">
        <f t="shared" si="18"/>
        <v>0</v>
      </c>
      <c r="P36" s="9">
        <f t="shared" si="5"/>
        <v>0</v>
      </c>
      <c r="Q36" s="12">
        <f t="shared" si="6"/>
        <v>0</v>
      </c>
      <c r="R36" s="9">
        <v>1</v>
      </c>
      <c r="S36" s="13">
        <f t="shared" si="7"/>
        <v>0</v>
      </c>
      <c r="T36" s="2">
        <f t="shared" si="8"/>
        <v>0.43</v>
      </c>
      <c r="U36" s="14">
        <f t="shared" si="9"/>
        <v>0</v>
      </c>
      <c r="V36" s="13"/>
      <c r="W36" s="2"/>
      <c r="X36" s="14"/>
      <c r="Y36" s="2">
        <v>0.02</v>
      </c>
      <c r="Z36" s="2">
        <v>0.4</v>
      </c>
      <c r="AA36" s="2">
        <f t="shared" si="10"/>
        <v>8.0000000000000002E-3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0.17</v>
      </c>
      <c r="AP36" s="2">
        <f t="shared" si="11"/>
        <v>1.7000000000000001E-3</v>
      </c>
      <c r="AQ36" s="1">
        <f t="shared" si="12"/>
        <v>9.7000000000000003E-3</v>
      </c>
      <c r="AR36" s="9">
        <f t="shared" si="13"/>
        <v>0</v>
      </c>
      <c r="AS36" s="1">
        <f t="shared" si="14"/>
        <v>0.1</v>
      </c>
      <c r="AT36" s="1">
        <f t="shared" si="15"/>
        <v>0</v>
      </c>
      <c r="AU36" s="1">
        <f t="shared" si="16"/>
        <v>0</v>
      </c>
    </row>
    <row r="37" spans="1:48" x14ac:dyDescent="0.15">
      <c r="C37" s="7">
        <v>11</v>
      </c>
      <c r="D37" s="8">
        <v>8.4255031653169894</v>
      </c>
      <c r="E37" s="10">
        <f t="shared" si="17"/>
        <v>14.168689358798201</v>
      </c>
      <c r="F37" s="7" t="s">
        <v>85</v>
      </c>
      <c r="G37" s="1">
        <v>12</v>
      </c>
      <c r="H37" s="9">
        <f t="shared" si="0"/>
        <v>8.4255031653169894</v>
      </c>
      <c r="I37" s="9">
        <f t="shared" si="1"/>
        <v>281.57550316531695</v>
      </c>
      <c r="J37" s="9">
        <f t="shared" si="2"/>
        <v>5.0633789404806437E-2</v>
      </c>
      <c r="K37" s="9">
        <f t="shared" si="3"/>
        <v>0</v>
      </c>
      <c r="L37" s="9">
        <f t="shared" si="4"/>
        <v>0</v>
      </c>
      <c r="M37" s="1" t="s">
        <v>83</v>
      </c>
      <c r="O37" s="9">
        <f t="shared" si="18"/>
        <v>0</v>
      </c>
      <c r="P37" s="9">
        <f t="shared" si="5"/>
        <v>0</v>
      </c>
      <c r="Q37" s="12">
        <f t="shared" si="6"/>
        <v>0</v>
      </c>
      <c r="R37" s="9">
        <v>1</v>
      </c>
      <c r="S37" s="13">
        <f t="shared" si="7"/>
        <v>0</v>
      </c>
      <c r="T37" s="2">
        <f t="shared" si="8"/>
        <v>0.43</v>
      </c>
      <c r="U37" s="14">
        <f t="shared" si="9"/>
        <v>0</v>
      </c>
      <c r="V37" s="13"/>
      <c r="W37" s="2"/>
      <c r="X37" s="14"/>
      <c r="Y37" s="2">
        <v>0.02</v>
      </c>
      <c r="Z37" s="2">
        <v>0.4</v>
      </c>
      <c r="AA37" s="2">
        <f t="shared" si="10"/>
        <v>8.0000000000000002E-3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0.17</v>
      </c>
      <c r="AP37" s="2">
        <f t="shared" si="11"/>
        <v>1.7000000000000001E-3</v>
      </c>
      <c r="AQ37" s="1">
        <f t="shared" si="12"/>
        <v>9.7000000000000003E-3</v>
      </c>
      <c r="AR37" s="9">
        <f t="shared" si="13"/>
        <v>0</v>
      </c>
      <c r="AS37" s="1">
        <f t="shared" si="14"/>
        <v>0.1</v>
      </c>
      <c r="AT37" s="1">
        <f t="shared" si="15"/>
        <v>0</v>
      </c>
      <c r="AU37" s="1">
        <f t="shared" si="16"/>
        <v>0</v>
      </c>
      <c r="AV37" s="1">
        <f>SUM(AU26:AU37)</f>
        <v>0</v>
      </c>
    </row>
    <row r="38" spans="1:48" x14ac:dyDescent="0.15">
      <c r="C38" s="7">
        <v>12</v>
      </c>
      <c r="D38" s="8">
        <v>4.6078406951572299</v>
      </c>
      <c r="E38" s="10">
        <f t="shared" si="17"/>
        <v>8.4255031653169894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2206.4250000000002</v>
      </c>
      <c r="C42" s="7" t="s">
        <v>82</v>
      </c>
      <c r="D42" s="7">
        <f>D26</f>
        <v>6.36149504940665</v>
      </c>
      <c r="E42" s="7"/>
      <c r="F42" s="7"/>
      <c r="G42" s="1">
        <v>1</v>
      </c>
      <c r="H42" s="9">
        <f t="shared" ref="H42:H53" si="19">E43</f>
        <v>6.36149504940665</v>
      </c>
      <c r="I42" s="9">
        <f t="shared" ref="I42:I53" si="20">H42+273.15</f>
        <v>279.51149504940662</v>
      </c>
      <c r="J42" s="9">
        <f t="shared" ref="J42:J53" si="21">EXP(($C$15*(I42-$C$13))/($C$16*I42*$C$13))</f>
        <v>3.9223302929031555E-2</v>
      </c>
      <c r="K42" s="9">
        <f t="shared" ref="K42:K53" si="22">$B$42/12</f>
        <v>183.86875000000001</v>
      </c>
      <c r="L42" s="9">
        <f t="shared" ref="L42:L53" si="23">K42*$B$43/100</f>
        <v>44.128500000000003</v>
      </c>
      <c r="M42" s="1" t="s">
        <v>83</v>
      </c>
      <c r="O42" s="9">
        <f>L42</f>
        <v>44.128500000000003</v>
      </c>
      <c r="P42" s="9">
        <f t="shared" ref="P42:P53" si="24">O42*J42</f>
        <v>1.7308655233037691</v>
      </c>
      <c r="Q42" s="12">
        <f t="shared" ref="Q42:Q53" si="25">P42*$B$44</f>
        <v>0.41540772559290456</v>
      </c>
      <c r="R42" s="9">
        <f t="shared" ref="R42:R53" si="26">L42*$B$44</f>
        <v>10.59084</v>
      </c>
      <c r="S42" s="13">
        <f t="shared" ref="S42:S53" si="27">Q42/R42</f>
        <v>3.9223302929031555E-2</v>
      </c>
      <c r="T42" s="2">
        <f t="shared" ref="T42:T53" si="28">$B$43/100</f>
        <v>0.24</v>
      </c>
      <c r="U42" s="14">
        <f t="shared" ref="U42:U53" si="29">S42*T42</f>
        <v>9.4135927029675732E-3</v>
      </c>
      <c r="V42" s="13">
        <v>0.6</v>
      </c>
      <c r="W42" s="2">
        <v>0.26</v>
      </c>
      <c r="X42" s="13">
        <f>V42*W42</f>
        <v>0.156</v>
      </c>
      <c r="Y42" s="2">
        <v>0.02</v>
      </c>
      <c r="Z42" s="2">
        <v>0.24</v>
      </c>
      <c r="AA42" s="2">
        <f t="shared" ref="AA42:AA53" si="30">Y42*Z42</f>
        <v>4.7999999999999996E-3</v>
      </c>
      <c r="AB42" s="2"/>
      <c r="AC42" s="2"/>
      <c r="AD42" s="2"/>
      <c r="AE42" s="13">
        <v>1E-3</v>
      </c>
      <c r="AF42" s="2">
        <v>0.11</v>
      </c>
      <c r="AG42" s="16">
        <f t="shared" ref="AG42:AG53" si="31">AE42*AF42</f>
        <v>1.1E-4</v>
      </c>
      <c r="AH42" s="13"/>
      <c r="AI42" s="2"/>
      <c r="AJ42" s="14"/>
      <c r="AL42" s="2"/>
      <c r="AM42" s="2"/>
      <c r="AN42" s="2">
        <v>0.01</v>
      </c>
      <c r="AO42" s="2">
        <v>0.15</v>
      </c>
      <c r="AP42" s="2">
        <f t="shared" ref="AP42:AP53" si="32">AO42*AN42</f>
        <v>1.5E-3</v>
      </c>
      <c r="AQ42" s="1">
        <f t="shared" ref="AQ42:AQ53" si="33">(AP42+AM42+AD42+AA42+U42+X42+AG42+AJ42)</f>
        <v>0.17182359270296757</v>
      </c>
      <c r="AR42" s="9">
        <f t="shared" ref="AR42:AR53" si="34">$B$42/12</f>
        <v>183.86875000000001</v>
      </c>
      <c r="AS42" s="1">
        <f t="shared" ref="AS42:AS53" si="35">$B$44</f>
        <v>0.24</v>
      </c>
      <c r="AT42" s="1">
        <f t="shared" ref="AT42:AT53" si="36">$E$3/12</f>
        <v>7428583.333333333</v>
      </c>
      <c r="AU42" s="1">
        <f t="shared" ref="AU42:AU53" si="37">AT42*10000*AS42*0.67*AR42*AQ42</f>
        <v>377383374187.30316</v>
      </c>
    </row>
    <row r="43" spans="1:48" x14ac:dyDescent="0.15">
      <c r="A43" s="1" t="s">
        <v>84</v>
      </c>
      <c r="B43" s="1">
        <f>H3</f>
        <v>24</v>
      </c>
      <c r="C43" s="7">
        <v>1</v>
      </c>
      <c r="D43" s="7">
        <f t="shared" ref="D43:D54" si="38">D27</f>
        <v>-0.23390862657811501</v>
      </c>
      <c r="E43" s="10">
        <f t="shared" ref="E43:E54" si="39">D42</f>
        <v>6.36149504940665</v>
      </c>
      <c r="F43" s="7" t="s">
        <v>83</v>
      </c>
      <c r="G43" s="1">
        <v>2</v>
      </c>
      <c r="H43" s="9">
        <f t="shared" si="19"/>
        <v>-0.23390862657811501</v>
      </c>
      <c r="I43" s="9">
        <f t="shared" si="20"/>
        <v>272.91609137342186</v>
      </c>
      <c r="J43" s="9">
        <f t="shared" si="21"/>
        <v>1.6902024552773402E-2</v>
      </c>
      <c r="K43" s="9">
        <f t="shared" si="22"/>
        <v>183.86875000000001</v>
      </c>
      <c r="L43" s="9">
        <f t="shared" si="23"/>
        <v>44.128500000000003</v>
      </c>
      <c r="M43" s="1" t="s">
        <v>83</v>
      </c>
      <c r="O43" s="9">
        <f t="shared" ref="O43:O53" si="40">L43+O42-P42-N43</f>
        <v>86.526134476696242</v>
      </c>
      <c r="P43" s="9">
        <f t="shared" si="24"/>
        <v>1.462466849381693</v>
      </c>
      <c r="Q43" s="12">
        <f t="shared" si="25"/>
        <v>0.35099204385160632</v>
      </c>
      <c r="R43" s="9">
        <f t="shared" si="26"/>
        <v>10.59084</v>
      </c>
      <c r="S43" s="13">
        <f t="shared" si="27"/>
        <v>3.3141095876399448E-2</v>
      </c>
      <c r="T43" s="2">
        <f t="shared" si="28"/>
        <v>0.24</v>
      </c>
      <c r="U43" s="14">
        <f t="shared" si="29"/>
        <v>7.9538630103358678E-3</v>
      </c>
      <c r="V43" s="13">
        <v>0.6</v>
      </c>
      <c r="W43" s="2">
        <v>0.26</v>
      </c>
      <c r="X43" s="13">
        <f t="shared" ref="X43:X53" si="41">V43*W43</f>
        <v>0.156</v>
      </c>
      <c r="Y43" s="2">
        <v>0.02</v>
      </c>
      <c r="Z43" s="2">
        <v>0.24</v>
      </c>
      <c r="AA43" s="2">
        <f t="shared" si="30"/>
        <v>4.7999999999999996E-3</v>
      </c>
      <c r="AB43" s="2"/>
      <c r="AC43" s="2"/>
      <c r="AD43" s="2"/>
      <c r="AE43" s="13">
        <v>1E-3</v>
      </c>
      <c r="AF43" s="2">
        <v>0.11</v>
      </c>
      <c r="AG43" s="16">
        <f t="shared" si="31"/>
        <v>1.1E-4</v>
      </c>
      <c r="AH43" s="13"/>
      <c r="AI43" s="2"/>
      <c r="AJ43" s="14"/>
      <c r="AK43" s="2"/>
      <c r="AL43" s="2"/>
      <c r="AM43" s="2"/>
      <c r="AN43" s="2">
        <v>0.01</v>
      </c>
      <c r="AO43" s="2">
        <v>0.15</v>
      </c>
      <c r="AP43" s="2">
        <f t="shared" si="32"/>
        <v>1.5E-3</v>
      </c>
      <c r="AQ43" s="1">
        <f t="shared" si="33"/>
        <v>0.17036386301033588</v>
      </c>
      <c r="AR43" s="9">
        <f t="shared" si="34"/>
        <v>183.86875000000001</v>
      </c>
      <c r="AS43" s="1">
        <f t="shared" si="35"/>
        <v>0.24</v>
      </c>
      <c r="AT43" s="1">
        <f t="shared" si="36"/>
        <v>7428583.333333333</v>
      </c>
      <c r="AU43" s="1">
        <f t="shared" si="37"/>
        <v>374177308546.71881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8"/>
        <v>2.9881777772684202</v>
      </c>
      <c r="E44" s="10">
        <f t="shared" si="39"/>
        <v>-0.23390862657811501</v>
      </c>
      <c r="F44" s="7" t="s">
        <v>83</v>
      </c>
      <c r="G44" s="1">
        <v>3</v>
      </c>
      <c r="H44" s="9">
        <f t="shared" si="19"/>
        <v>2.9881777772684202</v>
      </c>
      <c r="I44" s="9">
        <f t="shared" si="20"/>
        <v>276.13817777726842</v>
      </c>
      <c r="J44" s="9">
        <f t="shared" si="21"/>
        <v>2.5629005177708889E-2</v>
      </c>
      <c r="K44" s="9">
        <f t="shared" si="22"/>
        <v>183.86875000000001</v>
      </c>
      <c r="L44" s="9">
        <f t="shared" si="23"/>
        <v>44.128500000000003</v>
      </c>
      <c r="M44" s="1" t="s">
        <v>83</v>
      </c>
      <c r="O44" s="9">
        <f t="shared" si="40"/>
        <v>129.19216762731455</v>
      </c>
      <c r="P44" s="9">
        <f t="shared" si="24"/>
        <v>3.3110667330398793</v>
      </c>
      <c r="Q44" s="12">
        <f t="shared" si="25"/>
        <v>0.79465601592957102</v>
      </c>
      <c r="R44" s="9">
        <f t="shared" si="26"/>
        <v>10.59084</v>
      </c>
      <c r="S44" s="13">
        <f t="shared" si="27"/>
        <v>7.5032387981460488E-2</v>
      </c>
      <c r="T44" s="2">
        <f t="shared" si="28"/>
        <v>0.24</v>
      </c>
      <c r="U44" s="14">
        <f t="shared" si="29"/>
        <v>1.8007773115550515E-2</v>
      </c>
      <c r="V44" s="13">
        <v>0.6</v>
      </c>
      <c r="W44" s="2">
        <v>0.26</v>
      </c>
      <c r="X44" s="13">
        <f t="shared" si="41"/>
        <v>0.156</v>
      </c>
      <c r="Y44" s="2">
        <v>0.02</v>
      </c>
      <c r="Z44" s="2">
        <v>0.24</v>
      </c>
      <c r="AA44" s="2">
        <f t="shared" si="30"/>
        <v>4.7999999999999996E-3</v>
      </c>
      <c r="AB44" s="2"/>
      <c r="AC44" s="2"/>
      <c r="AD44" s="2"/>
      <c r="AE44" s="13">
        <v>1E-3</v>
      </c>
      <c r="AF44" s="2">
        <v>0.11</v>
      </c>
      <c r="AG44" s="16">
        <f t="shared" si="31"/>
        <v>1.1E-4</v>
      </c>
      <c r="AH44" s="13"/>
      <c r="AI44" s="2"/>
      <c r="AJ44" s="14"/>
      <c r="AL44" s="2"/>
      <c r="AM44" s="2"/>
      <c r="AN44" s="2">
        <v>0.01</v>
      </c>
      <c r="AO44" s="2">
        <v>0.15</v>
      </c>
      <c r="AP44" s="2">
        <f t="shared" si="32"/>
        <v>1.5E-3</v>
      </c>
      <c r="AQ44" s="1">
        <f t="shared" si="33"/>
        <v>0.18041777311555052</v>
      </c>
      <c r="AR44" s="9">
        <f t="shared" si="34"/>
        <v>183.86875000000001</v>
      </c>
      <c r="AS44" s="1">
        <f t="shared" si="35"/>
        <v>0.24</v>
      </c>
      <c r="AT44" s="1">
        <f t="shared" si="36"/>
        <v>7428583.333333333</v>
      </c>
      <c r="AU44" s="1">
        <f t="shared" si="37"/>
        <v>396259133630.19696</v>
      </c>
    </row>
    <row r="45" spans="1:48" x14ac:dyDescent="0.15">
      <c r="C45" s="7">
        <v>3</v>
      </c>
      <c r="D45" s="7">
        <f t="shared" si="38"/>
        <v>8.3229648860721106</v>
      </c>
      <c r="E45" s="10">
        <f t="shared" si="39"/>
        <v>2.9881777772684202</v>
      </c>
      <c r="F45" s="7" t="s">
        <v>83</v>
      </c>
      <c r="G45" s="1">
        <v>4</v>
      </c>
      <c r="H45" s="9">
        <f t="shared" si="19"/>
        <v>8.3229648860721106</v>
      </c>
      <c r="I45" s="9">
        <f t="shared" si="20"/>
        <v>281.47296488607208</v>
      </c>
      <c r="J45" s="9">
        <f t="shared" si="21"/>
        <v>4.9999951639006626E-2</v>
      </c>
      <c r="K45" s="9">
        <f t="shared" si="22"/>
        <v>183.86875000000001</v>
      </c>
      <c r="L45" s="9">
        <f t="shared" si="23"/>
        <v>44.128500000000003</v>
      </c>
      <c r="M45" s="1" t="s">
        <v>83</v>
      </c>
      <c r="O45" s="9">
        <f t="shared" si="40"/>
        <v>170.00960089427468</v>
      </c>
      <c r="P45" s="9">
        <f t="shared" si="24"/>
        <v>8.5004718228805523</v>
      </c>
      <c r="Q45" s="12">
        <f t="shared" si="25"/>
        <v>2.0401132374913327</v>
      </c>
      <c r="R45" s="9">
        <f t="shared" si="26"/>
        <v>10.59084</v>
      </c>
      <c r="S45" s="13">
        <f t="shared" si="27"/>
        <v>0.192629974344937</v>
      </c>
      <c r="T45" s="2">
        <f t="shared" si="28"/>
        <v>0.24</v>
      </c>
      <c r="U45" s="14">
        <f t="shared" si="29"/>
        <v>4.623119384278488E-2</v>
      </c>
      <c r="V45" s="13">
        <v>0.6</v>
      </c>
      <c r="W45" s="2">
        <v>0.26</v>
      </c>
      <c r="X45" s="13">
        <f t="shared" si="41"/>
        <v>0.156</v>
      </c>
      <c r="Y45" s="2">
        <v>0.02</v>
      </c>
      <c r="Z45" s="2">
        <v>0.24</v>
      </c>
      <c r="AA45" s="2">
        <f t="shared" si="30"/>
        <v>4.7999999999999996E-3</v>
      </c>
      <c r="AB45" s="2"/>
      <c r="AC45" s="2"/>
      <c r="AD45" s="2"/>
      <c r="AE45" s="13">
        <v>1E-3</v>
      </c>
      <c r="AF45" s="2">
        <v>0.11</v>
      </c>
      <c r="AG45" s="16">
        <f t="shared" si="31"/>
        <v>1.1E-4</v>
      </c>
      <c r="AH45" s="13"/>
      <c r="AI45" s="2"/>
      <c r="AJ45" s="14"/>
      <c r="AK45" s="2"/>
      <c r="AL45" s="2"/>
      <c r="AM45" s="2"/>
      <c r="AN45" s="2">
        <v>0.01</v>
      </c>
      <c r="AO45" s="2">
        <v>0.15</v>
      </c>
      <c r="AP45" s="2">
        <f t="shared" si="32"/>
        <v>1.5E-3</v>
      </c>
      <c r="AQ45" s="1">
        <f t="shared" si="33"/>
        <v>0.20864119384278487</v>
      </c>
      <c r="AR45" s="9">
        <f t="shared" si="34"/>
        <v>183.86875000000001</v>
      </c>
      <c r="AS45" s="1">
        <f t="shared" si="35"/>
        <v>0.24</v>
      </c>
      <c r="AT45" s="1">
        <f t="shared" si="36"/>
        <v>7428583.333333333</v>
      </c>
      <c r="AU45" s="1">
        <f t="shared" si="37"/>
        <v>458247418111.96838</v>
      </c>
    </row>
    <row r="46" spans="1:48" x14ac:dyDescent="0.15">
      <c r="C46" s="7">
        <v>4</v>
      </c>
      <c r="D46" s="7">
        <f t="shared" si="38"/>
        <v>11.4422806057601</v>
      </c>
      <c r="E46" s="10">
        <f t="shared" si="39"/>
        <v>8.3229648860721106</v>
      </c>
      <c r="F46" s="7" t="s">
        <v>83</v>
      </c>
      <c r="G46" s="1">
        <v>5</v>
      </c>
      <c r="H46" s="9">
        <f t="shared" si="19"/>
        <v>11.4422806057601</v>
      </c>
      <c r="I46" s="9">
        <f t="shared" si="20"/>
        <v>284.5922806057601</v>
      </c>
      <c r="J46" s="9">
        <f t="shared" si="21"/>
        <v>7.3052308178051764E-2</v>
      </c>
      <c r="K46" s="9">
        <f t="shared" si="22"/>
        <v>183.86875000000001</v>
      </c>
      <c r="L46" s="9">
        <f t="shared" si="23"/>
        <v>44.128500000000003</v>
      </c>
      <c r="M46" s="1" t="s">
        <v>85</v>
      </c>
      <c r="N46" s="9">
        <f>(O45-P45)*$C$21/100</f>
        <v>153.43367261782444</v>
      </c>
      <c r="O46" s="9">
        <f t="shared" si="40"/>
        <v>52.203956453569702</v>
      </c>
      <c r="P46" s="9">
        <f t="shared" si="24"/>
        <v>3.8136195149597683</v>
      </c>
      <c r="Q46" s="12">
        <f t="shared" si="25"/>
        <v>0.9152686835903443</v>
      </c>
      <c r="R46" s="9">
        <f t="shared" si="26"/>
        <v>10.59084</v>
      </c>
      <c r="S46" s="13">
        <f t="shared" si="27"/>
        <v>8.6420782826512749E-2</v>
      </c>
      <c r="T46" s="2">
        <f t="shared" si="28"/>
        <v>0.24</v>
      </c>
      <c r="U46" s="14">
        <f t="shared" si="29"/>
        <v>2.0740987878363058E-2</v>
      </c>
      <c r="V46" s="13">
        <v>0.6</v>
      </c>
      <c r="W46" s="2">
        <v>0.26</v>
      </c>
      <c r="X46" s="13">
        <f t="shared" si="41"/>
        <v>0.156</v>
      </c>
      <c r="Y46" s="2">
        <v>0.02</v>
      </c>
      <c r="Z46" s="2">
        <v>0.24</v>
      </c>
      <c r="AA46" s="2">
        <f t="shared" si="30"/>
        <v>4.7999999999999996E-3</v>
      </c>
      <c r="AB46" s="2"/>
      <c r="AC46" s="2"/>
      <c r="AD46" s="2"/>
      <c r="AE46" s="13">
        <v>1E-3</v>
      </c>
      <c r="AF46" s="2">
        <v>0.11</v>
      </c>
      <c r="AG46" s="16">
        <f t="shared" si="31"/>
        <v>1.1E-4</v>
      </c>
      <c r="AH46" s="13"/>
      <c r="AI46" s="2"/>
      <c r="AJ46" s="14"/>
      <c r="AL46" s="2"/>
      <c r="AM46" s="2"/>
      <c r="AN46" s="2">
        <v>0.01</v>
      </c>
      <c r="AO46" s="2">
        <v>0.15</v>
      </c>
      <c r="AP46" s="2">
        <f t="shared" si="32"/>
        <v>1.5E-3</v>
      </c>
      <c r="AQ46" s="1">
        <f t="shared" si="33"/>
        <v>0.18315098787836306</v>
      </c>
      <c r="AR46" s="9">
        <f t="shared" si="34"/>
        <v>183.86875000000001</v>
      </c>
      <c r="AS46" s="1">
        <f t="shared" si="35"/>
        <v>0.24</v>
      </c>
      <c r="AT46" s="1">
        <f t="shared" si="36"/>
        <v>7428583.333333333</v>
      </c>
      <c r="AU46" s="1">
        <f t="shared" si="37"/>
        <v>402262208023.78076</v>
      </c>
    </row>
    <row r="47" spans="1:48" x14ac:dyDescent="0.15">
      <c r="C47" s="7">
        <v>5</v>
      </c>
      <c r="D47" s="7">
        <f t="shared" si="38"/>
        <v>16.0241622197236</v>
      </c>
      <c r="E47" s="10">
        <f t="shared" si="39"/>
        <v>11.4422806057601</v>
      </c>
      <c r="F47" s="7" t="s">
        <v>85</v>
      </c>
      <c r="G47" s="1">
        <v>6</v>
      </c>
      <c r="H47" s="9">
        <f t="shared" si="19"/>
        <v>16.0241622197236</v>
      </c>
      <c r="I47" s="9">
        <f t="shared" si="20"/>
        <v>289.1741622197236</v>
      </c>
      <c r="J47" s="9">
        <f t="shared" si="21"/>
        <v>0.12562141774768637</v>
      </c>
      <c r="K47" s="9">
        <f t="shared" si="22"/>
        <v>183.86875000000001</v>
      </c>
      <c r="L47" s="9">
        <f t="shared" si="23"/>
        <v>44.128500000000003</v>
      </c>
      <c r="M47" s="1" t="s">
        <v>83</v>
      </c>
      <c r="O47" s="9">
        <f t="shared" si="40"/>
        <v>92.518836938609937</v>
      </c>
      <c r="P47" s="9">
        <f t="shared" si="24"/>
        <v>11.622347464595196</v>
      </c>
      <c r="Q47" s="12">
        <f t="shared" si="25"/>
        <v>2.7893633915028468</v>
      </c>
      <c r="R47" s="9">
        <f t="shared" si="26"/>
        <v>10.59084</v>
      </c>
      <c r="S47" s="13">
        <f t="shared" si="27"/>
        <v>0.26337508559310185</v>
      </c>
      <c r="T47" s="2">
        <f t="shared" si="28"/>
        <v>0.24</v>
      </c>
      <c r="U47" s="14">
        <f t="shared" si="29"/>
        <v>6.3210020542344439E-2</v>
      </c>
      <c r="V47" s="13">
        <v>0.6</v>
      </c>
      <c r="W47" s="2">
        <v>0.26</v>
      </c>
      <c r="X47" s="13">
        <f t="shared" si="41"/>
        <v>0.156</v>
      </c>
      <c r="Y47" s="2">
        <v>0.02</v>
      </c>
      <c r="Z47" s="2">
        <v>0.24</v>
      </c>
      <c r="AA47" s="2">
        <f t="shared" si="30"/>
        <v>4.7999999999999996E-3</v>
      </c>
      <c r="AB47" s="2"/>
      <c r="AC47" s="2"/>
      <c r="AD47" s="2"/>
      <c r="AE47" s="13">
        <v>1E-3</v>
      </c>
      <c r="AF47" s="2">
        <v>0.11</v>
      </c>
      <c r="AG47" s="16">
        <f t="shared" si="31"/>
        <v>1.1E-4</v>
      </c>
      <c r="AH47" s="13"/>
      <c r="AI47" s="2"/>
      <c r="AJ47" s="14"/>
      <c r="AK47" s="2"/>
      <c r="AL47" s="2"/>
      <c r="AM47" s="2"/>
      <c r="AN47" s="2">
        <v>0.01</v>
      </c>
      <c r="AO47" s="2">
        <v>0.15</v>
      </c>
      <c r="AP47" s="2">
        <f t="shared" si="32"/>
        <v>1.5E-3</v>
      </c>
      <c r="AQ47" s="1">
        <f t="shared" si="33"/>
        <v>0.22562002054234442</v>
      </c>
      <c r="AR47" s="9">
        <f t="shared" si="34"/>
        <v>183.86875000000001</v>
      </c>
      <c r="AS47" s="1">
        <f t="shared" si="35"/>
        <v>0.24</v>
      </c>
      <c r="AT47" s="1">
        <f t="shared" si="36"/>
        <v>7428583.333333333</v>
      </c>
      <c r="AU47" s="1">
        <f t="shared" si="37"/>
        <v>495538728396.1037</v>
      </c>
    </row>
    <row r="48" spans="1:48" x14ac:dyDescent="0.15">
      <c r="C48" s="7">
        <v>6</v>
      </c>
      <c r="D48" s="7">
        <f t="shared" si="38"/>
        <v>22.108271575971202</v>
      </c>
      <c r="E48" s="10">
        <f t="shared" si="39"/>
        <v>16.0241622197236</v>
      </c>
      <c r="F48" s="7" t="s">
        <v>83</v>
      </c>
      <c r="G48" s="1">
        <v>7</v>
      </c>
      <c r="H48" s="9">
        <f t="shared" si="19"/>
        <v>22.108271575971202</v>
      </c>
      <c r="I48" s="9">
        <f t="shared" si="20"/>
        <v>295.25827157597121</v>
      </c>
      <c r="J48" s="9">
        <f t="shared" si="21"/>
        <v>0.25141370163409116</v>
      </c>
      <c r="K48" s="9">
        <f t="shared" si="22"/>
        <v>183.86875000000001</v>
      </c>
      <c r="L48" s="9">
        <f t="shared" si="23"/>
        <v>44.128500000000003</v>
      </c>
      <c r="M48" s="1" t="s">
        <v>83</v>
      </c>
      <c r="O48" s="9">
        <f t="shared" si="40"/>
        <v>125.02498947401476</v>
      </c>
      <c r="P48" s="9">
        <f t="shared" si="24"/>
        <v>31.432995400425334</v>
      </c>
      <c r="Q48" s="12">
        <f t="shared" si="25"/>
        <v>7.5439188961020802</v>
      </c>
      <c r="R48" s="9">
        <f t="shared" si="26"/>
        <v>10.59084</v>
      </c>
      <c r="S48" s="13">
        <f t="shared" si="27"/>
        <v>0.71230600179986481</v>
      </c>
      <c r="T48" s="2">
        <f t="shared" si="28"/>
        <v>0.24</v>
      </c>
      <c r="U48" s="14">
        <f t="shared" si="29"/>
        <v>0.17095344043196756</v>
      </c>
      <c r="V48" s="13">
        <v>0.75</v>
      </c>
      <c r="W48" s="2">
        <v>0.26</v>
      </c>
      <c r="X48" s="13">
        <f t="shared" si="41"/>
        <v>0.19500000000000001</v>
      </c>
      <c r="Y48" s="2">
        <v>0.04</v>
      </c>
      <c r="Z48" s="2">
        <v>0.24</v>
      </c>
      <c r="AA48" s="2">
        <f t="shared" si="30"/>
        <v>9.5999999999999992E-3</v>
      </c>
      <c r="AB48" s="2"/>
      <c r="AC48" s="2"/>
      <c r="AD48" s="2"/>
      <c r="AE48" s="13">
        <v>5.0000000000000001E-3</v>
      </c>
      <c r="AF48" s="2">
        <v>0.11</v>
      </c>
      <c r="AG48" s="16">
        <f t="shared" si="31"/>
        <v>5.5000000000000003E-4</v>
      </c>
      <c r="AH48" s="13"/>
      <c r="AI48" s="2"/>
      <c r="AJ48" s="14"/>
      <c r="AL48" s="2"/>
      <c r="AM48" s="2"/>
      <c r="AN48" s="2">
        <v>1.4999999999999999E-2</v>
      </c>
      <c r="AO48" s="2">
        <v>0.15</v>
      </c>
      <c r="AP48" s="2">
        <f t="shared" si="32"/>
        <v>2.2499999999999998E-3</v>
      </c>
      <c r="AQ48" s="1">
        <f t="shared" si="33"/>
        <v>0.37835344043196756</v>
      </c>
      <c r="AR48" s="9">
        <f t="shared" si="34"/>
        <v>183.86875000000001</v>
      </c>
      <c r="AS48" s="1">
        <f t="shared" si="35"/>
        <v>0.24</v>
      </c>
      <c r="AT48" s="1">
        <f t="shared" si="36"/>
        <v>7428583.333333333</v>
      </c>
      <c r="AU48" s="1">
        <f t="shared" si="37"/>
        <v>830993554141.44299</v>
      </c>
    </row>
    <row r="49" spans="1:48" x14ac:dyDescent="0.15">
      <c r="C49" s="7">
        <v>7</v>
      </c>
      <c r="D49" s="7">
        <f t="shared" si="38"/>
        <v>24.160880185931699</v>
      </c>
      <c r="E49" s="10">
        <f t="shared" si="39"/>
        <v>22.108271575971202</v>
      </c>
      <c r="F49" s="7" t="s">
        <v>83</v>
      </c>
      <c r="G49" s="1">
        <v>8</v>
      </c>
      <c r="H49" s="9">
        <f t="shared" si="19"/>
        <v>24.160880185931699</v>
      </c>
      <c r="I49" s="9">
        <f t="shared" si="20"/>
        <v>297.31088018593169</v>
      </c>
      <c r="J49" s="9">
        <f t="shared" si="21"/>
        <v>0.31569339954617603</v>
      </c>
      <c r="K49" s="9">
        <f t="shared" si="22"/>
        <v>183.86875000000001</v>
      </c>
      <c r="L49" s="9">
        <f t="shared" si="23"/>
        <v>44.128500000000003</v>
      </c>
      <c r="M49" s="1" t="s">
        <v>83</v>
      </c>
      <c r="O49" s="9">
        <f t="shared" si="40"/>
        <v>137.72049407358941</v>
      </c>
      <c r="P49" s="9">
        <f t="shared" si="24"/>
        <v>43.477450961270428</v>
      </c>
      <c r="Q49" s="12">
        <f t="shared" si="25"/>
        <v>10.434588230704902</v>
      </c>
      <c r="R49" s="9">
        <f t="shared" si="26"/>
        <v>10.59084</v>
      </c>
      <c r="S49" s="13">
        <f t="shared" si="27"/>
        <v>0.98524651781208117</v>
      </c>
      <c r="T49" s="2">
        <f t="shared" si="28"/>
        <v>0.24</v>
      </c>
      <c r="U49" s="14">
        <f t="shared" si="29"/>
        <v>0.23645916427489946</v>
      </c>
      <c r="V49" s="13">
        <v>0.75</v>
      </c>
      <c r="W49" s="2">
        <v>0.26</v>
      </c>
      <c r="X49" s="13">
        <f t="shared" si="41"/>
        <v>0.19500000000000001</v>
      </c>
      <c r="Y49" s="2">
        <v>0.04</v>
      </c>
      <c r="Z49" s="2">
        <v>0.24</v>
      </c>
      <c r="AA49" s="2">
        <f t="shared" si="30"/>
        <v>9.5999999999999992E-3</v>
      </c>
      <c r="AB49" s="2"/>
      <c r="AC49" s="2"/>
      <c r="AD49" s="2"/>
      <c r="AE49" s="13">
        <v>5.0000000000000001E-3</v>
      </c>
      <c r="AF49" s="2">
        <v>0.11</v>
      </c>
      <c r="AG49" s="16">
        <f t="shared" si="31"/>
        <v>5.5000000000000003E-4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0.15</v>
      </c>
      <c r="AP49" s="2">
        <f t="shared" si="32"/>
        <v>2.2499999999999998E-3</v>
      </c>
      <c r="AQ49" s="1">
        <f t="shared" si="33"/>
        <v>0.44385916427489946</v>
      </c>
      <c r="AR49" s="9">
        <f t="shared" si="34"/>
        <v>183.86875000000001</v>
      </c>
      <c r="AS49" s="1">
        <f t="shared" si="35"/>
        <v>0.24</v>
      </c>
      <c r="AT49" s="1">
        <f t="shared" si="36"/>
        <v>7428583.333333333</v>
      </c>
      <c r="AU49" s="1">
        <f t="shared" si="37"/>
        <v>974866527017.53845</v>
      </c>
    </row>
    <row r="50" spans="1:48" x14ac:dyDescent="0.15">
      <c r="C50" s="7">
        <v>8</v>
      </c>
      <c r="D50" s="7">
        <f t="shared" si="38"/>
        <v>23.498966540771001</v>
      </c>
      <c r="E50" s="10">
        <f t="shared" si="39"/>
        <v>24.160880185931699</v>
      </c>
      <c r="F50" s="7" t="s">
        <v>83</v>
      </c>
      <c r="G50" s="1">
        <v>9</v>
      </c>
      <c r="H50" s="9">
        <f t="shared" si="19"/>
        <v>23.498966540771001</v>
      </c>
      <c r="I50" s="9">
        <f t="shared" si="20"/>
        <v>296.64896654077097</v>
      </c>
      <c r="J50" s="9">
        <f t="shared" si="21"/>
        <v>0.29344710195025309</v>
      </c>
      <c r="K50" s="9">
        <f t="shared" si="22"/>
        <v>183.86875000000001</v>
      </c>
      <c r="L50" s="9">
        <f t="shared" si="23"/>
        <v>44.128500000000003</v>
      </c>
      <c r="M50" s="1" t="s">
        <v>83</v>
      </c>
      <c r="O50" s="9">
        <f t="shared" si="40"/>
        <v>138.37154311231899</v>
      </c>
      <c r="P50" s="9">
        <f t="shared" si="24"/>
        <v>40.604728318694512</v>
      </c>
      <c r="Q50" s="12">
        <f t="shared" si="25"/>
        <v>9.745134796486683</v>
      </c>
      <c r="R50" s="9">
        <f t="shared" si="26"/>
        <v>10.59084</v>
      </c>
      <c r="S50" s="13">
        <f t="shared" si="27"/>
        <v>0.9201474856089491</v>
      </c>
      <c r="T50" s="2">
        <f t="shared" si="28"/>
        <v>0.24</v>
      </c>
      <c r="U50" s="14">
        <f t="shared" si="29"/>
        <v>0.22083539654614778</v>
      </c>
      <c r="V50" s="13">
        <v>0.75</v>
      </c>
      <c r="W50" s="2">
        <v>0.26</v>
      </c>
      <c r="X50" s="13">
        <f t="shared" si="41"/>
        <v>0.19500000000000001</v>
      </c>
      <c r="Y50" s="2">
        <v>0.04</v>
      </c>
      <c r="Z50" s="2">
        <v>0.24</v>
      </c>
      <c r="AA50" s="2">
        <f t="shared" si="30"/>
        <v>9.5999999999999992E-3</v>
      </c>
      <c r="AB50" s="2"/>
      <c r="AC50" s="2"/>
      <c r="AD50" s="2"/>
      <c r="AE50" s="13">
        <v>5.0000000000000001E-3</v>
      </c>
      <c r="AF50" s="2">
        <v>0.11</v>
      </c>
      <c r="AG50" s="16">
        <f t="shared" si="31"/>
        <v>5.5000000000000003E-4</v>
      </c>
      <c r="AH50" s="13"/>
      <c r="AI50" s="2"/>
      <c r="AJ50" s="14"/>
      <c r="AL50" s="2"/>
      <c r="AM50" s="2"/>
      <c r="AN50" s="2">
        <v>1.4999999999999999E-2</v>
      </c>
      <c r="AO50" s="2">
        <v>0.15</v>
      </c>
      <c r="AP50" s="2">
        <f t="shared" si="32"/>
        <v>2.2499999999999998E-3</v>
      </c>
      <c r="AQ50" s="1">
        <f t="shared" si="33"/>
        <v>0.42823539654614778</v>
      </c>
      <c r="AR50" s="9">
        <f t="shared" si="34"/>
        <v>183.86875000000001</v>
      </c>
      <c r="AS50" s="1">
        <f t="shared" si="35"/>
        <v>0.24</v>
      </c>
      <c r="AT50" s="1">
        <f t="shared" si="36"/>
        <v>7428583.333333333</v>
      </c>
      <c r="AU50" s="1">
        <f t="shared" si="37"/>
        <v>940551389670.901</v>
      </c>
    </row>
    <row r="51" spans="1:48" x14ac:dyDescent="0.15">
      <c r="C51" s="7">
        <v>9</v>
      </c>
      <c r="D51" s="7">
        <f t="shared" si="38"/>
        <v>19.890437878880402</v>
      </c>
      <c r="E51" s="10">
        <f t="shared" si="39"/>
        <v>23.498966540771001</v>
      </c>
      <c r="F51" s="7" t="s">
        <v>83</v>
      </c>
      <c r="G51" s="1">
        <v>10</v>
      </c>
      <c r="H51" s="9">
        <f t="shared" si="19"/>
        <v>19.890437878880402</v>
      </c>
      <c r="I51" s="9">
        <f t="shared" si="20"/>
        <v>293.04043787888037</v>
      </c>
      <c r="J51" s="9">
        <f t="shared" si="21"/>
        <v>0.19588284100433764</v>
      </c>
      <c r="K51" s="9">
        <f t="shared" si="22"/>
        <v>183.86875000000001</v>
      </c>
      <c r="L51" s="9">
        <f t="shared" si="23"/>
        <v>44.128500000000003</v>
      </c>
      <c r="M51" s="1" t="s">
        <v>83</v>
      </c>
      <c r="O51" s="9">
        <f t="shared" si="40"/>
        <v>141.89531479362449</v>
      </c>
      <c r="P51" s="9">
        <f t="shared" si="24"/>
        <v>27.794857386979984</v>
      </c>
      <c r="Q51" s="12">
        <f t="shared" si="25"/>
        <v>6.6707657728751961</v>
      </c>
      <c r="R51" s="9">
        <f t="shared" si="26"/>
        <v>10.59084</v>
      </c>
      <c r="S51" s="13">
        <f t="shared" si="27"/>
        <v>0.62986182143014113</v>
      </c>
      <c r="T51" s="2">
        <f t="shared" si="28"/>
        <v>0.24</v>
      </c>
      <c r="U51" s="14">
        <f t="shared" si="29"/>
        <v>0.15116683714323387</v>
      </c>
      <c r="V51" s="13">
        <v>0.75</v>
      </c>
      <c r="W51" s="2">
        <v>0.26</v>
      </c>
      <c r="X51" s="13">
        <f t="shared" si="41"/>
        <v>0.19500000000000001</v>
      </c>
      <c r="Y51" s="2">
        <v>0.04</v>
      </c>
      <c r="Z51" s="2">
        <v>0.24</v>
      </c>
      <c r="AA51" s="2">
        <f t="shared" si="30"/>
        <v>9.5999999999999992E-3</v>
      </c>
      <c r="AB51" s="2"/>
      <c r="AC51" s="2"/>
      <c r="AD51" s="2"/>
      <c r="AE51" s="13">
        <v>5.0000000000000001E-3</v>
      </c>
      <c r="AF51" s="2">
        <v>0.11</v>
      </c>
      <c r="AG51" s="16">
        <f t="shared" si="31"/>
        <v>5.5000000000000003E-4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0.15</v>
      </c>
      <c r="AP51" s="2">
        <f t="shared" si="32"/>
        <v>2.2499999999999998E-3</v>
      </c>
      <c r="AQ51" s="1">
        <f t="shared" si="33"/>
        <v>0.35856683714323384</v>
      </c>
      <c r="AR51" s="9">
        <f t="shared" si="34"/>
        <v>183.86875000000001</v>
      </c>
      <c r="AS51" s="1">
        <f t="shared" si="35"/>
        <v>0.24</v>
      </c>
      <c r="AT51" s="1">
        <f t="shared" si="36"/>
        <v>7428583.333333333</v>
      </c>
      <c r="AU51" s="1">
        <f t="shared" si="37"/>
        <v>787535406192.47998</v>
      </c>
    </row>
    <row r="52" spans="1:48" x14ac:dyDescent="0.15">
      <c r="C52" s="7">
        <v>10</v>
      </c>
      <c r="D52" s="7">
        <f t="shared" si="38"/>
        <v>14.168689358798201</v>
      </c>
      <c r="E52" s="10">
        <f t="shared" si="39"/>
        <v>19.890437878880402</v>
      </c>
      <c r="F52" s="7" t="s">
        <v>83</v>
      </c>
      <c r="G52" s="1">
        <v>11</v>
      </c>
      <c r="H52" s="9">
        <f t="shared" si="19"/>
        <v>14.168689358798201</v>
      </c>
      <c r="I52" s="9">
        <f t="shared" si="20"/>
        <v>287.31868935879817</v>
      </c>
      <c r="J52" s="9">
        <f t="shared" si="21"/>
        <v>0.10107157945959826</v>
      </c>
      <c r="K52" s="9">
        <f t="shared" si="22"/>
        <v>183.86875000000001</v>
      </c>
      <c r="L52" s="9">
        <f t="shared" si="23"/>
        <v>44.128500000000003</v>
      </c>
      <c r="M52" s="1" t="s">
        <v>85</v>
      </c>
      <c r="N52" s="9">
        <f>(O51-P51)*$C$21/100</f>
        <v>108.39543453631228</v>
      </c>
      <c r="O52" s="9">
        <f t="shared" si="40"/>
        <v>49.833522870332217</v>
      </c>
      <c r="P52" s="9">
        <f t="shared" si="24"/>
        <v>5.0367528665404899</v>
      </c>
      <c r="Q52" s="12">
        <f t="shared" si="25"/>
        <v>1.2088206879697176</v>
      </c>
      <c r="R52" s="9">
        <f t="shared" si="26"/>
        <v>10.59084</v>
      </c>
      <c r="S52" s="13">
        <f t="shared" si="27"/>
        <v>0.11413832028146187</v>
      </c>
      <c r="T52" s="2">
        <f t="shared" si="28"/>
        <v>0.24</v>
      </c>
      <c r="U52" s="14">
        <f t="shared" si="29"/>
        <v>2.7393196867550849E-2</v>
      </c>
      <c r="V52" s="13">
        <v>0.6</v>
      </c>
      <c r="W52" s="2">
        <v>0.26</v>
      </c>
      <c r="X52" s="13">
        <f t="shared" si="41"/>
        <v>0.156</v>
      </c>
      <c r="Y52" s="2">
        <v>0.02</v>
      </c>
      <c r="Z52" s="2">
        <v>0.24</v>
      </c>
      <c r="AA52" s="2">
        <f t="shared" si="30"/>
        <v>4.7999999999999996E-3</v>
      </c>
      <c r="AB52" s="2"/>
      <c r="AC52" s="2"/>
      <c r="AD52" s="2"/>
      <c r="AE52" s="13">
        <v>1E-3</v>
      </c>
      <c r="AF52" s="2">
        <v>0.11</v>
      </c>
      <c r="AG52" s="16">
        <f t="shared" si="31"/>
        <v>1.1E-4</v>
      </c>
      <c r="AH52" s="13"/>
      <c r="AI52" s="2"/>
      <c r="AJ52" s="14"/>
      <c r="AL52" s="2"/>
      <c r="AM52" s="2"/>
      <c r="AN52" s="2">
        <v>0.01</v>
      </c>
      <c r="AO52" s="2">
        <v>0.15</v>
      </c>
      <c r="AP52" s="2">
        <f t="shared" si="32"/>
        <v>1.5E-3</v>
      </c>
      <c r="AQ52" s="1">
        <f t="shared" si="33"/>
        <v>0.18980319686755084</v>
      </c>
      <c r="AR52" s="9">
        <f t="shared" si="34"/>
        <v>183.86875000000001</v>
      </c>
      <c r="AS52" s="1">
        <f t="shared" si="35"/>
        <v>0.24</v>
      </c>
      <c r="AT52" s="1">
        <f t="shared" si="36"/>
        <v>7428583.333333333</v>
      </c>
      <c r="AU52" s="1">
        <f t="shared" si="37"/>
        <v>416872734056.01538</v>
      </c>
    </row>
    <row r="53" spans="1:48" x14ac:dyDescent="0.15">
      <c r="C53" s="7">
        <v>11</v>
      </c>
      <c r="D53" s="7">
        <f t="shared" si="38"/>
        <v>8.4255031653169894</v>
      </c>
      <c r="E53" s="10">
        <f t="shared" si="39"/>
        <v>14.168689358798201</v>
      </c>
      <c r="F53" s="7" t="s">
        <v>85</v>
      </c>
      <c r="G53" s="1">
        <v>12</v>
      </c>
      <c r="H53" s="9">
        <f t="shared" si="19"/>
        <v>8.4255031653169894</v>
      </c>
      <c r="I53" s="9">
        <f t="shared" si="20"/>
        <v>281.57550316531695</v>
      </c>
      <c r="J53" s="9">
        <f t="shared" si="21"/>
        <v>5.0633789404806437E-2</v>
      </c>
      <c r="K53" s="9">
        <f t="shared" si="22"/>
        <v>183.86875000000001</v>
      </c>
      <c r="L53" s="9">
        <f t="shared" si="23"/>
        <v>44.128500000000003</v>
      </c>
      <c r="M53" s="1" t="s">
        <v>83</v>
      </c>
      <c r="O53" s="9">
        <f t="shared" si="40"/>
        <v>88.925270003791724</v>
      </c>
      <c r="P53" s="9">
        <f t="shared" si="24"/>
        <v>4.5026233941375411</v>
      </c>
      <c r="Q53" s="12">
        <f t="shared" si="25"/>
        <v>1.0806296145930099</v>
      </c>
      <c r="R53" s="9">
        <f t="shared" si="26"/>
        <v>10.59084</v>
      </c>
      <c r="S53" s="13">
        <f t="shared" si="27"/>
        <v>0.10203436314711674</v>
      </c>
      <c r="T53" s="2">
        <f t="shared" si="28"/>
        <v>0.24</v>
      </c>
      <c r="U53" s="14">
        <f t="shared" si="29"/>
        <v>2.4488247155308018E-2</v>
      </c>
      <c r="V53" s="13">
        <v>0.6</v>
      </c>
      <c r="W53" s="2">
        <v>0.26</v>
      </c>
      <c r="X53" s="13">
        <f t="shared" si="41"/>
        <v>0.156</v>
      </c>
      <c r="Y53" s="2">
        <v>0.02</v>
      </c>
      <c r="Z53" s="2">
        <v>0.24</v>
      </c>
      <c r="AA53" s="2">
        <f t="shared" si="30"/>
        <v>4.7999999999999996E-3</v>
      </c>
      <c r="AB53" s="2"/>
      <c r="AC53" s="2"/>
      <c r="AD53" s="2"/>
      <c r="AE53" s="13">
        <v>1E-3</v>
      </c>
      <c r="AF53" s="2">
        <v>0.11</v>
      </c>
      <c r="AG53" s="16">
        <f t="shared" si="31"/>
        <v>1.1E-4</v>
      </c>
      <c r="AH53" s="13"/>
      <c r="AI53" s="2"/>
      <c r="AJ53" s="14"/>
      <c r="AK53" s="2"/>
      <c r="AL53" s="2"/>
      <c r="AM53" s="2"/>
      <c r="AN53" s="2">
        <v>0.01</v>
      </c>
      <c r="AO53" s="2">
        <v>0.15</v>
      </c>
      <c r="AP53" s="2">
        <f t="shared" si="32"/>
        <v>1.5E-3</v>
      </c>
      <c r="AQ53" s="1">
        <f t="shared" si="33"/>
        <v>0.18689824715530801</v>
      </c>
      <c r="AR53" s="9">
        <f t="shared" si="34"/>
        <v>183.86875000000001</v>
      </c>
      <c r="AS53" s="1">
        <f t="shared" si="35"/>
        <v>0.24</v>
      </c>
      <c r="AT53" s="1">
        <f t="shared" si="36"/>
        <v>7428583.333333333</v>
      </c>
      <c r="AU53" s="1">
        <f t="shared" si="37"/>
        <v>410492470979.18762</v>
      </c>
      <c r="AV53" s="1">
        <f>SUM(AU42:AU53)</f>
        <v>6865180252953.6367</v>
      </c>
    </row>
    <row r="54" spans="1:48" x14ac:dyDescent="0.15">
      <c r="C54" s="7">
        <v>12</v>
      </c>
      <c r="D54" s="7">
        <f t="shared" si="38"/>
        <v>4.6078406951572299</v>
      </c>
      <c r="E54" s="10">
        <f t="shared" si="39"/>
        <v>8.4255031653169894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6.36149504940665</v>
      </c>
      <c r="E58" s="7"/>
      <c r="F58" s="7"/>
      <c r="G58" s="1">
        <v>1</v>
      </c>
      <c r="H58" s="9">
        <f t="shared" ref="H58:H69" si="42">E59</f>
        <v>6.36149504940665</v>
      </c>
      <c r="I58" s="9">
        <f t="shared" ref="I58:I69" si="43">H58+273.15</f>
        <v>279.51149504940662</v>
      </c>
      <c r="J58" s="9">
        <f t="shared" ref="J58:J69" si="44">EXP(($C$15*(I58-$C$13))/($C$16*I58*$C$13))</f>
        <v>3.9223302929031555E-2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3.9131781888863812E-3</v>
      </c>
      <c r="Q58" s="12">
        <f t="shared" ref="Q58:Q69" si="48">P58*$B$60</f>
        <v>7.435038558884124E-4</v>
      </c>
      <c r="R58" s="9">
        <f t="shared" ref="R58:R69" si="49">L58*$B$60</f>
        <v>1.8955666666666669E-2</v>
      </c>
      <c r="S58" s="13">
        <f t="shared" ref="S58:S69" si="50">Q58/R58</f>
        <v>3.9223302929031548E-2</v>
      </c>
      <c r="T58" s="2">
        <f t="shared" ref="T58:T69" si="51">$B$59/100</f>
        <v>0.01</v>
      </c>
      <c r="U58" s="14">
        <f t="shared" ref="U58:U69" si="52">S58*T58</f>
        <v>3.9223302929031548E-4</v>
      </c>
      <c r="V58" s="13"/>
      <c r="W58" s="2"/>
      <c r="X58" s="14"/>
      <c r="Y58" s="2">
        <v>0.02</v>
      </c>
      <c r="Z58" s="2">
        <v>0.53</v>
      </c>
      <c r="AA58" s="2">
        <f t="shared" ref="AA58:AA69" si="53">Y58*Z58</f>
        <v>1.06E-2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0.46</v>
      </c>
      <c r="AP58" s="2">
        <f t="shared" ref="AP58:AP69" si="54">AO58*AN58</f>
        <v>4.5999999999999999E-3</v>
      </c>
      <c r="AQ58" s="1">
        <f t="shared" ref="AQ58:AQ69" si="55">(AP58+AM58+AD58+AA58+U58+X58+AG58+AJ58)</f>
        <v>1.5592233029290315E-2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440000</v>
      </c>
      <c r="AU58" s="1">
        <f t="shared" ref="AU58:AU69" si="59">AT58*10000*AS58*0.67*AR58*AQ58</f>
        <v>87131433.473825708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-0.23390862657811501</v>
      </c>
      <c r="E59" s="10">
        <f t="shared" ref="E59:E70" si="61">D58</f>
        <v>6.36149504940665</v>
      </c>
      <c r="F59" s="7" t="s">
        <v>83</v>
      </c>
      <c r="G59" s="1">
        <v>2</v>
      </c>
      <c r="H59" s="9">
        <f t="shared" si="42"/>
        <v>-0.23390862657811501</v>
      </c>
      <c r="I59" s="9">
        <f t="shared" si="43"/>
        <v>272.91609137342186</v>
      </c>
      <c r="J59" s="9">
        <f t="shared" si="44"/>
        <v>1.6902024552773402E-2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0.19562015514444697</v>
      </c>
      <c r="P59" s="9">
        <f t="shared" si="47"/>
        <v>3.3063766652687847E-3</v>
      </c>
      <c r="Q59" s="12">
        <f t="shared" si="48"/>
        <v>6.2821156640106911E-4</v>
      </c>
      <c r="R59" s="9">
        <f t="shared" si="49"/>
        <v>1.8955666666666669E-2</v>
      </c>
      <c r="S59" s="13">
        <f t="shared" si="50"/>
        <v>3.3141095876399441E-2</v>
      </c>
      <c r="T59" s="2">
        <f t="shared" si="51"/>
        <v>0.01</v>
      </c>
      <c r="U59" s="14">
        <f t="shared" si="52"/>
        <v>3.3141095876399444E-4</v>
      </c>
      <c r="V59" s="13"/>
      <c r="W59" s="2"/>
      <c r="X59" s="14"/>
      <c r="Y59" s="2">
        <v>0.02</v>
      </c>
      <c r="Z59" s="2">
        <v>0.53</v>
      </c>
      <c r="AA59" s="2">
        <f t="shared" si="53"/>
        <v>1.06E-2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0.46</v>
      </c>
      <c r="AP59" s="2">
        <f t="shared" si="54"/>
        <v>4.5999999999999999E-3</v>
      </c>
      <c r="AQ59" s="1">
        <f t="shared" si="55"/>
        <v>1.5531410958763994E-2</v>
      </c>
      <c r="AR59" s="9">
        <f t="shared" si="56"/>
        <v>9.9766666666666666</v>
      </c>
      <c r="AS59" s="1">
        <f t="shared" si="57"/>
        <v>0.19</v>
      </c>
      <c r="AT59" s="1">
        <f t="shared" si="58"/>
        <v>440000</v>
      </c>
      <c r="AU59" s="1">
        <f t="shared" si="59"/>
        <v>86791551.804417014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2.9881777772684202</v>
      </c>
      <c r="E60" s="10">
        <f t="shared" si="61"/>
        <v>-0.23390862657811501</v>
      </c>
      <c r="F60" s="7" t="s">
        <v>83</v>
      </c>
      <c r="G60" s="1">
        <v>3</v>
      </c>
      <c r="H60" s="9">
        <f t="shared" si="42"/>
        <v>2.9881777772684202</v>
      </c>
      <c r="I60" s="9">
        <f t="shared" si="43"/>
        <v>276.13817777726842</v>
      </c>
      <c r="J60" s="9">
        <f t="shared" si="44"/>
        <v>2.5629005177708889E-2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0.29208044514584486</v>
      </c>
      <c r="P60" s="9">
        <f t="shared" si="47"/>
        <v>7.4857312409503749E-3</v>
      </c>
      <c r="Q60" s="12">
        <f t="shared" si="48"/>
        <v>1.4222889357805712E-3</v>
      </c>
      <c r="R60" s="9">
        <f t="shared" si="49"/>
        <v>1.8955666666666669E-2</v>
      </c>
      <c r="S60" s="13">
        <f t="shared" si="50"/>
        <v>7.5032387981460474E-2</v>
      </c>
      <c r="T60" s="2">
        <f t="shared" si="51"/>
        <v>0.01</v>
      </c>
      <c r="U60" s="14">
        <f t="shared" si="52"/>
        <v>7.5032387981460475E-4</v>
      </c>
      <c r="V60" s="13"/>
      <c r="W60" s="2"/>
      <c r="X60" s="14"/>
      <c r="Y60" s="2">
        <v>0.02</v>
      </c>
      <c r="Z60" s="2">
        <v>0.53</v>
      </c>
      <c r="AA60" s="2">
        <f t="shared" si="53"/>
        <v>1.06E-2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0.46</v>
      </c>
      <c r="AP60" s="2">
        <f t="shared" si="54"/>
        <v>4.5999999999999999E-3</v>
      </c>
      <c r="AQ60" s="1">
        <f t="shared" si="55"/>
        <v>1.5950323879814605E-2</v>
      </c>
      <c r="AR60" s="9">
        <f t="shared" si="56"/>
        <v>9.9766666666666666</v>
      </c>
      <c r="AS60" s="1">
        <f t="shared" si="57"/>
        <v>0.19</v>
      </c>
      <c r="AT60" s="1">
        <f t="shared" si="58"/>
        <v>440000</v>
      </c>
      <c r="AU60" s="1">
        <f t="shared" si="59"/>
        <v>89132491.889347792</v>
      </c>
    </row>
    <row r="61" spans="1:48" x14ac:dyDescent="0.15">
      <c r="C61" s="7">
        <v>3</v>
      </c>
      <c r="D61" s="7">
        <f t="shared" si="60"/>
        <v>8.3229648860721106</v>
      </c>
      <c r="E61" s="10">
        <f t="shared" si="61"/>
        <v>2.9881777772684202</v>
      </c>
      <c r="F61" s="7" t="s">
        <v>83</v>
      </c>
      <c r="G61" s="1">
        <v>4</v>
      </c>
      <c r="H61" s="9">
        <f t="shared" si="42"/>
        <v>8.3229648860721106</v>
      </c>
      <c r="I61" s="9">
        <f t="shared" si="43"/>
        <v>281.47296488607208</v>
      </c>
      <c r="J61" s="9">
        <f t="shared" si="44"/>
        <v>4.9999951639006626E-2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0.38436138057156116</v>
      </c>
      <c r="P61" s="9">
        <f t="shared" si="47"/>
        <v>1.9218050440479879E-2</v>
      </c>
      <c r="Q61" s="12">
        <f t="shared" si="48"/>
        <v>3.6514295836911769E-3</v>
      </c>
      <c r="R61" s="9">
        <f t="shared" si="49"/>
        <v>1.8955666666666669E-2</v>
      </c>
      <c r="S61" s="13">
        <f t="shared" si="50"/>
        <v>0.19262997434493695</v>
      </c>
      <c r="T61" s="2">
        <f t="shared" si="51"/>
        <v>0.01</v>
      </c>
      <c r="U61" s="14">
        <f t="shared" si="52"/>
        <v>1.9262997434493696E-3</v>
      </c>
      <c r="V61" s="13"/>
      <c r="W61" s="2"/>
      <c r="X61" s="14"/>
      <c r="Y61" s="2">
        <v>0.02</v>
      </c>
      <c r="Z61" s="2">
        <v>0.53</v>
      </c>
      <c r="AA61" s="2">
        <f t="shared" si="53"/>
        <v>1.06E-2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0.46</v>
      </c>
      <c r="AP61" s="2">
        <f t="shared" si="54"/>
        <v>4.5999999999999999E-3</v>
      </c>
      <c r="AQ61" s="1">
        <f t="shared" si="55"/>
        <v>1.7126299743449369E-2</v>
      </c>
      <c r="AR61" s="9">
        <f t="shared" si="56"/>
        <v>9.9766666666666666</v>
      </c>
      <c r="AS61" s="1">
        <f t="shared" si="57"/>
        <v>0.19</v>
      </c>
      <c r="AT61" s="1">
        <f t="shared" si="58"/>
        <v>440000</v>
      </c>
      <c r="AU61" s="1">
        <f t="shared" si="59"/>
        <v>95703998.519388244</v>
      </c>
    </row>
    <row r="62" spans="1:48" x14ac:dyDescent="0.15">
      <c r="C62" s="7">
        <v>4</v>
      </c>
      <c r="D62" s="7">
        <f t="shared" si="60"/>
        <v>11.4422806057601</v>
      </c>
      <c r="E62" s="10">
        <f t="shared" si="61"/>
        <v>8.3229648860721106</v>
      </c>
      <c r="F62" s="7" t="s">
        <v>83</v>
      </c>
      <c r="G62" s="1">
        <v>5</v>
      </c>
      <c r="H62" s="9">
        <f t="shared" si="42"/>
        <v>11.4422806057601</v>
      </c>
      <c r="I62" s="9">
        <f t="shared" si="43"/>
        <v>284.5922806057601</v>
      </c>
      <c r="J62" s="9">
        <f t="shared" si="44"/>
        <v>7.3052308178051764E-2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0.34688616362452729</v>
      </c>
      <c r="O62" s="9">
        <f t="shared" si="62"/>
        <v>0.11802383317322068</v>
      </c>
      <c r="P62" s="9">
        <f t="shared" si="47"/>
        <v>8.621913433325086E-3</v>
      </c>
      <c r="Q62" s="12">
        <f t="shared" si="48"/>
        <v>1.6381635523317665E-3</v>
      </c>
      <c r="R62" s="9">
        <f t="shared" si="49"/>
        <v>1.8955666666666669E-2</v>
      </c>
      <c r="S62" s="13">
        <f t="shared" si="50"/>
        <v>8.6420782826512721E-2</v>
      </c>
      <c r="T62" s="2">
        <f t="shared" si="51"/>
        <v>0.01</v>
      </c>
      <c r="U62" s="14">
        <f t="shared" si="52"/>
        <v>8.6420782826512725E-4</v>
      </c>
      <c r="V62" s="13"/>
      <c r="W62" s="2"/>
      <c r="X62" s="14"/>
      <c r="Y62" s="2">
        <v>0.02</v>
      </c>
      <c r="Z62" s="2">
        <v>0.53</v>
      </c>
      <c r="AA62" s="2">
        <f t="shared" si="53"/>
        <v>1.06E-2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0.46</v>
      </c>
      <c r="AP62" s="2">
        <f t="shared" si="54"/>
        <v>4.5999999999999999E-3</v>
      </c>
      <c r="AQ62" s="1">
        <f t="shared" si="55"/>
        <v>1.6064207828265127E-2</v>
      </c>
      <c r="AR62" s="9">
        <f t="shared" si="56"/>
        <v>9.9766666666666666</v>
      </c>
      <c r="AS62" s="1">
        <f t="shared" si="57"/>
        <v>0.19</v>
      </c>
      <c r="AT62" s="1">
        <f t="shared" si="58"/>
        <v>440000</v>
      </c>
      <c r="AU62" s="1">
        <f t="shared" si="59"/>
        <v>89768890.258940712</v>
      </c>
    </row>
    <row r="63" spans="1:48" x14ac:dyDescent="0.15">
      <c r="C63" s="7">
        <v>5</v>
      </c>
      <c r="D63" s="7">
        <f t="shared" si="60"/>
        <v>16.0241622197236</v>
      </c>
      <c r="E63" s="10">
        <f t="shared" si="61"/>
        <v>11.4422806057601</v>
      </c>
      <c r="F63" s="7" t="s">
        <v>85</v>
      </c>
      <c r="G63" s="1">
        <v>6</v>
      </c>
      <c r="H63" s="9">
        <f t="shared" si="42"/>
        <v>16.0241622197236</v>
      </c>
      <c r="I63" s="9">
        <f t="shared" si="43"/>
        <v>289.1741622197236</v>
      </c>
      <c r="J63" s="9">
        <f t="shared" si="44"/>
        <v>0.12562141774768637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0.20916858640656227</v>
      </c>
      <c r="P63" s="9">
        <f t="shared" si="47"/>
        <v>2.6276054372671793E-2</v>
      </c>
      <c r="Q63" s="12">
        <f t="shared" si="48"/>
        <v>4.9924503308076407E-3</v>
      </c>
      <c r="R63" s="9">
        <f t="shared" si="49"/>
        <v>1.8955666666666669E-2</v>
      </c>
      <c r="S63" s="13">
        <f t="shared" si="50"/>
        <v>0.2633750855931018</v>
      </c>
      <c r="T63" s="2">
        <f t="shared" si="51"/>
        <v>0.01</v>
      </c>
      <c r="U63" s="14">
        <f t="shared" si="52"/>
        <v>2.6337508559310181E-3</v>
      </c>
      <c r="V63" s="13"/>
      <c r="W63" s="2"/>
      <c r="X63" s="14"/>
      <c r="Y63" s="2">
        <v>0.02</v>
      </c>
      <c r="Z63" s="2">
        <v>0.53</v>
      </c>
      <c r="AA63" s="2">
        <f t="shared" si="53"/>
        <v>1.06E-2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0.46</v>
      </c>
      <c r="AP63" s="2">
        <f t="shared" si="54"/>
        <v>4.5999999999999999E-3</v>
      </c>
      <c r="AQ63" s="1">
        <f t="shared" si="55"/>
        <v>1.7833750855931019E-2</v>
      </c>
      <c r="AR63" s="9">
        <f t="shared" si="56"/>
        <v>9.9766666666666666</v>
      </c>
      <c r="AS63" s="1">
        <f t="shared" si="57"/>
        <v>0.19</v>
      </c>
      <c r="AT63" s="1">
        <f t="shared" si="58"/>
        <v>440000</v>
      </c>
      <c r="AU63" s="1">
        <f t="shared" si="59"/>
        <v>99657327.681887597</v>
      </c>
    </row>
    <row r="64" spans="1:48" x14ac:dyDescent="0.15">
      <c r="C64" s="7">
        <v>6</v>
      </c>
      <c r="D64" s="7">
        <f t="shared" si="60"/>
        <v>22.108271575971202</v>
      </c>
      <c r="E64" s="10">
        <f t="shared" si="61"/>
        <v>16.0241622197236</v>
      </c>
      <c r="F64" s="7" t="s">
        <v>83</v>
      </c>
      <c r="G64" s="1">
        <v>7</v>
      </c>
      <c r="H64" s="9">
        <f t="shared" si="42"/>
        <v>22.108271575971202</v>
      </c>
      <c r="I64" s="9">
        <f t="shared" si="43"/>
        <v>295.25827157597121</v>
      </c>
      <c r="J64" s="9">
        <f t="shared" si="44"/>
        <v>0.25141370163409116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0.28265919870055717</v>
      </c>
      <c r="P64" s="9">
        <f t="shared" si="47"/>
        <v>7.1064395446233164E-2</v>
      </c>
      <c r="Q64" s="12">
        <f t="shared" si="48"/>
        <v>1.3502235134784301E-2</v>
      </c>
      <c r="R64" s="9">
        <f t="shared" si="49"/>
        <v>1.8955666666666669E-2</v>
      </c>
      <c r="S64" s="13">
        <f t="shared" si="50"/>
        <v>0.71230600179986459</v>
      </c>
      <c r="T64" s="2">
        <f t="shared" si="51"/>
        <v>0.01</v>
      </c>
      <c r="U64" s="14">
        <f t="shared" si="52"/>
        <v>7.1230600179986456E-3</v>
      </c>
      <c r="V64" s="13"/>
      <c r="W64" s="2"/>
      <c r="X64" s="14"/>
      <c r="Y64" s="2">
        <v>0.04</v>
      </c>
      <c r="Z64" s="2">
        <v>0.53</v>
      </c>
      <c r="AA64" s="2">
        <f t="shared" si="53"/>
        <v>2.12E-2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0.46</v>
      </c>
      <c r="AP64" s="2">
        <f t="shared" si="54"/>
        <v>6.8999999999999999E-3</v>
      </c>
      <c r="AQ64" s="1">
        <f t="shared" si="55"/>
        <v>3.5223060017998645E-2</v>
      </c>
      <c r="AR64" s="9">
        <f t="shared" si="56"/>
        <v>9.9766666666666666</v>
      </c>
      <c r="AS64" s="1">
        <f t="shared" si="57"/>
        <v>0.19</v>
      </c>
      <c r="AT64" s="1">
        <f t="shared" si="58"/>
        <v>440000</v>
      </c>
      <c r="AU64" s="1">
        <f t="shared" si="59"/>
        <v>196831057.16401076</v>
      </c>
    </row>
    <row r="65" spans="1:48" x14ac:dyDescent="0.15">
      <c r="C65" s="7">
        <v>7</v>
      </c>
      <c r="D65" s="7">
        <f t="shared" si="60"/>
        <v>24.160880185931699</v>
      </c>
      <c r="E65" s="10">
        <f t="shared" si="61"/>
        <v>22.108271575971202</v>
      </c>
      <c r="F65" s="7" t="s">
        <v>83</v>
      </c>
      <c r="G65" s="1">
        <v>8</v>
      </c>
      <c r="H65" s="9">
        <f t="shared" si="42"/>
        <v>24.160880185931699</v>
      </c>
      <c r="I65" s="9">
        <f t="shared" si="43"/>
        <v>297.31088018593169</v>
      </c>
      <c r="J65" s="9">
        <f t="shared" si="44"/>
        <v>0.31569339954617603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0.31136146992099067</v>
      </c>
      <c r="P65" s="9">
        <f t="shared" si="47"/>
        <v>9.8294760927051986E-2</v>
      </c>
      <c r="Q65" s="12">
        <f t="shared" si="48"/>
        <v>1.8676004576139878E-2</v>
      </c>
      <c r="R65" s="9">
        <f t="shared" si="49"/>
        <v>1.8955666666666669E-2</v>
      </c>
      <c r="S65" s="13">
        <f t="shared" si="50"/>
        <v>0.98524651781208128</v>
      </c>
      <c r="T65" s="2">
        <f t="shared" si="51"/>
        <v>0.01</v>
      </c>
      <c r="U65" s="14">
        <f t="shared" si="52"/>
        <v>9.8524651781208127E-3</v>
      </c>
      <c r="V65" s="13"/>
      <c r="W65" s="2"/>
      <c r="X65" s="14"/>
      <c r="Y65" s="2">
        <v>0.04</v>
      </c>
      <c r="Z65" s="2">
        <v>0.53</v>
      </c>
      <c r="AA65" s="2">
        <f t="shared" si="53"/>
        <v>2.12E-2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0.46</v>
      </c>
      <c r="AP65" s="2">
        <f t="shared" si="54"/>
        <v>6.8999999999999999E-3</v>
      </c>
      <c r="AQ65" s="1">
        <f t="shared" si="55"/>
        <v>3.7952465178120814E-2</v>
      </c>
      <c r="AR65" s="9">
        <f t="shared" si="56"/>
        <v>9.9766666666666666</v>
      </c>
      <c r="AS65" s="1">
        <f t="shared" si="57"/>
        <v>0.19</v>
      </c>
      <c r="AT65" s="1">
        <f t="shared" si="58"/>
        <v>440000</v>
      </c>
      <c r="AU65" s="1">
        <f t="shared" si="59"/>
        <v>212083329.47712702</v>
      </c>
    </row>
    <row r="66" spans="1:48" x14ac:dyDescent="0.15">
      <c r="C66" s="7">
        <v>8</v>
      </c>
      <c r="D66" s="7">
        <f t="shared" si="60"/>
        <v>23.498966540771001</v>
      </c>
      <c r="E66" s="10">
        <f t="shared" si="61"/>
        <v>24.160880185931699</v>
      </c>
      <c r="F66" s="7" t="s">
        <v>83</v>
      </c>
      <c r="G66" s="1">
        <v>9</v>
      </c>
      <c r="H66" s="9">
        <f t="shared" si="42"/>
        <v>23.498966540771001</v>
      </c>
      <c r="I66" s="9">
        <f t="shared" si="43"/>
        <v>296.64896654077097</v>
      </c>
      <c r="J66" s="9">
        <f t="shared" si="44"/>
        <v>0.29344710195025309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0.31283337566060537</v>
      </c>
      <c r="P66" s="9">
        <f t="shared" si="47"/>
        <v>9.1800047480919481E-2</v>
      </c>
      <c r="Q66" s="12">
        <f t="shared" si="48"/>
        <v>1.7442009021374702E-2</v>
      </c>
      <c r="R66" s="9">
        <f t="shared" si="49"/>
        <v>1.8955666666666669E-2</v>
      </c>
      <c r="S66" s="13">
        <f t="shared" si="50"/>
        <v>0.92014748560894888</v>
      </c>
      <c r="T66" s="2">
        <f t="shared" si="51"/>
        <v>0.01</v>
      </c>
      <c r="U66" s="14">
        <f t="shared" si="52"/>
        <v>9.2014748560894886E-3</v>
      </c>
      <c r="V66" s="13"/>
      <c r="W66" s="2"/>
      <c r="X66" s="14"/>
      <c r="Y66" s="2">
        <v>0.04</v>
      </c>
      <c r="Z66" s="2">
        <v>0.53</v>
      </c>
      <c r="AA66" s="2">
        <f t="shared" si="53"/>
        <v>2.12E-2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0.46</v>
      </c>
      <c r="AP66" s="2">
        <f t="shared" si="54"/>
        <v>6.8999999999999999E-3</v>
      </c>
      <c r="AQ66" s="1">
        <f t="shared" si="55"/>
        <v>3.7301474856089492E-2</v>
      </c>
      <c r="AR66" s="9">
        <f t="shared" si="56"/>
        <v>9.9766666666666666</v>
      </c>
      <c r="AS66" s="1">
        <f t="shared" si="57"/>
        <v>0.19</v>
      </c>
      <c r="AT66" s="1">
        <f t="shared" si="58"/>
        <v>440000</v>
      </c>
      <c r="AU66" s="1">
        <f t="shared" si="59"/>
        <v>208445510.58167928</v>
      </c>
    </row>
    <row r="67" spans="1:48" x14ac:dyDescent="0.15">
      <c r="C67" s="7">
        <v>9</v>
      </c>
      <c r="D67" s="7">
        <f t="shared" si="60"/>
        <v>19.890437878880402</v>
      </c>
      <c r="E67" s="10">
        <f t="shared" si="61"/>
        <v>23.498966540771001</v>
      </c>
      <c r="F67" s="7" t="s">
        <v>83</v>
      </c>
      <c r="G67" s="1">
        <v>10</v>
      </c>
      <c r="H67" s="9">
        <f t="shared" si="42"/>
        <v>19.890437878880402</v>
      </c>
      <c r="I67" s="9">
        <f t="shared" si="43"/>
        <v>293.04043787888037</v>
      </c>
      <c r="J67" s="9">
        <f t="shared" si="44"/>
        <v>0.19588284100433764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0.32079999484635258</v>
      </c>
      <c r="P67" s="9">
        <f t="shared" si="47"/>
        <v>6.2839214384680417E-2</v>
      </c>
      <c r="Q67" s="12">
        <f t="shared" si="48"/>
        <v>1.1939450733089279E-2</v>
      </c>
      <c r="R67" s="9">
        <f t="shared" si="49"/>
        <v>1.8955666666666669E-2</v>
      </c>
      <c r="S67" s="13">
        <f t="shared" si="50"/>
        <v>0.62986182143014113</v>
      </c>
      <c r="T67" s="2">
        <f t="shared" si="51"/>
        <v>0.01</v>
      </c>
      <c r="U67" s="14">
        <f t="shared" si="52"/>
        <v>6.2986182143014114E-3</v>
      </c>
      <c r="V67" s="13"/>
      <c r="W67" s="2"/>
      <c r="X67" s="14"/>
      <c r="Y67" s="2">
        <v>0.04</v>
      </c>
      <c r="Z67" s="2">
        <v>0.53</v>
      </c>
      <c r="AA67" s="2">
        <f t="shared" si="53"/>
        <v>2.12E-2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0.46</v>
      </c>
      <c r="AP67" s="2">
        <f t="shared" si="54"/>
        <v>6.8999999999999999E-3</v>
      </c>
      <c r="AQ67" s="1">
        <f t="shared" si="55"/>
        <v>3.4398618214301409E-2</v>
      </c>
      <c r="AR67" s="9">
        <f t="shared" si="56"/>
        <v>9.9766666666666666</v>
      </c>
      <c r="AS67" s="1">
        <f t="shared" si="57"/>
        <v>0.19</v>
      </c>
      <c r="AT67" s="1">
        <f t="shared" si="58"/>
        <v>440000</v>
      </c>
      <c r="AU67" s="1">
        <f t="shared" si="59"/>
        <v>192223968.74781382</v>
      </c>
    </row>
    <row r="68" spans="1:48" x14ac:dyDescent="0.15">
      <c r="C68" s="7">
        <v>10</v>
      </c>
      <c r="D68" s="7">
        <f t="shared" si="60"/>
        <v>14.168689358798201</v>
      </c>
      <c r="E68" s="10">
        <f t="shared" si="61"/>
        <v>19.890437878880402</v>
      </c>
      <c r="F68" s="7" t="s">
        <v>83</v>
      </c>
      <c r="G68" s="1">
        <v>11</v>
      </c>
      <c r="H68" s="9">
        <f t="shared" si="42"/>
        <v>14.168689358798201</v>
      </c>
      <c r="I68" s="9">
        <f t="shared" si="43"/>
        <v>287.31868935879817</v>
      </c>
      <c r="J68" s="9">
        <f t="shared" si="44"/>
        <v>0.10107157945959826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0.24506274143858853</v>
      </c>
      <c r="O68" s="9">
        <f t="shared" si="62"/>
        <v>0.11266470568975029</v>
      </c>
      <c r="P68" s="9">
        <f t="shared" si="47"/>
        <v>1.1387199753413848E-2</v>
      </c>
      <c r="Q68" s="12">
        <f t="shared" si="48"/>
        <v>2.1635679531486311E-3</v>
      </c>
      <c r="R68" s="9">
        <f t="shared" si="49"/>
        <v>1.8955666666666669E-2</v>
      </c>
      <c r="S68" s="13">
        <f t="shared" si="50"/>
        <v>0.11413832028146187</v>
      </c>
      <c r="T68" s="2">
        <f t="shared" si="51"/>
        <v>0.01</v>
      </c>
      <c r="U68" s="14">
        <f t="shared" si="52"/>
        <v>1.1413832028146188E-3</v>
      </c>
      <c r="V68" s="13"/>
      <c r="W68" s="2"/>
      <c r="X68" s="14"/>
      <c r="Y68" s="2">
        <v>0.02</v>
      </c>
      <c r="Z68" s="2">
        <v>0.53</v>
      </c>
      <c r="AA68" s="2">
        <f t="shared" si="53"/>
        <v>1.06E-2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0.46</v>
      </c>
      <c r="AP68" s="2">
        <f t="shared" si="54"/>
        <v>4.5999999999999999E-3</v>
      </c>
      <c r="AQ68" s="1">
        <f t="shared" si="55"/>
        <v>1.634138320281462E-2</v>
      </c>
      <c r="AR68" s="9">
        <f t="shared" si="56"/>
        <v>9.9766666666666666</v>
      </c>
      <c r="AS68" s="1">
        <f t="shared" si="57"/>
        <v>0.19</v>
      </c>
      <c r="AT68" s="1">
        <f t="shared" si="58"/>
        <v>440000</v>
      </c>
      <c r="AU68" s="1">
        <f t="shared" si="59"/>
        <v>91317782.432548836</v>
      </c>
    </row>
    <row r="69" spans="1:48" x14ac:dyDescent="0.15">
      <c r="C69" s="7">
        <v>11</v>
      </c>
      <c r="D69" s="7">
        <f t="shared" si="60"/>
        <v>8.4255031653169894</v>
      </c>
      <c r="E69" s="10">
        <f t="shared" si="61"/>
        <v>14.168689358798201</v>
      </c>
      <c r="F69" s="7" t="s">
        <v>85</v>
      </c>
      <c r="G69" s="1">
        <v>12</v>
      </c>
      <c r="H69" s="9">
        <f t="shared" si="42"/>
        <v>8.4255031653169894</v>
      </c>
      <c r="I69" s="9">
        <f t="shared" si="43"/>
        <v>281.57550316531695</v>
      </c>
      <c r="J69" s="9">
        <f t="shared" si="44"/>
        <v>5.0633789404806437E-2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0.20104417260300311</v>
      </c>
      <c r="P69" s="9">
        <f t="shared" si="47"/>
        <v>1.0179628296644016E-2</v>
      </c>
      <c r="Q69" s="12">
        <f t="shared" si="48"/>
        <v>1.9341293763623631E-3</v>
      </c>
      <c r="R69" s="9">
        <f t="shared" si="49"/>
        <v>1.8955666666666669E-2</v>
      </c>
      <c r="S69" s="13">
        <f t="shared" si="50"/>
        <v>0.10203436314711675</v>
      </c>
      <c r="T69" s="2">
        <f t="shared" si="51"/>
        <v>0.01</v>
      </c>
      <c r="U69" s="14">
        <f t="shared" si="52"/>
        <v>1.0203436314711676E-3</v>
      </c>
      <c r="V69" s="13"/>
      <c r="W69" s="2"/>
      <c r="X69" s="14"/>
      <c r="Y69" s="2">
        <v>0.02</v>
      </c>
      <c r="Z69" s="2">
        <v>0.53</v>
      </c>
      <c r="AA69" s="2">
        <f t="shared" si="53"/>
        <v>1.06E-2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0.46</v>
      </c>
      <c r="AP69" s="2">
        <f t="shared" si="54"/>
        <v>4.5999999999999999E-3</v>
      </c>
      <c r="AQ69" s="1">
        <f t="shared" si="55"/>
        <v>1.6220343631471169E-2</v>
      </c>
      <c r="AR69" s="9">
        <f t="shared" si="56"/>
        <v>9.9766666666666666</v>
      </c>
      <c r="AS69" s="1">
        <f t="shared" si="57"/>
        <v>0.19</v>
      </c>
      <c r="AT69" s="1">
        <f t="shared" si="58"/>
        <v>440000</v>
      </c>
      <c r="AU69" s="1">
        <f t="shared" si="59"/>
        <v>90641397.508182913</v>
      </c>
      <c r="AV69" s="1">
        <f>SUM(AU58:AU69)</f>
        <v>1539728739.5391695</v>
      </c>
    </row>
    <row r="70" spans="1:48" x14ac:dyDescent="0.15">
      <c r="C70" s="7">
        <v>12</v>
      </c>
      <c r="D70" s="7">
        <f t="shared" si="60"/>
        <v>4.6078406951572299</v>
      </c>
      <c r="E70" s="10">
        <f t="shared" si="61"/>
        <v>8.4255031653169894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134.685</v>
      </c>
      <c r="C73" s="7" t="s">
        <v>82</v>
      </c>
      <c r="D73" s="7">
        <f>D58</f>
        <v>6.36149504940665</v>
      </c>
      <c r="E73" s="7"/>
      <c r="F73" s="7"/>
      <c r="G73" s="1">
        <v>1</v>
      </c>
      <c r="H73" s="9">
        <f t="shared" ref="H73:H84" si="63">E74</f>
        <v>6.36149504940665</v>
      </c>
      <c r="I73" s="9">
        <f t="shared" ref="I73:I84" si="64">H73+273.15</f>
        <v>279.51149504940662</v>
      </c>
      <c r="J73" s="9">
        <f t="shared" ref="J73:J84" si="65">EXP(($C$15*(I73-$C$13))/($C$16*I73*$C$13))</f>
        <v>3.9223302929031555E-2</v>
      </c>
      <c r="K73" s="9">
        <f t="shared" ref="K73:K84" si="66">$B$73/12</f>
        <v>11.223750000000001</v>
      </c>
      <c r="L73" s="9">
        <f t="shared" ref="L73:L84" si="67">K73*$B$74/100</f>
        <v>0.1122375</v>
      </c>
      <c r="M73" s="1" t="s">
        <v>83</v>
      </c>
      <c r="O73" s="9">
        <f>L73</f>
        <v>0.1122375</v>
      </c>
      <c r="P73" s="9">
        <f t="shared" ref="P73:P84" si="68">O73*J73</f>
        <v>4.4023254624971789E-3</v>
      </c>
      <c r="Q73" s="12">
        <f t="shared" ref="Q73:Q84" si="69">P73*$B$75</f>
        <v>7.9241858324949213E-4</v>
      </c>
      <c r="R73" s="9">
        <f t="shared" ref="R73:R84" si="70">L73*$B$75</f>
        <v>2.0202749999999998E-2</v>
      </c>
      <c r="S73" s="13">
        <f t="shared" ref="S73:S84" si="71">Q73/R73</f>
        <v>3.9223302929031555E-2</v>
      </c>
      <c r="T73" s="2">
        <f t="shared" ref="T73:T84" si="72">$B$74/100</f>
        <v>0.01</v>
      </c>
      <c r="U73" s="14">
        <f t="shared" ref="U73:U84" si="73">S73*T73</f>
        <v>3.9223302929031553E-4</v>
      </c>
      <c r="V73" s="13"/>
      <c r="W73" s="2"/>
      <c r="X73" s="14"/>
      <c r="Y73" s="2">
        <v>0.02</v>
      </c>
      <c r="Z73" s="2">
        <v>0.49</v>
      </c>
      <c r="AA73" s="2">
        <f t="shared" ref="AA73:AA84" si="74">Y73*Z73</f>
        <v>9.7999999999999997E-3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0.5</v>
      </c>
      <c r="AP73" s="2">
        <f t="shared" ref="AP73:AP84" si="75">AO73*AN73</f>
        <v>5.0000000000000001E-3</v>
      </c>
      <c r="AQ73" s="1">
        <f t="shared" ref="AQ73:AQ84" si="76">(AP73+AM73+AD73+AA73+U73+X73+AG73+AJ73)</f>
        <v>1.5192233029290316E-2</v>
      </c>
      <c r="AR73" s="9">
        <f t="shared" ref="AR73:AR84" si="77">$B$73/12</f>
        <v>11.223750000000001</v>
      </c>
      <c r="AS73" s="1">
        <f t="shared" ref="AS73:AS84" si="78">$B$75</f>
        <v>0.18</v>
      </c>
      <c r="AT73" s="1">
        <f t="shared" ref="AT73:AT84" si="79">$E$4/12</f>
        <v>220833.33333333334</v>
      </c>
      <c r="AU73" s="1">
        <f t="shared" ref="AU73:AU84" si="80">AT73*10000*AS73*0.67*AR73*AQ73</f>
        <v>45412094.566299573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-0.23390862657811501</v>
      </c>
      <c r="E74" s="10">
        <f t="shared" ref="E74:E85" si="82">D73</f>
        <v>6.36149504940665</v>
      </c>
      <c r="F74" s="7" t="s">
        <v>83</v>
      </c>
      <c r="G74" s="1">
        <v>2</v>
      </c>
      <c r="H74" s="9">
        <f t="shared" si="63"/>
        <v>-0.23390862657811501</v>
      </c>
      <c r="I74" s="9">
        <f t="shared" si="64"/>
        <v>272.91609137342186</v>
      </c>
      <c r="J74" s="9">
        <f t="shared" si="65"/>
        <v>1.6902024552773402E-2</v>
      </c>
      <c r="K74" s="9">
        <f t="shared" si="66"/>
        <v>11.223750000000001</v>
      </c>
      <c r="L74" s="9">
        <f t="shared" si="67"/>
        <v>0.1122375</v>
      </c>
      <c r="M74" s="1" t="s">
        <v>83</v>
      </c>
      <c r="O74" s="9">
        <f t="shared" ref="O74:O84" si="83">L74+O73-P73-N74</f>
        <v>0.22007267453750282</v>
      </c>
      <c r="P74" s="9">
        <f t="shared" si="68"/>
        <v>3.7196737484273823E-3</v>
      </c>
      <c r="Q74" s="12">
        <f t="shared" si="69"/>
        <v>6.6954127471692874E-4</v>
      </c>
      <c r="R74" s="9">
        <f t="shared" si="70"/>
        <v>2.0202749999999998E-2</v>
      </c>
      <c r="S74" s="13">
        <f t="shared" si="71"/>
        <v>3.3141095876399441E-2</v>
      </c>
      <c r="T74" s="2">
        <f t="shared" si="72"/>
        <v>0.01</v>
      </c>
      <c r="U74" s="14">
        <f t="shared" si="73"/>
        <v>3.3141095876399444E-4</v>
      </c>
      <c r="V74" s="13"/>
      <c r="W74" s="2"/>
      <c r="X74" s="14"/>
      <c r="Y74" s="2">
        <v>0.02</v>
      </c>
      <c r="Z74" s="2">
        <v>0.49</v>
      </c>
      <c r="AA74" s="2">
        <f t="shared" si="74"/>
        <v>9.7999999999999997E-3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0.5</v>
      </c>
      <c r="AP74" s="2">
        <f t="shared" si="75"/>
        <v>5.0000000000000001E-3</v>
      </c>
      <c r="AQ74" s="1">
        <f t="shared" si="76"/>
        <v>1.5131410958763995E-2</v>
      </c>
      <c r="AR74" s="9">
        <f t="shared" si="77"/>
        <v>11.223750000000001</v>
      </c>
      <c r="AS74" s="1">
        <f t="shared" si="78"/>
        <v>0.18</v>
      </c>
      <c r="AT74" s="1">
        <f t="shared" si="79"/>
        <v>220833.33333333334</v>
      </c>
      <c r="AU74" s="1">
        <f t="shared" si="80"/>
        <v>45230287.348549932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2.9881777772684202</v>
      </c>
      <c r="E75" s="10">
        <f t="shared" si="82"/>
        <v>-0.23390862657811501</v>
      </c>
      <c r="F75" s="7" t="s">
        <v>83</v>
      </c>
      <c r="G75" s="1">
        <v>3</v>
      </c>
      <c r="H75" s="9">
        <f t="shared" si="63"/>
        <v>2.9881777772684202</v>
      </c>
      <c r="I75" s="9">
        <f t="shared" si="64"/>
        <v>276.13817777726842</v>
      </c>
      <c r="J75" s="9">
        <f t="shared" si="65"/>
        <v>2.5629005177708889E-2</v>
      </c>
      <c r="K75" s="9">
        <f t="shared" si="66"/>
        <v>11.223750000000001</v>
      </c>
      <c r="L75" s="9">
        <f t="shared" si="67"/>
        <v>0.1122375</v>
      </c>
      <c r="M75" s="1" t="s">
        <v>83</v>
      </c>
      <c r="O75" s="9">
        <f t="shared" si="83"/>
        <v>0.32859050078907548</v>
      </c>
      <c r="P75" s="9">
        <f t="shared" si="68"/>
        <v>8.4214476460691724E-3</v>
      </c>
      <c r="Q75" s="12">
        <f t="shared" si="69"/>
        <v>1.515860576292451E-3</v>
      </c>
      <c r="R75" s="9">
        <f t="shared" si="70"/>
        <v>2.0202749999999998E-2</v>
      </c>
      <c r="S75" s="13">
        <f t="shared" si="71"/>
        <v>7.5032387981460502E-2</v>
      </c>
      <c r="T75" s="2">
        <f t="shared" si="72"/>
        <v>0.01</v>
      </c>
      <c r="U75" s="14">
        <f t="shared" si="73"/>
        <v>7.5032387981460507E-4</v>
      </c>
      <c r="V75" s="13"/>
      <c r="W75" s="2"/>
      <c r="X75" s="14"/>
      <c r="Y75" s="2">
        <v>0.02</v>
      </c>
      <c r="Z75" s="2">
        <v>0.49</v>
      </c>
      <c r="AA75" s="2">
        <f t="shared" si="74"/>
        <v>9.7999999999999997E-3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0.5</v>
      </c>
      <c r="AP75" s="2">
        <f t="shared" si="75"/>
        <v>5.0000000000000001E-3</v>
      </c>
      <c r="AQ75" s="1">
        <f t="shared" si="76"/>
        <v>1.5550323879814606E-2</v>
      </c>
      <c r="AR75" s="9">
        <f t="shared" si="77"/>
        <v>11.223750000000001</v>
      </c>
      <c r="AS75" s="1">
        <f t="shared" si="78"/>
        <v>0.18</v>
      </c>
      <c r="AT75" s="1">
        <f t="shared" si="79"/>
        <v>220833.33333333334</v>
      </c>
      <c r="AU75" s="1">
        <f t="shared" si="80"/>
        <v>46482487.281839386</v>
      </c>
    </row>
    <row r="76" spans="1:48" x14ac:dyDescent="0.15">
      <c r="C76" s="7">
        <v>3</v>
      </c>
      <c r="D76" s="7">
        <f t="shared" si="81"/>
        <v>8.3229648860721106</v>
      </c>
      <c r="E76" s="10">
        <f t="shared" si="82"/>
        <v>2.9881777772684202</v>
      </c>
      <c r="F76" s="7" t="s">
        <v>83</v>
      </c>
      <c r="G76" s="1">
        <v>4</v>
      </c>
      <c r="H76" s="9">
        <f t="shared" si="63"/>
        <v>8.3229648860721106</v>
      </c>
      <c r="I76" s="9">
        <f t="shared" si="64"/>
        <v>281.47296488607208</v>
      </c>
      <c r="J76" s="9">
        <f t="shared" si="65"/>
        <v>4.9999951639006626E-2</v>
      </c>
      <c r="K76" s="9">
        <f t="shared" si="66"/>
        <v>11.223750000000001</v>
      </c>
      <c r="L76" s="9">
        <f t="shared" si="67"/>
        <v>0.1122375</v>
      </c>
      <c r="M76" s="1" t="s">
        <v>83</v>
      </c>
      <c r="O76" s="9">
        <f t="shared" si="83"/>
        <v>0.4324065531430063</v>
      </c>
      <c r="P76" s="9">
        <f t="shared" si="68"/>
        <v>2.1620306745539865E-2</v>
      </c>
      <c r="Q76" s="12">
        <f t="shared" si="69"/>
        <v>3.8916552141971756E-3</v>
      </c>
      <c r="R76" s="9">
        <f t="shared" si="70"/>
        <v>2.0202749999999998E-2</v>
      </c>
      <c r="S76" s="13">
        <f t="shared" si="71"/>
        <v>0.192629974344937</v>
      </c>
      <c r="T76" s="2">
        <f t="shared" si="72"/>
        <v>0.01</v>
      </c>
      <c r="U76" s="14">
        <f t="shared" si="73"/>
        <v>1.92629974344937E-3</v>
      </c>
      <c r="V76" s="13"/>
      <c r="W76" s="2"/>
      <c r="X76" s="14"/>
      <c r="Y76" s="2">
        <v>0.02</v>
      </c>
      <c r="Z76" s="2">
        <v>0.49</v>
      </c>
      <c r="AA76" s="2">
        <f t="shared" si="74"/>
        <v>9.7999999999999997E-3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0.5</v>
      </c>
      <c r="AP76" s="2">
        <f t="shared" si="75"/>
        <v>5.0000000000000001E-3</v>
      </c>
      <c r="AQ76" s="1">
        <f t="shared" si="76"/>
        <v>1.6726299743449372E-2</v>
      </c>
      <c r="AR76" s="9">
        <f t="shared" si="77"/>
        <v>11.223750000000001</v>
      </c>
      <c r="AS76" s="1">
        <f t="shared" si="78"/>
        <v>0.18</v>
      </c>
      <c r="AT76" s="1">
        <f t="shared" si="79"/>
        <v>220833.33333333334</v>
      </c>
      <c r="AU76" s="1">
        <f t="shared" si="80"/>
        <v>49997673.431505919</v>
      </c>
    </row>
    <row r="77" spans="1:48" x14ac:dyDescent="0.15">
      <c r="C77" s="7">
        <v>4</v>
      </c>
      <c r="D77" s="7">
        <f t="shared" si="81"/>
        <v>11.4422806057601</v>
      </c>
      <c r="E77" s="10">
        <f t="shared" si="82"/>
        <v>8.3229648860721106</v>
      </c>
      <c r="F77" s="7" t="s">
        <v>83</v>
      </c>
      <c r="G77" s="1">
        <v>5</v>
      </c>
      <c r="H77" s="9">
        <f t="shared" si="63"/>
        <v>11.4422806057601</v>
      </c>
      <c r="I77" s="9">
        <f t="shared" si="64"/>
        <v>284.5922806057601</v>
      </c>
      <c r="J77" s="9">
        <f t="shared" si="65"/>
        <v>7.3052308178051764E-2</v>
      </c>
      <c r="K77" s="9">
        <f t="shared" si="66"/>
        <v>11.223750000000001</v>
      </c>
      <c r="L77" s="9">
        <f t="shared" si="67"/>
        <v>0.1122375</v>
      </c>
      <c r="M77" s="1" t="s">
        <v>85</v>
      </c>
      <c r="N77" s="9">
        <f>(O76-P76)*$C$21/100</f>
        <v>0.39024693407759309</v>
      </c>
      <c r="O77" s="9">
        <f t="shared" si="83"/>
        <v>0.13277681231987343</v>
      </c>
      <c r="P77" s="9">
        <f t="shared" si="68"/>
        <v>9.6996526124907331E-3</v>
      </c>
      <c r="Q77" s="12">
        <f t="shared" si="69"/>
        <v>1.745937470248332E-3</v>
      </c>
      <c r="R77" s="9">
        <f t="shared" si="70"/>
        <v>2.0202749999999998E-2</v>
      </c>
      <c r="S77" s="13">
        <f t="shared" si="71"/>
        <v>8.6420782826512832E-2</v>
      </c>
      <c r="T77" s="2">
        <f t="shared" si="72"/>
        <v>0.01</v>
      </c>
      <c r="U77" s="14">
        <f t="shared" si="73"/>
        <v>8.6420782826512833E-4</v>
      </c>
      <c r="V77" s="13"/>
      <c r="W77" s="2"/>
      <c r="X77" s="14"/>
      <c r="Y77" s="2">
        <v>0.02</v>
      </c>
      <c r="Z77" s="2">
        <v>0.49</v>
      </c>
      <c r="AA77" s="2">
        <f t="shared" si="74"/>
        <v>9.7999999999999997E-3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0.5</v>
      </c>
      <c r="AP77" s="2">
        <f t="shared" si="75"/>
        <v>5.0000000000000001E-3</v>
      </c>
      <c r="AQ77" s="1">
        <f t="shared" si="76"/>
        <v>1.566420782826513E-2</v>
      </c>
      <c r="AR77" s="9">
        <f t="shared" si="77"/>
        <v>11.223750000000001</v>
      </c>
      <c r="AS77" s="1">
        <f t="shared" si="78"/>
        <v>0.18</v>
      </c>
      <c r="AT77" s="1">
        <f t="shared" si="79"/>
        <v>220833.33333333334</v>
      </c>
      <c r="AU77" s="1">
        <f t="shared" si="80"/>
        <v>46822905.219521604</v>
      </c>
    </row>
    <row r="78" spans="1:48" x14ac:dyDescent="0.15">
      <c r="C78" s="7">
        <v>5</v>
      </c>
      <c r="D78" s="7">
        <f t="shared" si="81"/>
        <v>16.0241622197236</v>
      </c>
      <c r="E78" s="10">
        <f t="shared" si="82"/>
        <v>11.4422806057601</v>
      </c>
      <c r="F78" s="7" t="s">
        <v>85</v>
      </c>
      <c r="G78" s="1">
        <v>6</v>
      </c>
      <c r="H78" s="9">
        <f t="shared" si="63"/>
        <v>16.0241622197236</v>
      </c>
      <c r="I78" s="9">
        <f t="shared" si="64"/>
        <v>289.1741622197236</v>
      </c>
      <c r="J78" s="9">
        <f t="shared" si="65"/>
        <v>0.12562141774768637</v>
      </c>
      <c r="K78" s="9">
        <f t="shared" si="66"/>
        <v>11.223750000000001</v>
      </c>
      <c r="L78" s="9">
        <f t="shared" si="67"/>
        <v>0.1122375</v>
      </c>
      <c r="M78" s="1" t="s">
        <v>83</v>
      </c>
      <c r="O78" s="9">
        <f t="shared" si="83"/>
        <v>0.23531465970738269</v>
      </c>
      <c r="P78" s="9">
        <f t="shared" si="68"/>
        <v>2.9560561169255782E-2</v>
      </c>
      <c r="Q78" s="12">
        <f t="shared" si="69"/>
        <v>5.3209010104660406E-3</v>
      </c>
      <c r="R78" s="9">
        <f t="shared" si="70"/>
        <v>2.0202749999999998E-2</v>
      </c>
      <c r="S78" s="13">
        <f t="shared" si="71"/>
        <v>0.26337508559310197</v>
      </c>
      <c r="T78" s="2">
        <f t="shared" si="72"/>
        <v>0.01</v>
      </c>
      <c r="U78" s="14">
        <f t="shared" si="73"/>
        <v>2.6337508559310199E-3</v>
      </c>
      <c r="V78" s="13"/>
      <c r="W78" s="2"/>
      <c r="X78" s="14"/>
      <c r="Y78" s="2">
        <v>0.02</v>
      </c>
      <c r="Z78" s="2">
        <v>0.49</v>
      </c>
      <c r="AA78" s="2">
        <f t="shared" si="74"/>
        <v>9.7999999999999997E-3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0.5</v>
      </c>
      <c r="AP78" s="2">
        <f t="shared" si="75"/>
        <v>5.0000000000000001E-3</v>
      </c>
      <c r="AQ78" s="1">
        <f t="shared" si="76"/>
        <v>1.7433750855931022E-2</v>
      </c>
      <c r="AR78" s="9">
        <f t="shared" si="77"/>
        <v>11.223750000000001</v>
      </c>
      <c r="AS78" s="1">
        <f t="shared" si="78"/>
        <v>0.18</v>
      </c>
      <c r="AT78" s="1">
        <f t="shared" si="79"/>
        <v>220833.33333333334</v>
      </c>
      <c r="AU78" s="1">
        <f t="shared" si="80"/>
        <v>52112361.690902062</v>
      </c>
    </row>
    <row r="79" spans="1:48" x14ac:dyDescent="0.15">
      <c r="C79" s="7">
        <v>6</v>
      </c>
      <c r="D79" s="7">
        <f t="shared" si="81"/>
        <v>22.108271575971202</v>
      </c>
      <c r="E79" s="10">
        <f t="shared" si="82"/>
        <v>16.0241622197236</v>
      </c>
      <c r="F79" s="7" t="s">
        <v>83</v>
      </c>
      <c r="G79" s="1">
        <v>7</v>
      </c>
      <c r="H79" s="9">
        <f t="shared" si="63"/>
        <v>22.108271575971202</v>
      </c>
      <c r="I79" s="9">
        <f t="shared" si="64"/>
        <v>295.25827157597121</v>
      </c>
      <c r="J79" s="9">
        <f t="shared" si="65"/>
        <v>0.25141370163409116</v>
      </c>
      <c r="K79" s="9">
        <f t="shared" si="66"/>
        <v>11.223750000000001</v>
      </c>
      <c r="L79" s="9">
        <f t="shared" si="67"/>
        <v>0.1122375</v>
      </c>
      <c r="M79" s="1" t="s">
        <v>83</v>
      </c>
      <c r="O79" s="9">
        <f t="shared" si="83"/>
        <v>0.31799159853812692</v>
      </c>
      <c r="P79" s="9">
        <f t="shared" si="68"/>
        <v>7.9947444877012344E-2</v>
      </c>
      <c r="Q79" s="12">
        <f t="shared" si="69"/>
        <v>1.4390540077862222E-2</v>
      </c>
      <c r="R79" s="9">
        <f t="shared" si="70"/>
        <v>2.0202749999999998E-2</v>
      </c>
      <c r="S79" s="13">
        <f t="shared" si="71"/>
        <v>0.71230600179986503</v>
      </c>
      <c r="T79" s="2">
        <f t="shared" si="72"/>
        <v>0.01</v>
      </c>
      <c r="U79" s="14">
        <f t="shared" si="73"/>
        <v>7.1230600179986508E-3</v>
      </c>
      <c r="V79" s="13"/>
      <c r="W79" s="2"/>
      <c r="X79" s="14"/>
      <c r="Y79" s="2">
        <v>0.04</v>
      </c>
      <c r="Z79" s="2">
        <v>0.49</v>
      </c>
      <c r="AA79" s="2">
        <f t="shared" si="74"/>
        <v>1.9599999999999999E-2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0.5</v>
      </c>
      <c r="AP79" s="2">
        <f t="shared" si="75"/>
        <v>7.4999999999999997E-3</v>
      </c>
      <c r="AQ79" s="1">
        <f t="shared" si="76"/>
        <v>3.4223060017998651E-2</v>
      </c>
      <c r="AR79" s="9">
        <f t="shared" si="77"/>
        <v>11.223750000000001</v>
      </c>
      <c r="AS79" s="1">
        <f t="shared" si="78"/>
        <v>0.18</v>
      </c>
      <c r="AT79" s="1">
        <f t="shared" si="79"/>
        <v>220833.33333333334</v>
      </c>
      <c r="AU79" s="1">
        <f t="shared" si="80"/>
        <v>102298380.68499534</v>
      </c>
    </row>
    <row r="80" spans="1:48" x14ac:dyDescent="0.15">
      <c r="C80" s="7">
        <v>7</v>
      </c>
      <c r="D80" s="7">
        <f t="shared" si="81"/>
        <v>24.160880185931699</v>
      </c>
      <c r="E80" s="10">
        <f t="shared" si="82"/>
        <v>22.108271575971202</v>
      </c>
      <c r="F80" s="7" t="s">
        <v>83</v>
      </c>
      <c r="G80" s="1">
        <v>8</v>
      </c>
      <c r="H80" s="9">
        <f t="shared" si="63"/>
        <v>24.160880185931699</v>
      </c>
      <c r="I80" s="9">
        <f t="shared" si="64"/>
        <v>297.31088018593169</v>
      </c>
      <c r="J80" s="9">
        <f t="shared" si="65"/>
        <v>0.31569339954617603</v>
      </c>
      <c r="K80" s="9">
        <f t="shared" si="66"/>
        <v>11.223750000000001</v>
      </c>
      <c r="L80" s="9">
        <f t="shared" si="67"/>
        <v>0.1122375</v>
      </c>
      <c r="M80" s="1" t="s">
        <v>83</v>
      </c>
      <c r="O80" s="9">
        <f t="shared" si="83"/>
        <v>0.35028165366111458</v>
      </c>
      <c r="P80" s="9">
        <f t="shared" si="68"/>
        <v>0.1105816060429335</v>
      </c>
      <c r="Q80" s="12">
        <f t="shared" si="69"/>
        <v>1.9904689087728029E-2</v>
      </c>
      <c r="R80" s="9">
        <f t="shared" si="70"/>
        <v>2.0202749999999998E-2</v>
      </c>
      <c r="S80" s="13">
        <f t="shared" si="71"/>
        <v>0.98524651781208161</v>
      </c>
      <c r="T80" s="2">
        <f t="shared" si="72"/>
        <v>0.01</v>
      </c>
      <c r="U80" s="14">
        <f t="shared" si="73"/>
        <v>9.8524651781208162E-3</v>
      </c>
      <c r="V80" s="13"/>
      <c r="W80" s="2"/>
      <c r="X80" s="14"/>
      <c r="Y80" s="2">
        <v>0.04</v>
      </c>
      <c r="Z80" s="2">
        <v>0.49</v>
      </c>
      <c r="AA80" s="2">
        <f t="shared" si="74"/>
        <v>1.9599999999999999E-2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0.5</v>
      </c>
      <c r="AP80" s="2">
        <f t="shared" si="75"/>
        <v>7.4999999999999997E-3</v>
      </c>
      <c r="AQ80" s="1">
        <f t="shared" si="76"/>
        <v>3.6952465178120814E-2</v>
      </c>
      <c r="AR80" s="9">
        <f t="shared" si="77"/>
        <v>11.223750000000001</v>
      </c>
      <c r="AS80" s="1">
        <f t="shared" si="78"/>
        <v>0.18</v>
      </c>
      <c r="AT80" s="1">
        <f t="shared" si="79"/>
        <v>220833.33333333334</v>
      </c>
      <c r="AU80" s="1">
        <f t="shared" si="80"/>
        <v>110457023.65750928</v>
      </c>
    </row>
    <row r="81" spans="1:48" x14ac:dyDescent="0.15">
      <c r="C81" s="7">
        <v>8</v>
      </c>
      <c r="D81" s="7">
        <f t="shared" si="81"/>
        <v>23.498966540771001</v>
      </c>
      <c r="E81" s="10">
        <f t="shared" si="82"/>
        <v>24.160880185931699</v>
      </c>
      <c r="F81" s="7" t="s">
        <v>83</v>
      </c>
      <c r="G81" s="1">
        <v>9</v>
      </c>
      <c r="H81" s="9">
        <f t="shared" si="63"/>
        <v>23.498966540771001</v>
      </c>
      <c r="I81" s="9">
        <f t="shared" si="64"/>
        <v>296.64896654077097</v>
      </c>
      <c r="J81" s="9">
        <f t="shared" si="65"/>
        <v>0.29344710195025309</v>
      </c>
      <c r="K81" s="9">
        <f t="shared" si="66"/>
        <v>11.223750000000001</v>
      </c>
      <c r="L81" s="9">
        <f t="shared" si="67"/>
        <v>0.1122375</v>
      </c>
      <c r="M81" s="1" t="s">
        <v>83</v>
      </c>
      <c r="O81" s="9">
        <f t="shared" si="83"/>
        <v>0.35193754761818108</v>
      </c>
      <c r="P81" s="9">
        <f t="shared" si="68"/>
        <v>0.10327505341603443</v>
      </c>
      <c r="Q81" s="12">
        <f t="shared" si="69"/>
        <v>1.8589509614886198E-2</v>
      </c>
      <c r="R81" s="9">
        <f t="shared" si="70"/>
        <v>2.0202749999999998E-2</v>
      </c>
      <c r="S81" s="13">
        <f t="shared" si="71"/>
        <v>0.92014748560894921</v>
      </c>
      <c r="T81" s="2">
        <f t="shared" si="72"/>
        <v>0.01</v>
      </c>
      <c r="U81" s="14">
        <f t="shared" si="73"/>
        <v>9.2014748560894921E-3</v>
      </c>
      <c r="V81" s="13"/>
      <c r="W81" s="2"/>
      <c r="X81" s="14"/>
      <c r="Y81" s="2">
        <v>0.04</v>
      </c>
      <c r="Z81" s="2">
        <v>0.49</v>
      </c>
      <c r="AA81" s="2">
        <f t="shared" si="74"/>
        <v>1.9599999999999999E-2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0.5</v>
      </c>
      <c r="AP81" s="2">
        <f t="shared" si="75"/>
        <v>7.4999999999999997E-3</v>
      </c>
      <c r="AQ81" s="1">
        <f t="shared" si="76"/>
        <v>3.6301474856089491E-2</v>
      </c>
      <c r="AR81" s="9">
        <f t="shared" si="77"/>
        <v>11.223750000000001</v>
      </c>
      <c r="AS81" s="1">
        <f t="shared" si="78"/>
        <v>0.18</v>
      </c>
      <c r="AT81" s="1">
        <f t="shared" si="79"/>
        <v>220833.33333333334</v>
      </c>
      <c r="AU81" s="1">
        <f t="shared" si="80"/>
        <v>108511106.02915038</v>
      </c>
    </row>
    <row r="82" spans="1:48" x14ac:dyDescent="0.15">
      <c r="C82" s="7">
        <v>9</v>
      </c>
      <c r="D82" s="7">
        <f t="shared" si="81"/>
        <v>19.890437878880402</v>
      </c>
      <c r="E82" s="10">
        <f t="shared" si="82"/>
        <v>23.498966540771001</v>
      </c>
      <c r="F82" s="7" t="s">
        <v>83</v>
      </c>
      <c r="G82" s="1">
        <v>10</v>
      </c>
      <c r="H82" s="9">
        <f t="shared" si="63"/>
        <v>19.890437878880402</v>
      </c>
      <c r="I82" s="9">
        <f t="shared" si="64"/>
        <v>293.04043787888037</v>
      </c>
      <c r="J82" s="9">
        <f t="shared" si="65"/>
        <v>0.19588284100433764</v>
      </c>
      <c r="K82" s="9">
        <f t="shared" si="66"/>
        <v>11.223750000000001</v>
      </c>
      <c r="L82" s="9">
        <f t="shared" si="67"/>
        <v>0.1122375</v>
      </c>
      <c r="M82" s="1" t="s">
        <v>83</v>
      </c>
      <c r="O82" s="9">
        <f t="shared" si="83"/>
        <v>0.36089999420214663</v>
      </c>
      <c r="P82" s="9">
        <f t="shared" si="68"/>
        <v>7.0694116182765471E-2</v>
      </c>
      <c r="Q82" s="12">
        <f t="shared" si="69"/>
        <v>1.2724940912897784E-2</v>
      </c>
      <c r="R82" s="9">
        <f t="shared" si="70"/>
        <v>2.0202749999999998E-2</v>
      </c>
      <c r="S82" s="13">
        <f t="shared" si="71"/>
        <v>0.62986182143014124</v>
      </c>
      <c r="T82" s="2">
        <f t="shared" si="72"/>
        <v>0.01</v>
      </c>
      <c r="U82" s="14">
        <f t="shared" si="73"/>
        <v>6.2986182143014123E-3</v>
      </c>
      <c r="V82" s="13"/>
      <c r="W82" s="2"/>
      <c r="X82" s="14"/>
      <c r="Y82" s="2">
        <v>0.04</v>
      </c>
      <c r="Z82" s="2">
        <v>0.49</v>
      </c>
      <c r="AA82" s="2">
        <f t="shared" si="74"/>
        <v>1.9599999999999999E-2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0.5</v>
      </c>
      <c r="AP82" s="2">
        <f t="shared" si="75"/>
        <v>7.4999999999999997E-3</v>
      </c>
      <c r="AQ82" s="1">
        <f t="shared" si="76"/>
        <v>3.3398618214301415E-2</v>
      </c>
      <c r="AR82" s="9">
        <f t="shared" si="77"/>
        <v>11.223750000000001</v>
      </c>
      <c r="AS82" s="1">
        <f t="shared" si="78"/>
        <v>0.18</v>
      </c>
      <c r="AT82" s="1">
        <f t="shared" si="79"/>
        <v>220833.33333333334</v>
      </c>
      <c r="AU82" s="1">
        <f t="shared" si="80"/>
        <v>99833987.92050004</v>
      </c>
    </row>
    <row r="83" spans="1:48" x14ac:dyDescent="0.15">
      <c r="C83" s="7">
        <v>10</v>
      </c>
      <c r="D83" s="7">
        <f t="shared" si="81"/>
        <v>14.168689358798201</v>
      </c>
      <c r="E83" s="10">
        <f t="shared" si="82"/>
        <v>19.890437878880402</v>
      </c>
      <c r="F83" s="7" t="s">
        <v>83</v>
      </c>
      <c r="G83" s="1">
        <v>11</v>
      </c>
      <c r="H83" s="9">
        <f t="shared" si="63"/>
        <v>14.168689358798201</v>
      </c>
      <c r="I83" s="9">
        <f t="shared" si="64"/>
        <v>287.31868935879817</v>
      </c>
      <c r="J83" s="9">
        <f t="shared" si="65"/>
        <v>0.10107157945959826</v>
      </c>
      <c r="K83" s="9">
        <f t="shared" si="66"/>
        <v>11.223750000000001</v>
      </c>
      <c r="L83" s="9">
        <f t="shared" si="67"/>
        <v>0.1122375</v>
      </c>
      <c r="M83" s="1" t="s">
        <v>85</v>
      </c>
      <c r="N83" s="9">
        <f>(O82-P82)*$C$21/100</f>
        <v>0.27569558411841205</v>
      </c>
      <c r="O83" s="9">
        <f t="shared" si="83"/>
        <v>0.12674779390096907</v>
      </c>
      <c r="P83" s="9">
        <f t="shared" si="68"/>
        <v>1.2810599722590578E-2</v>
      </c>
      <c r="Q83" s="12">
        <f t="shared" si="69"/>
        <v>2.3059079500663041E-3</v>
      </c>
      <c r="R83" s="9">
        <f t="shared" si="70"/>
        <v>2.0202749999999998E-2</v>
      </c>
      <c r="S83" s="13">
        <f t="shared" si="71"/>
        <v>0.1141383202814619</v>
      </c>
      <c r="T83" s="2">
        <f t="shared" si="72"/>
        <v>0.01</v>
      </c>
      <c r="U83" s="14">
        <f t="shared" si="73"/>
        <v>1.141383202814619E-3</v>
      </c>
      <c r="V83" s="13"/>
      <c r="W83" s="2"/>
      <c r="X83" s="14"/>
      <c r="Y83" s="2">
        <v>0.02</v>
      </c>
      <c r="Z83" s="2">
        <v>0.49</v>
      </c>
      <c r="AA83" s="2">
        <f t="shared" si="74"/>
        <v>9.7999999999999997E-3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0.5</v>
      </c>
      <c r="AP83" s="2">
        <f t="shared" si="75"/>
        <v>5.0000000000000001E-3</v>
      </c>
      <c r="AQ83" s="1">
        <f t="shared" si="76"/>
        <v>1.5941383202814619E-2</v>
      </c>
      <c r="AR83" s="9">
        <f t="shared" si="77"/>
        <v>11.223750000000001</v>
      </c>
      <c r="AS83" s="1">
        <f t="shared" si="78"/>
        <v>0.18</v>
      </c>
      <c r="AT83" s="1">
        <f t="shared" si="79"/>
        <v>220833.33333333334</v>
      </c>
      <c r="AU83" s="1">
        <f t="shared" si="80"/>
        <v>47651428.208618946</v>
      </c>
    </row>
    <row r="84" spans="1:48" x14ac:dyDescent="0.15">
      <c r="C84" s="7">
        <v>11</v>
      </c>
      <c r="D84" s="7">
        <f t="shared" si="81"/>
        <v>8.4255031653169894</v>
      </c>
      <c r="E84" s="10">
        <f t="shared" si="82"/>
        <v>14.168689358798201</v>
      </c>
      <c r="F84" s="7" t="s">
        <v>85</v>
      </c>
      <c r="G84" s="1">
        <v>12</v>
      </c>
      <c r="H84" s="9">
        <f t="shared" si="63"/>
        <v>8.4255031653169894</v>
      </c>
      <c r="I84" s="9">
        <f t="shared" si="64"/>
        <v>281.57550316531695</v>
      </c>
      <c r="J84" s="9">
        <f t="shared" si="65"/>
        <v>5.0633789404806437E-2</v>
      </c>
      <c r="K84" s="9">
        <f t="shared" si="66"/>
        <v>11.223750000000001</v>
      </c>
      <c r="L84" s="9">
        <f t="shared" si="67"/>
        <v>0.1122375</v>
      </c>
      <c r="M84" s="1" t="s">
        <v>83</v>
      </c>
      <c r="O84" s="9">
        <f t="shared" si="83"/>
        <v>0.22617469417837849</v>
      </c>
      <c r="P84" s="9">
        <f t="shared" si="68"/>
        <v>1.1452081833724518E-2</v>
      </c>
      <c r="Q84" s="12">
        <f t="shared" si="69"/>
        <v>2.0613747300704129E-3</v>
      </c>
      <c r="R84" s="9">
        <f t="shared" si="70"/>
        <v>2.0202749999999998E-2</v>
      </c>
      <c r="S84" s="13">
        <f t="shared" si="71"/>
        <v>0.10203436314711675</v>
      </c>
      <c r="T84" s="2">
        <f t="shared" si="72"/>
        <v>0.01</v>
      </c>
      <c r="U84" s="14">
        <f t="shared" si="73"/>
        <v>1.0203436314711676E-3</v>
      </c>
      <c r="V84" s="13"/>
      <c r="W84" s="2"/>
      <c r="X84" s="14"/>
      <c r="Y84" s="2">
        <v>0.02</v>
      </c>
      <c r="Z84" s="2">
        <v>0.49</v>
      </c>
      <c r="AA84" s="2">
        <f t="shared" si="74"/>
        <v>9.7999999999999997E-3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0.5</v>
      </c>
      <c r="AP84" s="2">
        <f t="shared" si="75"/>
        <v>5.0000000000000001E-3</v>
      </c>
      <c r="AQ84" s="1">
        <f t="shared" si="76"/>
        <v>1.5820343631471168E-2</v>
      </c>
      <c r="AR84" s="9">
        <f t="shared" si="77"/>
        <v>11.223750000000001</v>
      </c>
      <c r="AS84" s="1">
        <f t="shared" si="78"/>
        <v>0.18</v>
      </c>
      <c r="AT84" s="1">
        <f t="shared" si="79"/>
        <v>220833.33333333334</v>
      </c>
      <c r="AU84" s="1">
        <f t="shared" si="80"/>
        <v>47289620.931866691</v>
      </c>
      <c r="AV84" s="1">
        <f>SUM(AU73:AU84)</f>
        <v>802099356.97125924</v>
      </c>
    </row>
    <row r="85" spans="1:48" x14ac:dyDescent="0.15">
      <c r="C85" s="7">
        <v>12</v>
      </c>
      <c r="D85" s="7">
        <f t="shared" si="81"/>
        <v>4.6078406951572299</v>
      </c>
      <c r="E85" s="10">
        <f t="shared" si="82"/>
        <v>8.4255031653169894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/>
      <c r="AE88" s="2"/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92.746499999999997</v>
      </c>
      <c r="C89" s="7" t="s">
        <v>82</v>
      </c>
      <c r="D89" s="7">
        <f>D73</f>
        <v>6.36149504940665</v>
      </c>
      <c r="E89" s="7"/>
      <c r="F89" s="7"/>
      <c r="G89" s="1">
        <v>1</v>
      </c>
      <c r="H89" s="9">
        <f t="shared" ref="H89:H100" si="84">E90</f>
        <v>6.36149504940665</v>
      </c>
      <c r="I89" s="9">
        <f t="shared" ref="I89:I100" si="85">H89+273.15</f>
        <v>279.51149504940662</v>
      </c>
      <c r="J89" s="9">
        <f t="shared" ref="J89:J100" si="86">EXP(($C$15*(I89-$C$13))/($C$16*I89*$C$13))</f>
        <v>3.9223302929031555E-2</v>
      </c>
      <c r="K89" s="9">
        <f t="shared" ref="K89:K100" si="87">$B$89/12</f>
        <v>7.7288749999999995</v>
      </c>
      <c r="L89" s="9">
        <f t="shared" ref="L89:L100" si="88">K89*$B$90/100</f>
        <v>2.39595125</v>
      </c>
      <c r="M89" s="1" t="s">
        <v>83</v>
      </c>
      <c r="O89" s="9">
        <f>L89</f>
        <v>2.39595125</v>
      </c>
      <c r="P89" s="9">
        <f t="shared" ref="P89:P100" si="89">O89*J89</f>
        <v>9.3977121681941819E-2</v>
      </c>
      <c r="Q89" s="12">
        <f t="shared" ref="Q89:Q100" si="90">P89*$B$91</f>
        <v>4.5109018407332072E-2</v>
      </c>
      <c r="R89" s="9">
        <f t="shared" ref="R89:R100" si="91">L89*$B$91</f>
        <v>1.1500565999999999</v>
      </c>
      <c r="S89" s="13">
        <f t="shared" ref="S89:S100" si="92">Q89/R89</f>
        <v>3.9223302929031562E-2</v>
      </c>
      <c r="T89" s="2">
        <f t="shared" ref="T89:T100" si="93">$B$90/100</f>
        <v>0.31</v>
      </c>
      <c r="U89" s="14">
        <f t="shared" ref="U89:U100" si="94">S89*T89</f>
        <v>1.2159223907999783E-2</v>
      </c>
      <c r="V89" s="2">
        <v>180.9</v>
      </c>
      <c r="W89" s="2">
        <v>0.28000000000000003</v>
      </c>
      <c r="X89" s="2">
        <v>6</v>
      </c>
      <c r="Y89" s="2">
        <v>0.04</v>
      </c>
      <c r="Z89" s="2">
        <v>0.01</v>
      </c>
      <c r="AA89" s="2">
        <v>0.03</v>
      </c>
      <c r="AB89" s="2">
        <v>70</v>
      </c>
      <c r="AC89" s="2">
        <v>0.34</v>
      </c>
      <c r="AD89" s="2"/>
      <c r="AE89" s="2"/>
      <c r="AF89" s="2"/>
      <c r="AG89" s="2"/>
      <c r="AH89" s="2"/>
      <c r="AI89" s="2"/>
      <c r="AJ89" s="1">
        <f t="shared" ref="AJ89:AJ100" si="95">U89*0.67*AL89+(V89*W89+X89*Y89+Z89*AA89+AB89*AC89+AD89*AE89+AF89*AG89+AH89*AI89)/1000</f>
        <v>7.8602706408812742E-2</v>
      </c>
      <c r="AK89" s="9">
        <f t="shared" ref="AK89:AK100" si="96">$B$89/12</f>
        <v>7.7288749999999995</v>
      </c>
      <c r="AL89" s="1">
        <f t="shared" ref="AL89:AL100" si="97">$B$91</f>
        <v>0.48</v>
      </c>
      <c r="AM89" s="17">
        <f t="shared" ref="AM89:AM100" si="98">$E$6/12</f>
        <v>5743275</v>
      </c>
      <c r="AN89" s="1">
        <f t="shared" ref="AN89:AN100" si="99">AM89*10000*AK89*AJ89</f>
        <v>34890998237.865906</v>
      </c>
    </row>
    <row r="90" spans="1:48" x14ac:dyDescent="0.15">
      <c r="A90" s="1" t="s">
        <v>84</v>
      </c>
      <c r="B90" s="1">
        <f>H6</f>
        <v>31</v>
      </c>
      <c r="C90" s="7">
        <v>1</v>
      </c>
      <c r="D90" s="7">
        <f t="shared" ref="D90:D101" si="100">D74</f>
        <v>-0.23390862657811501</v>
      </c>
      <c r="E90" s="10">
        <f t="shared" ref="E90:E101" si="101">D89</f>
        <v>6.36149504940665</v>
      </c>
      <c r="F90" s="7" t="s">
        <v>83</v>
      </c>
      <c r="G90" s="1">
        <v>2</v>
      </c>
      <c r="H90" s="9">
        <f t="shared" si="84"/>
        <v>-0.23390862657811501</v>
      </c>
      <c r="I90" s="9">
        <f t="shared" si="85"/>
        <v>272.91609137342186</v>
      </c>
      <c r="J90" s="9">
        <f t="shared" si="86"/>
        <v>1.6902024552773402E-2</v>
      </c>
      <c r="K90" s="9">
        <f t="shared" si="87"/>
        <v>7.7288749999999995</v>
      </c>
      <c r="L90" s="9">
        <f t="shared" si="88"/>
        <v>2.39595125</v>
      </c>
      <c r="M90" s="1" t="s">
        <v>83</v>
      </c>
      <c r="O90" s="9">
        <f t="shared" ref="O90:O100" si="102">L90+O89-P89-N90</f>
        <v>4.6979253783180583</v>
      </c>
      <c r="P90" s="9">
        <f t="shared" si="89"/>
        <v>7.9404450091429088E-2</v>
      </c>
      <c r="Q90" s="12">
        <f t="shared" si="90"/>
        <v>3.8114136043885964E-2</v>
      </c>
      <c r="R90" s="9">
        <f t="shared" si="91"/>
        <v>1.1500565999999999</v>
      </c>
      <c r="S90" s="13">
        <f t="shared" si="92"/>
        <v>3.3141095876399448E-2</v>
      </c>
      <c r="T90" s="2">
        <f t="shared" si="93"/>
        <v>0.31</v>
      </c>
      <c r="U90" s="14">
        <f t="shared" si="94"/>
        <v>1.0273739721683829E-2</v>
      </c>
      <c r="V90" s="2">
        <v>180.9</v>
      </c>
      <c r="W90" s="2">
        <v>0.28000000000000003</v>
      </c>
      <c r="X90" s="2">
        <v>6</v>
      </c>
      <c r="Y90" s="2">
        <v>0.04</v>
      </c>
      <c r="Z90" s="2">
        <v>0.01</v>
      </c>
      <c r="AA90" s="2">
        <v>0.03</v>
      </c>
      <c r="AB90" s="2">
        <v>70</v>
      </c>
      <c r="AC90" s="2">
        <v>0.34</v>
      </c>
      <c r="AD90" s="2"/>
      <c r="AE90" s="2"/>
      <c r="AF90" s="2"/>
      <c r="AG90" s="2"/>
      <c r="AH90" s="2"/>
      <c r="AI90" s="2"/>
      <c r="AJ90" s="1">
        <f t="shared" si="95"/>
        <v>7.7996334694493533E-2</v>
      </c>
      <c r="AK90" s="9">
        <f t="shared" si="96"/>
        <v>7.7288749999999995</v>
      </c>
      <c r="AL90" s="1">
        <f t="shared" si="97"/>
        <v>0.48</v>
      </c>
      <c r="AM90" s="17">
        <f t="shared" si="98"/>
        <v>5743275</v>
      </c>
      <c r="AN90" s="1">
        <f t="shared" si="99"/>
        <v>34621835566.726234</v>
      </c>
    </row>
    <row r="91" spans="1:48" x14ac:dyDescent="0.15">
      <c r="A91" s="1" t="s">
        <v>19</v>
      </c>
      <c r="B91" s="1">
        <f>G6</f>
        <v>0.48</v>
      </c>
      <c r="C91" s="7">
        <v>2</v>
      </c>
      <c r="D91" s="7">
        <f t="shared" si="100"/>
        <v>2.9881777772684202</v>
      </c>
      <c r="E91" s="10">
        <f t="shared" si="101"/>
        <v>-0.23390862657811501</v>
      </c>
      <c r="F91" s="7" t="s">
        <v>83</v>
      </c>
      <c r="G91" s="1">
        <v>3</v>
      </c>
      <c r="H91" s="9">
        <f t="shared" si="84"/>
        <v>2.9881777772684202</v>
      </c>
      <c r="I91" s="9">
        <f t="shared" si="85"/>
        <v>276.13817777726842</v>
      </c>
      <c r="J91" s="9">
        <f t="shared" si="86"/>
        <v>2.5629005177708889E-2</v>
      </c>
      <c r="K91" s="9">
        <f t="shared" si="87"/>
        <v>7.7288749999999995</v>
      </c>
      <c r="L91" s="9">
        <f t="shared" si="88"/>
        <v>2.39595125</v>
      </c>
      <c r="M91" s="1" t="s">
        <v>83</v>
      </c>
      <c r="O91" s="9">
        <f t="shared" si="102"/>
        <v>7.0144721782266295</v>
      </c>
      <c r="P91" s="9">
        <f t="shared" si="89"/>
        <v>0.17977394377466524</v>
      </c>
      <c r="Q91" s="12">
        <f t="shared" si="90"/>
        <v>8.6291493011839318E-2</v>
      </c>
      <c r="R91" s="9">
        <f t="shared" si="91"/>
        <v>1.1500565999999999</v>
      </c>
      <c r="S91" s="13">
        <f t="shared" si="92"/>
        <v>7.5032387981460502E-2</v>
      </c>
      <c r="T91" s="2">
        <f t="shared" si="93"/>
        <v>0.31</v>
      </c>
      <c r="U91" s="14">
        <f t="shared" si="94"/>
        <v>2.3260040274252755E-2</v>
      </c>
      <c r="V91" s="2">
        <v>180.9</v>
      </c>
      <c r="W91" s="2">
        <v>0.28000000000000003</v>
      </c>
      <c r="X91" s="2">
        <v>6</v>
      </c>
      <c r="Y91" s="2">
        <v>0.04</v>
      </c>
      <c r="Z91" s="2">
        <v>0.01</v>
      </c>
      <c r="AA91" s="2">
        <v>0.03</v>
      </c>
      <c r="AB91" s="2">
        <v>70</v>
      </c>
      <c r="AC91" s="2">
        <v>0.34</v>
      </c>
      <c r="AD91" s="2"/>
      <c r="AE91" s="2"/>
      <c r="AF91" s="2"/>
      <c r="AG91" s="2"/>
      <c r="AH91" s="2"/>
      <c r="AI91" s="2"/>
      <c r="AJ91" s="1">
        <f t="shared" si="95"/>
        <v>8.2172728952199708E-2</v>
      </c>
      <c r="AK91" s="9">
        <f t="shared" si="96"/>
        <v>7.7288749999999995</v>
      </c>
      <c r="AL91" s="1">
        <f t="shared" si="97"/>
        <v>0.48</v>
      </c>
      <c r="AM91" s="17">
        <f t="shared" si="98"/>
        <v>5743275</v>
      </c>
      <c r="AN91" s="1">
        <f t="shared" si="99"/>
        <v>36475697492.65506</v>
      </c>
    </row>
    <row r="92" spans="1:48" x14ac:dyDescent="0.15">
      <c r="C92" s="7">
        <v>3</v>
      </c>
      <c r="D92" s="7">
        <f t="shared" si="100"/>
        <v>8.3229648860721106</v>
      </c>
      <c r="E92" s="10">
        <f t="shared" si="101"/>
        <v>2.9881777772684202</v>
      </c>
      <c r="F92" s="7" t="s">
        <v>83</v>
      </c>
      <c r="G92" s="1">
        <v>4</v>
      </c>
      <c r="H92" s="9">
        <f t="shared" si="84"/>
        <v>8.3229648860721106</v>
      </c>
      <c r="I92" s="9">
        <f t="shared" si="85"/>
        <v>281.47296488607208</v>
      </c>
      <c r="J92" s="9">
        <f t="shared" si="86"/>
        <v>4.9999951639006626E-2</v>
      </c>
      <c r="K92" s="9">
        <f t="shared" si="87"/>
        <v>7.7288749999999995</v>
      </c>
      <c r="L92" s="9">
        <f t="shared" si="88"/>
        <v>2.39595125</v>
      </c>
      <c r="M92" s="1" t="s">
        <v>83</v>
      </c>
      <c r="O92" s="9">
        <f t="shared" si="102"/>
        <v>9.2306494844519644</v>
      </c>
      <c r="P92" s="9">
        <f t="shared" si="89"/>
        <v>0.46153202781921965</v>
      </c>
      <c r="Q92" s="12">
        <f t="shared" si="90"/>
        <v>0.22153537335322543</v>
      </c>
      <c r="R92" s="9">
        <f t="shared" si="91"/>
        <v>1.1500565999999999</v>
      </c>
      <c r="S92" s="13">
        <f t="shared" si="92"/>
        <v>0.19262997434493698</v>
      </c>
      <c r="T92" s="2">
        <f t="shared" si="93"/>
        <v>0.31</v>
      </c>
      <c r="U92" s="14">
        <f t="shared" si="94"/>
        <v>5.9715292046930463E-2</v>
      </c>
      <c r="V92" s="2">
        <v>180.9</v>
      </c>
      <c r="W92" s="2">
        <v>0.28000000000000003</v>
      </c>
      <c r="X92" s="2">
        <v>6</v>
      </c>
      <c r="Y92" s="2">
        <v>0.04</v>
      </c>
      <c r="Z92" s="2">
        <v>0.01</v>
      </c>
      <c r="AA92" s="2">
        <v>0.03</v>
      </c>
      <c r="AB92" s="2">
        <v>70</v>
      </c>
      <c r="AC92" s="2">
        <v>0.34</v>
      </c>
      <c r="AD92" s="2"/>
      <c r="AE92" s="2"/>
      <c r="AF92" s="2"/>
      <c r="AG92" s="2"/>
      <c r="AH92" s="2"/>
      <c r="AI92" s="2"/>
      <c r="AJ92" s="1">
        <f t="shared" si="95"/>
        <v>9.3896737922292861E-2</v>
      </c>
      <c r="AK92" s="9">
        <f t="shared" si="96"/>
        <v>7.7288749999999995</v>
      </c>
      <c r="AL92" s="1">
        <f t="shared" si="97"/>
        <v>0.48</v>
      </c>
      <c r="AM92" s="17">
        <f t="shared" si="98"/>
        <v>5743275</v>
      </c>
      <c r="AN92" s="1">
        <f t="shared" si="99"/>
        <v>41679874231.66848</v>
      </c>
    </row>
    <row r="93" spans="1:48" x14ac:dyDescent="0.15">
      <c r="C93" s="7">
        <v>4</v>
      </c>
      <c r="D93" s="7">
        <f t="shared" si="100"/>
        <v>11.4422806057601</v>
      </c>
      <c r="E93" s="10">
        <f t="shared" si="101"/>
        <v>8.3229648860721106</v>
      </c>
      <c r="F93" s="7" t="s">
        <v>83</v>
      </c>
      <c r="G93" s="1">
        <v>5</v>
      </c>
      <c r="H93" s="9">
        <f t="shared" si="84"/>
        <v>11.4422806057601</v>
      </c>
      <c r="I93" s="9">
        <f t="shared" si="85"/>
        <v>284.5922806057601</v>
      </c>
      <c r="J93" s="9">
        <f t="shared" si="86"/>
        <v>7.3052308178051764E-2</v>
      </c>
      <c r="K93" s="9">
        <f t="shared" si="87"/>
        <v>7.7288749999999995</v>
      </c>
      <c r="L93" s="9">
        <f t="shared" si="88"/>
        <v>2.39595125</v>
      </c>
      <c r="M93" s="1" t="s">
        <v>85</v>
      </c>
      <c r="N93" s="9">
        <f>(O92-P92)*$C$21/100</f>
        <v>8.330661583801108</v>
      </c>
      <c r="O93" s="9">
        <f t="shared" si="102"/>
        <v>2.834407122831637</v>
      </c>
      <c r="P93" s="9">
        <f t="shared" si="89"/>
        <v>0.20705998263916175</v>
      </c>
      <c r="Q93" s="12">
        <f t="shared" si="90"/>
        <v>9.9388791666797635E-2</v>
      </c>
      <c r="R93" s="9">
        <f t="shared" si="91"/>
        <v>1.1500565999999999</v>
      </c>
      <c r="S93" s="13">
        <f t="shared" si="92"/>
        <v>8.6420782826512749E-2</v>
      </c>
      <c r="T93" s="2">
        <f t="shared" si="93"/>
        <v>0.31</v>
      </c>
      <c r="U93" s="14">
        <f t="shared" si="94"/>
        <v>2.6790442676218953E-2</v>
      </c>
      <c r="V93" s="2">
        <v>180.9</v>
      </c>
      <c r="W93" s="2">
        <v>0.28000000000000003</v>
      </c>
      <c r="X93" s="2">
        <v>6</v>
      </c>
      <c r="Y93" s="2">
        <v>0.04</v>
      </c>
      <c r="Z93" s="2">
        <v>0.01</v>
      </c>
      <c r="AA93" s="2">
        <v>0.03</v>
      </c>
      <c r="AB93" s="2">
        <v>70</v>
      </c>
      <c r="AC93" s="2">
        <v>0.34</v>
      </c>
      <c r="AD93" s="2"/>
      <c r="AE93" s="2"/>
      <c r="AF93" s="2"/>
      <c r="AG93" s="2"/>
      <c r="AH93" s="2"/>
      <c r="AI93" s="2"/>
      <c r="AJ93" s="1">
        <f t="shared" si="95"/>
        <v>8.3308106364672035E-2</v>
      </c>
      <c r="AK93" s="9">
        <f t="shared" si="96"/>
        <v>7.7288749999999995</v>
      </c>
      <c r="AL93" s="1">
        <f t="shared" si="97"/>
        <v>0.48</v>
      </c>
      <c r="AM93" s="17">
        <f t="shared" si="98"/>
        <v>5743275</v>
      </c>
      <c r="AN93" s="1">
        <f t="shared" si="99"/>
        <v>36979680791.803185</v>
      </c>
    </row>
    <row r="94" spans="1:48" x14ac:dyDescent="0.15">
      <c r="C94" s="7">
        <v>5</v>
      </c>
      <c r="D94" s="7">
        <f t="shared" si="100"/>
        <v>16.0241622197236</v>
      </c>
      <c r="E94" s="10">
        <f t="shared" si="101"/>
        <v>11.4422806057601</v>
      </c>
      <c r="F94" s="7" t="s">
        <v>85</v>
      </c>
      <c r="G94" s="1">
        <v>6</v>
      </c>
      <c r="H94" s="9">
        <f t="shared" si="84"/>
        <v>16.0241622197236</v>
      </c>
      <c r="I94" s="9">
        <f t="shared" si="85"/>
        <v>289.1741622197236</v>
      </c>
      <c r="J94" s="9">
        <f t="shared" si="86"/>
        <v>0.12562141774768637</v>
      </c>
      <c r="K94" s="9">
        <f t="shared" si="87"/>
        <v>7.7288749999999995</v>
      </c>
      <c r="L94" s="9">
        <f t="shared" si="88"/>
        <v>2.39595125</v>
      </c>
      <c r="M94" s="1" t="s">
        <v>83</v>
      </c>
      <c r="O94" s="9">
        <f t="shared" si="102"/>
        <v>5.0232983901924744</v>
      </c>
      <c r="P94" s="9">
        <f t="shared" si="89"/>
        <v>0.63103386554564922</v>
      </c>
      <c r="Q94" s="12">
        <f t="shared" si="90"/>
        <v>0.30289625546191162</v>
      </c>
      <c r="R94" s="9">
        <f t="shared" si="91"/>
        <v>1.1500565999999999</v>
      </c>
      <c r="S94" s="13">
        <f t="shared" si="92"/>
        <v>0.2633750855931018</v>
      </c>
      <c r="T94" s="2">
        <f t="shared" si="93"/>
        <v>0.31</v>
      </c>
      <c r="U94" s="14">
        <f t="shared" si="94"/>
        <v>8.1646276533861556E-2</v>
      </c>
      <c r="V94" s="2">
        <v>220.1</v>
      </c>
      <c r="W94" s="2">
        <v>0.28000000000000003</v>
      </c>
      <c r="X94" s="2">
        <v>12.1</v>
      </c>
      <c r="Y94" s="2">
        <v>0.04</v>
      </c>
      <c r="Z94" s="2">
        <v>1.4999999999999999E-2</v>
      </c>
      <c r="AA94" s="2">
        <v>0.03</v>
      </c>
      <c r="AB94" s="2">
        <v>70</v>
      </c>
      <c r="AC94" s="2">
        <v>0.34</v>
      </c>
      <c r="AD94" s="2"/>
      <c r="AE94" s="2"/>
      <c r="AF94" s="2"/>
      <c r="AG94" s="2"/>
      <c r="AH94" s="2"/>
      <c r="AI94" s="2"/>
      <c r="AJ94" s="1">
        <f t="shared" si="95"/>
        <v>0.11216989253328988</v>
      </c>
      <c r="AK94" s="9">
        <f t="shared" si="96"/>
        <v>7.7288749999999995</v>
      </c>
      <c r="AL94" s="1">
        <f t="shared" si="97"/>
        <v>0.48</v>
      </c>
      <c r="AM94" s="17">
        <f t="shared" si="98"/>
        <v>5743275</v>
      </c>
      <c r="AN94" s="1">
        <f t="shared" si="99"/>
        <v>49791154802.80497</v>
      </c>
    </row>
    <row r="95" spans="1:48" x14ac:dyDescent="0.15">
      <c r="C95" s="7">
        <v>6</v>
      </c>
      <c r="D95" s="7">
        <f t="shared" si="100"/>
        <v>22.108271575971202</v>
      </c>
      <c r="E95" s="10">
        <f t="shared" si="101"/>
        <v>16.0241622197236</v>
      </c>
      <c r="F95" s="7" t="s">
        <v>83</v>
      </c>
      <c r="G95" s="1">
        <v>7</v>
      </c>
      <c r="H95" s="9">
        <f t="shared" si="84"/>
        <v>22.108271575971202</v>
      </c>
      <c r="I95" s="9">
        <f t="shared" si="85"/>
        <v>295.25827157597121</v>
      </c>
      <c r="J95" s="9">
        <f t="shared" si="86"/>
        <v>0.25141370163409116</v>
      </c>
      <c r="K95" s="9">
        <f t="shared" si="87"/>
        <v>7.7288749999999995</v>
      </c>
      <c r="L95" s="9">
        <f t="shared" si="88"/>
        <v>2.39595125</v>
      </c>
      <c r="M95" s="1" t="s">
        <v>83</v>
      </c>
      <c r="O95" s="9">
        <f t="shared" si="102"/>
        <v>6.788215774646825</v>
      </c>
      <c r="P95" s="9">
        <f t="shared" si="89"/>
        <v>1.7066504553948878</v>
      </c>
      <c r="Q95" s="12">
        <f t="shared" si="90"/>
        <v>0.81919221858954616</v>
      </c>
      <c r="R95" s="9">
        <f t="shared" si="91"/>
        <v>1.1500565999999999</v>
      </c>
      <c r="S95" s="13">
        <f t="shared" si="92"/>
        <v>0.7123060017998647</v>
      </c>
      <c r="T95" s="2">
        <f t="shared" si="93"/>
        <v>0.31</v>
      </c>
      <c r="U95" s="14">
        <f t="shared" si="94"/>
        <v>0.22081486055795804</v>
      </c>
      <c r="V95" s="2">
        <v>220.1</v>
      </c>
      <c r="W95" s="2">
        <v>0.28000000000000003</v>
      </c>
      <c r="X95" s="2">
        <v>12.1</v>
      </c>
      <c r="Y95" s="2">
        <v>0.04</v>
      </c>
      <c r="Z95" s="2">
        <v>1.4999999999999999E-2</v>
      </c>
      <c r="AA95" s="2">
        <v>0.03</v>
      </c>
      <c r="AB95" s="2">
        <v>118</v>
      </c>
      <c r="AC95" s="2">
        <v>0.34</v>
      </c>
      <c r="AD95" s="2"/>
      <c r="AE95" s="2"/>
      <c r="AF95" s="2"/>
      <c r="AG95" s="2"/>
      <c r="AH95" s="2"/>
      <c r="AI95" s="2"/>
      <c r="AJ95" s="1">
        <f t="shared" si="95"/>
        <v>0.17324650915543932</v>
      </c>
      <c r="AK95" s="9">
        <f t="shared" si="96"/>
        <v>7.7288749999999995</v>
      </c>
      <c r="AL95" s="1">
        <f t="shared" si="97"/>
        <v>0.48</v>
      </c>
      <c r="AM95" s="17">
        <f t="shared" si="98"/>
        <v>5743275</v>
      </c>
      <c r="AN95" s="1">
        <f t="shared" si="99"/>
        <v>76902487482.048477</v>
      </c>
    </row>
    <row r="96" spans="1:48" x14ac:dyDescent="0.15">
      <c r="C96" s="7">
        <v>7</v>
      </c>
      <c r="D96" s="7">
        <f t="shared" si="100"/>
        <v>24.160880185931699</v>
      </c>
      <c r="E96" s="10">
        <f t="shared" si="101"/>
        <v>22.108271575971202</v>
      </c>
      <c r="F96" s="7" t="s">
        <v>83</v>
      </c>
      <c r="G96" s="1">
        <v>8</v>
      </c>
      <c r="H96" s="9">
        <f t="shared" si="84"/>
        <v>24.160880185931699</v>
      </c>
      <c r="I96" s="9">
        <f t="shared" si="85"/>
        <v>297.31088018593169</v>
      </c>
      <c r="J96" s="9">
        <f t="shared" si="86"/>
        <v>0.31569339954617603</v>
      </c>
      <c r="K96" s="9">
        <f t="shared" si="87"/>
        <v>7.7288749999999995</v>
      </c>
      <c r="L96" s="9">
        <f t="shared" si="88"/>
        <v>2.39595125</v>
      </c>
      <c r="M96" s="1" t="s">
        <v>83</v>
      </c>
      <c r="O96" s="9">
        <f t="shared" si="102"/>
        <v>7.4775165692519376</v>
      </c>
      <c r="P96" s="9">
        <f t="shared" si="89"/>
        <v>2.3606026259100035</v>
      </c>
      <c r="Q96" s="12">
        <f t="shared" si="90"/>
        <v>1.1330892604368017</v>
      </c>
      <c r="R96" s="9">
        <f t="shared" si="91"/>
        <v>1.1500565999999999</v>
      </c>
      <c r="S96" s="13">
        <f t="shared" si="92"/>
        <v>0.98524651781208139</v>
      </c>
      <c r="T96" s="2">
        <f t="shared" si="93"/>
        <v>0.31</v>
      </c>
      <c r="U96" s="14">
        <f t="shared" si="94"/>
        <v>0.30542642052174523</v>
      </c>
      <c r="V96" s="2">
        <v>220.1</v>
      </c>
      <c r="W96" s="2">
        <v>0.28000000000000003</v>
      </c>
      <c r="X96" s="2">
        <v>12.1</v>
      </c>
      <c r="Y96" s="2">
        <v>0.04</v>
      </c>
      <c r="Z96" s="2">
        <v>1.4999999999999999E-2</v>
      </c>
      <c r="AA96" s="2">
        <v>0.03</v>
      </c>
      <c r="AB96" s="2">
        <v>118</v>
      </c>
      <c r="AC96" s="2">
        <v>0.34</v>
      </c>
      <c r="AD96" s="2"/>
      <c r="AE96" s="2"/>
      <c r="AF96" s="2"/>
      <c r="AG96" s="2"/>
      <c r="AH96" s="2"/>
      <c r="AI96" s="2"/>
      <c r="AJ96" s="1">
        <f t="shared" si="95"/>
        <v>0.20045758683979328</v>
      </c>
      <c r="AK96" s="9">
        <f t="shared" si="96"/>
        <v>7.7288749999999995</v>
      </c>
      <c r="AL96" s="1">
        <f t="shared" si="97"/>
        <v>0.48</v>
      </c>
      <c r="AM96" s="17">
        <f t="shared" si="98"/>
        <v>5743275</v>
      </c>
      <c r="AN96" s="1">
        <f t="shared" si="99"/>
        <v>88981227603.250961</v>
      </c>
    </row>
    <row r="97" spans="1:50" x14ac:dyDescent="0.15">
      <c r="C97" s="7">
        <v>8</v>
      </c>
      <c r="D97" s="7">
        <f t="shared" si="100"/>
        <v>23.498966540771001</v>
      </c>
      <c r="E97" s="10">
        <f t="shared" si="101"/>
        <v>24.160880185931699</v>
      </c>
      <c r="F97" s="7" t="s">
        <v>83</v>
      </c>
      <c r="G97" s="1">
        <v>9</v>
      </c>
      <c r="H97" s="9">
        <f t="shared" si="84"/>
        <v>23.498966540771001</v>
      </c>
      <c r="I97" s="9">
        <f t="shared" si="85"/>
        <v>296.64896654077097</v>
      </c>
      <c r="J97" s="9">
        <f t="shared" si="86"/>
        <v>0.29344710195025309</v>
      </c>
      <c r="K97" s="9">
        <f t="shared" si="87"/>
        <v>7.7288749999999995</v>
      </c>
      <c r="L97" s="9">
        <f t="shared" si="88"/>
        <v>2.39595125</v>
      </c>
      <c r="M97" s="1" t="s">
        <v>83</v>
      </c>
      <c r="O97" s="9">
        <f t="shared" si="102"/>
        <v>7.5128651933419341</v>
      </c>
      <c r="P97" s="9">
        <f t="shared" si="89"/>
        <v>2.2046285183291183</v>
      </c>
      <c r="Q97" s="12">
        <f t="shared" si="90"/>
        <v>1.0582216887979767</v>
      </c>
      <c r="R97" s="9">
        <f t="shared" si="91"/>
        <v>1.1500565999999999</v>
      </c>
      <c r="S97" s="13">
        <f t="shared" si="92"/>
        <v>0.92014748560894899</v>
      </c>
      <c r="T97" s="2">
        <f t="shared" si="93"/>
        <v>0.31</v>
      </c>
      <c r="U97" s="14">
        <f t="shared" si="94"/>
        <v>0.28524572053877417</v>
      </c>
      <c r="V97" s="2">
        <v>220.1</v>
      </c>
      <c r="W97" s="2">
        <v>0.28000000000000003</v>
      </c>
      <c r="X97" s="2">
        <v>12.1</v>
      </c>
      <c r="Y97" s="2">
        <v>0.04</v>
      </c>
      <c r="Z97" s="2">
        <v>1.4999999999999999E-2</v>
      </c>
      <c r="AA97" s="2">
        <v>0.03</v>
      </c>
      <c r="AB97" s="2">
        <v>118</v>
      </c>
      <c r="AC97" s="2">
        <v>0.34</v>
      </c>
      <c r="AD97" s="2"/>
      <c r="AE97" s="2"/>
      <c r="AF97" s="2"/>
      <c r="AG97" s="2"/>
      <c r="AH97" s="2"/>
      <c r="AI97" s="2"/>
      <c r="AJ97" s="1">
        <f t="shared" si="95"/>
        <v>0.19396747372526979</v>
      </c>
      <c r="AK97" s="9">
        <f t="shared" si="96"/>
        <v>7.7288749999999995</v>
      </c>
      <c r="AL97" s="1">
        <f t="shared" si="97"/>
        <v>0.48</v>
      </c>
      <c r="AM97" s="17">
        <f t="shared" si="98"/>
        <v>5743275</v>
      </c>
      <c r="AN97" s="1">
        <f t="shared" si="99"/>
        <v>86100327751.474335</v>
      </c>
    </row>
    <row r="98" spans="1:50" x14ac:dyDescent="0.15">
      <c r="C98" s="7">
        <v>9</v>
      </c>
      <c r="D98" s="7">
        <f t="shared" si="100"/>
        <v>19.890437878880402</v>
      </c>
      <c r="E98" s="10">
        <f t="shared" si="101"/>
        <v>23.498966540771001</v>
      </c>
      <c r="F98" s="7" t="s">
        <v>83</v>
      </c>
      <c r="G98" s="1">
        <v>10</v>
      </c>
      <c r="H98" s="9">
        <f t="shared" si="84"/>
        <v>19.890437878880402</v>
      </c>
      <c r="I98" s="9">
        <f t="shared" si="85"/>
        <v>293.04043787888037</v>
      </c>
      <c r="J98" s="9">
        <f t="shared" si="86"/>
        <v>0.19588284100433764</v>
      </c>
      <c r="K98" s="9">
        <f t="shared" si="87"/>
        <v>7.7288749999999995</v>
      </c>
      <c r="L98" s="9">
        <f t="shared" si="88"/>
        <v>2.39595125</v>
      </c>
      <c r="M98" s="1" t="s">
        <v>83</v>
      </c>
      <c r="O98" s="9">
        <f t="shared" si="102"/>
        <v>7.7041879250128158</v>
      </c>
      <c r="P98" s="9">
        <f t="shared" si="89"/>
        <v>1.5091182183828233</v>
      </c>
      <c r="Q98" s="12">
        <f t="shared" si="90"/>
        <v>0.72437674482375514</v>
      </c>
      <c r="R98" s="9">
        <f t="shared" si="91"/>
        <v>1.1500565999999999</v>
      </c>
      <c r="S98" s="13">
        <f t="shared" si="92"/>
        <v>0.62986182143014113</v>
      </c>
      <c r="T98" s="2">
        <f t="shared" si="93"/>
        <v>0.31</v>
      </c>
      <c r="U98" s="14">
        <f t="shared" si="94"/>
        <v>0.19525716464334375</v>
      </c>
      <c r="V98" s="2">
        <v>220.1</v>
      </c>
      <c r="W98" s="2">
        <v>0.28000000000000003</v>
      </c>
      <c r="X98" s="2">
        <v>12.1</v>
      </c>
      <c r="Y98" s="2">
        <v>0.04</v>
      </c>
      <c r="Z98" s="2">
        <v>1.4999999999999999E-2</v>
      </c>
      <c r="AA98" s="2">
        <v>0.03</v>
      </c>
      <c r="AB98" s="2">
        <v>118</v>
      </c>
      <c r="AC98" s="2">
        <v>0.34</v>
      </c>
      <c r="AD98" s="2"/>
      <c r="AE98" s="2"/>
      <c r="AF98" s="2"/>
      <c r="AG98" s="2"/>
      <c r="AH98" s="2"/>
      <c r="AI98" s="2"/>
      <c r="AJ98" s="1">
        <f t="shared" si="95"/>
        <v>0.16502715414929936</v>
      </c>
      <c r="AK98" s="9">
        <f t="shared" si="96"/>
        <v>7.7288749999999995</v>
      </c>
      <c r="AL98" s="1">
        <f t="shared" si="97"/>
        <v>0.48</v>
      </c>
      <c r="AM98" s="17">
        <f t="shared" si="98"/>
        <v>5743275</v>
      </c>
      <c r="AN98" s="1">
        <f t="shared" si="99"/>
        <v>73253993503.430573</v>
      </c>
    </row>
    <row r="99" spans="1:50" x14ac:dyDescent="0.15">
      <c r="C99" s="7">
        <v>10</v>
      </c>
      <c r="D99" s="7">
        <f t="shared" si="100"/>
        <v>14.168689358798201</v>
      </c>
      <c r="E99" s="10">
        <f t="shared" si="101"/>
        <v>19.890437878880402</v>
      </c>
      <c r="F99" s="7" t="s">
        <v>83</v>
      </c>
      <c r="G99" s="1">
        <v>11</v>
      </c>
      <c r="H99" s="9">
        <f t="shared" si="84"/>
        <v>14.168689358798201</v>
      </c>
      <c r="I99" s="9">
        <f t="shared" si="85"/>
        <v>287.31868935879817</v>
      </c>
      <c r="J99" s="9">
        <f t="shared" si="86"/>
        <v>0.10107157945959826</v>
      </c>
      <c r="K99" s="9">
        <f t="shared" si="87"/>
        <v>7.7288749999999995</v>
      </c>
      <c r="L99" s="9">
        <f t="shared" si="88"/>
        <v>2.39595125</v>
      </c>
      <c r="M99" s="1" t="s">
        <v>85</v>
      </c>
      <c r="N99" s="9">
        <f>(O98-P98)*$C$21/100</f>
        <v>5.885316221298492</v>
      </c>
      <c r="O99" s="9">
        <f t="shared" si="102"/>
        <v>2.7057047353314996</v>
      </c>
      <c r="P99" s="9">
        <f t="shared" si="89"/>
        <v>0.27346985115126893</v>
      </c>
      <c r="Q99" s="12">
        <f t="shared" si="90"/>
        <v>0.13126552855260909</v>
      </c>
      <c r="R99" s="9">
        <f t="shared" si="91"/>
        <v>1.1500565999999999</v>
      </c>
      <c r="S99" s="13">
        <f t="shared" si="92"/>
        <v>0.1141383202814619</v>
      </c>
      <c r="T99" s="2">
        <f t="shared" si="93"/>
        <v>0.31</v>
      </c>
      <c r="U99" s="14">
        <f t="shared" si="94"/>
        <v>3.5382879287253186E-2</v>
      </c>
      <c r="V99" s="2">
        <v>180.9</v>
      </c>
      <c r="W99" s="2">
        <v>0.28000000000000003</v>
      </c>
      <c r="X99" s="2">
        <v>6</v>
      </c>
      <c r="Y99" s="2">
        <v>0.04</v>
      </c>
      <c r="Z99" s="2">
        <v>0.01</v>
      </c>
      <c r="AA99" s="2">
        <v>0.03</v>
      </c>
      <c r="AB99" s="2">
        <v>70</v>
      </c>
      <c r="AC99" s="2">
        <v>0.34</v>
      </c>
      <c r="AD99" s="2"/>
      <c r="AE99" s="2"/>
      <c r="AF99" s="2"/>
      <c r="AG99" s="2"/>
      <c r="AH99" s="2"/>
      <c r="AI99" s="2"/>
      <c r="AJ99" s="1">
        <f t="shared" si="95"/>
        <v>8.6071433978780643E-2</v>
      </c>
      <c r="AK99" s="9">
        <f t="shared" si="96"/>
        <v>7.7288749999999995</v>
      </c>
      <c r="AL99" s="1">
        <f t="shared" si="97"/>
        <v>0.48</v>
      </c>
      <c r="AM99" s="17">
        <f t="shared" si="98"/>
        <v>5743275</v>
      </c>
      <c r="AN99" s="1">
        <f t="shared" si="99"/>
        <v>38206295794.256836</v>
      </c>
    </row>
    <row r="100" spans="1:50" x14ac:dyDescent="0.15">
      <c r="C100" s="7">
        <v>11</v>
      </c>
      <c r="D100" s="7">
        <f t="shared" si="100"/>
        <v>8.4255031653169894</v>
      </c>
      <c r="E100" s="10">
        <f t="shared" si="101"/>
        <v>14.168689358798201</v>
      </c>
      <c r="F100" s="7" t="s">
        <v>85</v>
      </c>
      <c r="G100" s="1">
        <v>12</v>
      </c>
      <c r="H100" s="9">
        <f t="shared" si="84"/>
        <v>8.4255031653169894</v>
      </c>
      <c r="I100" s="9">
        <f t="shared" si="85"/>
        <v>281.57550316531695</v>
      </c>
      <c r="J100" s="9">
        <f t="shared" si="86"/>
        <v>5.0633789404806437E-2</v>
      </c>
      <c r="K100" s="9">
        <f t="shared" si="87"/>
        <v>7.7288749999999995</v>
      </c>
      <c r="L100" s="9">
        <f t="shared" si="88"/>
        <v>2.39595125</v>
      </c>
      <c r="M100" s="1" t="s">
        <v>83</v>
      </c>
      <c r="O100" s="9">
        <f t="shared" si="102"/>
        <v>4.8281861341802301</v>
      </c>
      <c r="P100" s="9">
        <f t="shared" si="89"/>
        <v>0.24446935992528829</v>
      </c>
      <c r="Q100" s="12">
        <f t="shared" si="90"/>
        <v>0.11734529276413837</v>
      </c>
      <c r="R100" s="9">
        <f t="shared" si="91"/>
        <v>1.1500565999999999</v>
      </c>
      <c r="S100" s="13">
        <f t="shared" si="92"/>
        <v>0.10203436314711674</v>
      </c>
      <c r="T100" s="2">
        <f t="shared" si="93"/>
        <v>0.31</v>
      </c>
      <c r="U100" s="14">
        <f t="shared" si="94"/>
        <v>3.163065257560619E-2</v>
      </c>
      <c r="V100" s="2">
        <v>180.9</v>
      </c>
      <c r="W100" s="2">
        <v>0.28000000000000003</v>
      </c>
      <c r="X100" s="2">
        <v>6</v>
      </c>
      <c r="Y100" s="2">
        <v>0.04</v>
      </c>
      <c r="Z100" s="2">
        <v>0.01</v>
      </c>
      <c r="AA100" s="2">
        <v>0.03</v>
      </c>
      <c r="AB100" s="2">
        <v>70</v>
      </c>
      <c r="AC100" s="2">
        <v>0.34</v>
      </c>
      <c r="AD100" s="2"/>
      <c r="AE100" s="2"/>
      <c r="AF100" s="2"/>
      <c r="AG100" s="2"/>
      <c r="AH100" s="2"/>
      <c r="AI100" s="2"/>
      <c r="AJ100" s="1">
        <f t="shared" si="95"/>
        <v>8.4864717868314968E-2</v>
      </c>
      <c r="AK100" s="9">
        <f t="shared" si="96"/>
        <v>7.7288749999999995</v>
      </c>
      <c r="AL100" s="1">
        <f t="shared" si="97"/>
        <v>0.48</v>
      </c>
      <c r="AM100" s="17">
        <f t="shared" si="98"/>
        <v>5743275</v>
      </c>
      <c r="AN100" s="1">
        <f t="shared" si="99"/>
        <v>37670645921.530037</v>
      </c>
      <c r="AO100" s="1">
        <f>SUM(AN89:AN100)</f>
        <v>635554219179.51501</v>
      </c>
    </row>
    <row r="101" spans="1:50" x14ac:dyDescent="0.15">
      <c r="C101" s="7">
        <v>12</v>
      </c>
      <c r="D101" s="7">
        <f t="shared" si="100"/>
        <v>4.6078406951572299</v>
      </c>
      <c r="E101" s="10">
        <f t="shared" si="101"/>
        <v>8.4255031653169894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6.36149504940665</v>
      </c>
      <c r="E105" s="7"/>
      <c r="F105" s="7"/>
      <c r="G105" s="1">
        <v>1</v>
      </c>
      <c r="H105" s="9">
        <f t="shared" ref="H105:H116" si="103">E106</f>
        <v>6.36149504940665</v>
      </c>
      <c r="I105" s="9">
        <f t="shared" ref="I105:I116" si="104">H105+273.15</f>
        <v>279.51149504940662</v>
      </c>
      <c r="J105" s="9">
        <f t="shared" ref="J105:J116" si="105">EXP(($C$15*(I105-$C$13))/($C$16*I105*$C$13))</f>
        <v>3.9223302929031555E-2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2.5412393906211701E-2</v>
      </c>
      <c r="Q105" s="12">
        <f t="shared" ref="Q105:Q116" si="109">P105*$B$107</f>
        <v>7.6237181718635102E-3</v>
      </c>
      <c r="R105" s="9">
        <f t="shared" ref="R105:R116" si="110">L105*$B$107</f>
        <v>0.19436706250000002</v>
      </c>
      <c r="S105" s="13">
        <f t="shared" ref="S105:S116" si="111">Q105/R105</f>
        <v>3.9223302929031555E-2</v>
      </c>
      <c r="T105" s="2">
        <f t="shared" ref="T105:T116" si="112">$B$106/100</f>
        <v>0.01</v>
      </c>
      <c r="U105" s="14">
        <f t="shared" ref="U105:U116" si="113">S105*T105</f>
        <v>3.9223302929031553E-4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5.8822330292903156E-3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855634</v>
      </c>
      <c r="AX105" s="1">
        <f t="shared" ref="AX105:AX116" si="120">AW105*10000*AV105*0.67*AU105*AT105</f>
        <v>655432138.69426692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-0.23390862657811501</v>
      </c>
      <c r="E106" s="10">
        <f t="shared" ref="E106:E117" si="122">D105</f>
        <v>6.36149504940665</v>
      </c>
      <c r="F106" s="7" t="s">
        <v>83</v>
      </c>
      <c r="G106" s="1">
        <v>2</v>
      </c>
      <c r="H106" s="9">
        <f t="shared" si="103"/>
        <v>-0.23390862657811501</v>
      </c>
      <c r="I106" s="9">
        <f t="shared" si="104"/>
        <v>272.91609137342186</v>
      </c>
      <c r="J106" s="9">
        <f t="shared" si="105"/>
        <v>1.6902024552773402E-2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1.2703680227604552</v>
      </c>
      <c r="P106" s="9">
        <f t="shared" si="108"/>
        <v>2.1471791511755413E-2</v>
      </c>
      <c r="Q106" s="12">
        <f t="shared" si="109"/>
        <v>6.441537453526624E-3</v>
      </c>
      <c r="R106" s="9">
        <f t="shared" si="110"/>
        <v>0.19436706250000002</v>
      </c>
      <c r="S106" s="13">
        <f t="shared" si="111"/>
        <v>3.3141095876399448E-2</v>
      </c>
      <c r="T106" s="2">
        <f t="shared" si="112"/>
        <v>0.01</v>
      </c>
      <c r="U106" s="14">
        <f t="shared" si="113"/>
        <v>3.3141095876399449E-4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5.8214109587639944E-3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855634</v>
      </c>
      <c r="AX106" s="1">
        <f t="shared" si="120"/>
        <v>648654994.78201866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2.9881777772684202</v>
      </c>
      <c r="E107" s="10">
        <f t="shared" si="122"/>
        <v>-0.23390862657811501</v>
      </c>
      <c r="F107" s="7" t="s">
        <v>83</v>
      </c>
      <c r="G107" s="1">
        <v>3</v>
      </c>
      <c r="H107" s="9">
        <f t="shared" si="103"/>
        <v>2.9881777772684202</v>
      </c>
      <c r="I107" s="9">
        <f t="shared" si="104"/>
        <v>276.13817777726842</v>
      </c>
      <c r="J107" s="9">
        <f t="shared" si="105"/>
        <v>2.5629005177708889E-2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1.8967864395820333</v>
      </c>
      <c r="P107" s="9">
        <f t="shared" si="108"/>
        <v>4.8612749481055942E-2</v>
      </c>
      <c r="Q107" s="12">
        <f t="shared" si="109"/>
        <v>1.4583824844316782E-2</v>
      </c>
      <c r="R107" s="9">
        <f t="shared" si="110"/>
        <v>0.19436706250000002</v>
      </c>
      <c r="S107" s="13">
        <f t="shared" si="111"/>
        <v>7.5032387981460488E-2</v>
      </c>
      <c r="T107" s="2">
        <f t="shared" si="112"/>
        <v>0.01</v>
      </c>
      <c r="U107" s="14">
        <f t="shared" si="113"/>
        <v>7.5032387981460486E-4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6.2403238798146047E-3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855634</v>
      </c>
      <c r="AX107" s="1">
        <f t="shared" si="120"/>
        <v>695332674.9085387</v>
      </c>
    </row>
    <row r="108" spans="1:50" x14ac:dyDescent="0.15">
      <c r="C108" s="7">
        <v>3</v>
      </c>
      <c r="D108" s="7">
        <f t="shared" si="121"/>
        <v>8.3229648860721106</v>
      </c>
      <c r="E108" s="10">
        <f t="shared" si="122"/>
        <v>2.9881777772684202</v>
      </c>
      <c r="F108" s="7" t="s">
        <v>83</v>
      </c>
      <c r="G108" s="1">
        <v>4</v>
      </c>
      <c r="H108" s="9">
        <f t="shared" si="103"/>
        <v>8.3229648860721106</v>
      </c>
      <c r="I108" s="9">
        <f t="shared" si="104"/>
        <v>281.47296488607208</v>
      </c>
      <c r="J108" s="9">
        <f t="shared" si="105"/>
        <v>4.9999951639006626E-2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2.4960638984343109</v>
      </c>
      <c r="P108" s="9">
        <f t="shared" si="108"/>
        <v>0.12480307420958589</v>
      </c>
      <c r="Q108" s="12">
        <f t="shared" si="109"/>
        <v>3.7440922262875764E-2</v>
      </c>
      <c r="R108" s="9">
        <f t="shared" si="110"/>
        <v>0.19436706250000002</v>
      </c>
      <c r="S108" s="13">
        <f t="shared" si="111"/>
        <v>0.19262997434493698</v>
      </c>
      <c r="T108" s="2">
        <f t="shared" si="112"/>
        <v>0.01</v>
      </c>
      <c r="U108" s="14">
        <f t="shared" si="113"/>
        <v>1.9262997434493698E-3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7.4162997434493701E-3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855634</v>
      </c>
      <c r="AX108" s="1">
        <f t="shared" si="120"/>
        <v>826366649.84916842</v>
      </c>
    </row>
    <row r="109" spans="1:50" x14ac:dyDescent="0.15">
      <c r="C109" s="7">
        <v>4</v>
      </c>
      <c r="D109" s="7">
        <f t="shared" si="121"/>
        <v>11.4422806057601</v>
      </c>
      <c r="E109" s="10">
        <f t="shared" si="122"/>
        <v>8.3229648860721106</v>
      </c>
      <c r="F109" s="7" t="s">
        <v>83</v>
      </c>
      <c r="G109" s="1">
        <v>5</v>
      </c>
      <c r="H109" s="9">
        <f t="shared" si="103"/>
        <v>11.4422806057601</v>
      </c>
      <c r="I109" s="9">
        <f t="shared" si="104"/>
        <v>284.5922806057601</v>
      </c>
      <c r="J109" s="9">
        <f t="shared" si="105"/>
        <v>7.3052308178051764E-2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2.2526977830134887</v>
      </c>
      <c r="O109" s="9">
        <f t="shared" si="123"/>
        <v>0.76645324954456973</v>
      </c>
      <c r="P109" s="9">
        <f t="shared" si="108"/>
        <v>5.599117898979912E-2</v>
      </c>
      <c r="Q109" s="12">
        <f t="shared" si="109"/>
        <v>1.6797353696939736E-2</v>
      </c>
      <c r="R109" s="9">
        <f t="shared" si="110"/>
        <v>0.19436706250000002</v>
      </c>
      <c r="S109" s="13">
        <f t="shared" si="111"/>
        <v>8.6420782826512776E-2</v>
      </c>
      <c r="T109" s="2">
        <f t="shared" si="112"/>
        <v>0.01</v>
      </c>
      <c r="U109" s="14">
        <f t="shared" si="113"/>
        <v>8.6420782826512779E-4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6.3542078282651281E-3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855634</v>
      </c>
      <c r="AX109" s="1">
        <f t="shared" si="120"/>
        <v>708022277.56864953</v>
      </c>
    </row>
    <row r="110" spans="1:50" x14ac:dyDescent="0.15">
      <c r="C110" s="7">
        <v>5</v>
      </c>
      <c r="D110" s="7">
        <f t="shared" si="121"/>
        <v>16.0241622197236</v>
      </c>
      <c r="E110" s="10">
        <f t="shared" si="122"/>
        <v>11.4422806057601</v>
      </c>
      <c r="F110" s="7" t="s">
        <v>85</v>
      </c>
      <c r="G110" s="1">
        <v>6</v>
      </c>
      <c r="H110" s="9">
        <f t="shared" si="103"/>
        <v>16.0241622197236</v>
      </c>
      <c r="I110" s="9">
        <f t="shared" si="104"/>
        <v>289.1741622197236</v>
      </c>
      <c r="J110" s="9">
        <f t="shared" si="105"/>
        <v>0.12562141774768637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1.3583522788881042</v>
      </c>
      <c r="P110" s="9">
        <f t="shared" si="108"/>
        <v>0.1706381390747243</v>
      </c>
      <c r="Q110" s="12">
        <f t="shared" si="109"/>
        <v>5.119144172241729E-2</v>
      </c>
      <c r="R110" s="9">
        <f t="shared" si="110"/>
        <v>0.19436706250000002</v>
      </c>
      <c r="S110" s="13">
        <f t="shared" si="111"/>
        <v>0.26337508559310191</v>
      </c>
      <c r="T110" s="2">
        <f t="shared" si="112"/>
        <v>0.01</v>
      </c>
      <c r="U110" s="14">
        <f t="shared" si="113"/>
        <v>2.633750855931019E-3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8.1237508559310195E-3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855634</v>
      </c>
      <c r="AX110" s="1">
        <f t="shared" si="120"/>
        <v>905194910.02971232</v>
      </c>
    </row>
    <row r="111" spans="1:50" x14ac:dyDescent="0.15">
      <c r="C111" s="7">
        <v>6</v>
      </c>
      <c r="D111" s="7">
        <f t="shared" si="121"/>
        <v>22.108271575971202</v>
      </c>
      <c r="E111" s="10">
        <f t="shared" si="122"/>
        <v>16.0241622197236</v>
      </c>
      <c r="F111" s="7" t="s">
        <v>83</v>
      </c>
      <c r="G111" s="1">
        <v>7</v>
      </c>
      <c r="H111" s="9">
        <f t="shared" si="103"/>
        <v>22.108271575971202</v>
      </c>
      <c r="I111" s="9">
        <f t="shared" si="104"/>
        <v>295.25827157597121</v>
      </c>
      <c r="J111" s="9">
        <f t="shared" si="105"/>
        <v>0.25141370163409116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1.8356043481467135</v>
      </c>
      <c r="P111" s="9">
        <f t="shared" si="108"/>
        <v>0.46149608390319818</v>
      </c>
      <c r="Q111" s="12">
        <f t="shared" si="109"/>
        <v>0.13844882517095944</v>
      </c>
      <c r="R111" s="9">
        <f t="shared" si="110"/>
        <v>0.19436706250000002</v>
      </c>
      <c r="S111" s="13">
        <f t="shared" si="111"/>
        <v>0.7123060017998647</v>
      </c>
      <c r="T111" s="2">
        <f t="shared" si="112"/>
        <v>0.01</v>
      </c>
      <c r="U111" s="14">
        <f t="shared" si="113"/>
        <v>7.1230600179986473E-3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1.7073060017998649E-2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855634</v>
      </c>
      <c r="AX111" s="1">
        <f t="shared" si="120"/>
        <v>1902378261.1010435</v>
      </c>
    </row>
    <row r="112" spans="1:50" x14ac:dyDescent="0.15">
      <c r="C112" s="7">
        <v>7</v>
      </c>
      <c r="D112" s="7">
        <f t="shared" si="121"/>
        <v>24.160880185931699</v>
      </c>
      <c r="E112" s="10">
        <f t="shared" si="122"/>
        <v>22.108271575971202</v>
      </c>
      <c r="F112" s="7" t="s">
        <v>83</v>
      </c>
      <c r="G112" s="1">
        <v>8</v>
      </c>
      <c r="H112" s="9">
        <f t="shared" si="103"/>
        <v>24.160880185931699</v>
      </c>
      <c r="I112" s="9">
        <f t="shared" si="104"/>
        <v>297.31088018593169</v>
      </c>
      <c r="J112" s="9">
        <f t="shared" si="105"/>
        <v>0.31569339954617603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2.0219984725768487</v>
      </c>
      <c r="P112" s="9">
        <f t="shared" si="108"/>
        <v>0.6383315716849608</v>
      </c>
      <c r="Q112" s="12">
        <f t="shared" si="109"/>
        <v>0.19149947150548824</v>
      </c>
      <c r="R112" s="9">
        <f t="shared" si="110"/>
        <v>0.19436706250000002</v>
      </c>
      <c r="S112" s="13">
        <f t="shared" si="111"/>
        <v>0.9852465178120815</v>
      </c>
      <c r="T112" s="2">
        <f t="shared" si="112"/>
        <v>0.01</v>
      </c>
      <c r="U112" s="14">
        <f t="shared" si="113"/>
        <v>9.8524651781208145E-3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1.9802465178120815E-2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855634</v>
      </c>
      <c r="AX112" s="1">
        <f t="shared" si="120"/>
        <v>2206504237.1638913</v>
      </c>
    </row>
    <row r="113" spans="1:53" x14ac:dyDescent="0.15">
      <c r="C113" s="7">
        <v>8</v>
      </c>
      <c r="D113" s="7">
        <f t="shared" si="121"/>
        <v>23.498966540771001</v>
      </c>
      <c r="E113" s="10">
        <f t="shared" si="122"/>
        <v>24.160880185931699</v>
      </c>
      <c r="F113" s="7" t="s">
        <v>83</v>
      </c>
      <c r="G113" s="1">
        <v>9</v>
      </c>
      <c r="H113" s="9">
        <f t="shared" si="103"/>
        <v>23.498966540771001</v>
      </c>
      <c r="I113" s="9">
        <f t="shared" si="104"/>
        <v>296.64896654077097</v>
      </c>
      <c r="J113" s="9">
        <f t="shared" si="105"/>
        <v>0.29344710195025309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2.0315571092252216</v>
      </c>
      <c r="P113" s="9">
        <f t="shared" si="108"/>
        <v>0.59615454614857499</v>
      </c>
      <c r="Q113" s="12">
        <f t="shared" si="109"/>
        <v>0.1788463638445725</v>
      </c>
      <c r="R113" s="9">
        <f t="shared" si="110"/>
        <v>0.19436706250000002</v>
      </c>
      <c r="S113" s="13">
        <f t="shared" si="111"/>
        <v>0.92014748560894921</v>
      </c>
      <c r="T113" s="2">
        <f t="shared" si="112"/>
        <v>0.01</v>
      </c>
      <c r="U113" s="14">
        <f t="shared" si="113"/>
        <v>9.2014748560894921E-3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1.9151474856089493E-2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855634</v>
      </c>
      <c r="AX113" s="1">
        <f t="shared" si="120"/>
        <v>2133967162.0576136</v>
      </c>
    </row>
    <row r="114" spans="1:53" x14ac:dyDescent="0.15">
      <c r="C114" s="7">
        <v>9</v>
      </c>
      <c r="D114" s="7">
        <f t="shared" si="121"/>
        <v>19.890437878880402</v>
      </c>
      <c r="E114" s="10">
        <f t="shared" si="122"/>
        <v>23.498966540771001</v>
      </c>
      <c r="F114" s="7" t="s">
        <v>83</v>
      </c>
      <c r="G114" s="1">
        <v>10</v>
      </c>
      <c r="H114" s="9">
        <f t="shared" si="103"/>
        <v>19.890437878880402</v>
      </c>
      <c r="I114" s="9">
        <f t="shared" si="104"/>
        <v>293.04043787888037</v>
      </c>
      <c r="J114" s="9">
        <f t="shared" si="105"/>
        <v>0.19588284100433764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2.08329277140998</v>
      </c>
      <c r="P114" s="9">
        <f t="shared" si="108"/>
        <v>0.40808130670758702</v>
      </c>
      <c r="Q114" s="12">
        <f t="shared" si="109"/>
        <v>0.1224243920122761</v>
      </c>
      <c r="R114" s="9">
        <f t="shared" si="110"/>
        <v>0.19436706250000002</v>
      </c>
      <c r="S114" s="13">
        <f t="shared" si="111"/>
        <v>0.62986182143014113</v>
      </c>
      <c r="T114" s="2">
        <f t="shared" si="112"/>
        <v>0.01</v>
      </c>
      <c r="U114" s="14">
        <f t="shared" si="113"/>
        <v>6.2986182143014114E-3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1.6248618214301413E-2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855634</v>
      </c>
      <c r="AX114" s="1">
        <f t="shared" si="120"/>
        <v>1810514227.1643543</v>
      </c>
    </row>
    <row r="115" spans="1:53" x14ac:dyDescent="0.15">
      <c r="C115" s="7">
        <v>10</v>
      </c>
      <c r="D115" s="7">
        <f t="shared" si="121"/>
        <v>14.168689358798201</v>
      </c>
      <c r="E115" s="10">
        <f t="shared" si="122"/>
        <v>19.890437878880402</v>
      </c>
      <c r="F115" s="7" t="s">
        <v>83</v>
      </c>
      <c r="G115" s="1">
        <v>11</v>
      </c>
      <c r="H115" s="9">
        <f t="shared" si="103"/>
        <v>14.168689358798201</v>
      </c>
      <c r="I115" s="9">
        <f t="shared" si="104"/>
        <v>287.31868935879817</v>
      </c>
      <c r="J115" s="9">
        <f t="shared" si="105"/>
        <v>0.10107157945959826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1.5914508914672734</v>
      </c>
      <c r="O115" s="9">
        <f t="shared" si="123"/>
        <v>0.7316507815684532</v>
      </c>
      <c r="P115" s="9">
        <f t="shared" si="108"/>
        <v>7.3949100105973081E-2</v>
      </c>
      <c r="Q115" s="12">
        <f t="shared" si="109"/>
        <v>2.2184730031791923E-2</v>
      </c>
      <c r="R115" s="9">
        <f t="shared" si="110"/>
        <v>0.19436706250000002</v>
      </c>
      <c r="S115" s="13">
        <f t="shared" si="111"/>
        <v>0.11413832028146188</v>
      </c>
      <c r="T115" s="2">
        <f t="shared" si="112"/>
        <v>0.01</v>
      </c>
      <c r="U115" s="14">
        <f t="shared" si="113"/>
        <v>1.1413832028146188E-3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6.6313832028146186E-3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855634</v>
      </c>
      <c r="AX115" s="1">
        <f t="shared" si="120"/>
        <v>738906747.40004539</v>
      </c>
    </row>
    <row r="116" spans="1:53" x14ac:dyDescent="0.15">
      <c r="C116" s="7">
        <v>11</v>
      </c>
      <c r="D116" s="7">
        <f t="shared" si="121"/>
        <v>8.4255031653169894</v>
      </c>
      <c r="E116" s="10">
        <f t="shared" si="122"/>
        <v>14.168689358798201</v>
      </c>
      <c r="F116" s="7" t="s">
        <v>85</v>
      </c>
      <c r="G116" s="1">
        <v>12</v>
      </c>
      <c r="H116" s="9">
        <f t="shared" si="103"/>
        <v>8.4255031653169894</v>
      </c>
      <c r="I116" s="9">
        <f t="shared" si="104"/>
        <v>281.57550316531695</v>
      </c>
      <c r="J116" s="9">
        <f t="shared" si="105"/>
        <v>5.0633789404806437E-2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1.3055918897958136</v>
      </c>
      <c r="P116" s="9">
        <f t="shared" si="108"/>
        <v>6.6107064796544476E-2</v>
      </c>
      <c r="Q116" s="12">
        <f t="shared" si="109"/>
        <v>1.9832119438963344E-2</v>
      </c>
      <c r="R116" s="9">
        <f t="shared" si="110"/>
        <v>0.19436706250000002</v>
      </c>
      <c r="S116" s="13">
        <f t="shared" si="111"/>
        <v>0.10203436314711677</v>
      </c>
      <c r="T116" s="2">
        <f t="shared" si="112"/>
        <v>0.01</v>
      </c>
      <c r="U116" s="14">
        <f t="shared" si="113"/>
        <v>1.0203436314711676E-3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6.5103436314711679E-3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855634</v>
      </c>
      <c r="AX116" s="1">
        <f t="shared" si="120"/>
        <v>725419824.19975066</v>
      </c>
      <c r="AY116" s="1">
        <f>SUM(AX105:AX116)</f>
        <v>13956694104.919054</v>
      </c>
    </row>
    <row r="117" spans="1:53" x14ac:dyDescent="0.15">
      <c r="C117" s="7">
        <v>12</v>
      </c>
      <c r="D117" s="7">
        <f t="shared" si="121"/>
        <v>4.6078406951572299</v>
      </c>
      <c r="E117" s="10">
        <f t="shared" si="122"/>
        <v>8.4255031653169894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6.36149504940665</v>
      </c>
      <c r="E121" s="7"/>
      <c r="F121" s="7"/>
      <c r="G121" s="1">
        <v>1</v>
      </c>
      <c r="H121" s="9">
        <f t="shared" ref="H121:H132" si="124">E122</f>
        <v>6.36149504940665</v>
      </c>
      <c r="I121" s="9">
        <f t="shared" ref="I121:I132" si="125">H121+273.15</f>
        <v>279.51149504940662</v>
      </c>
      <c r="J121" s="9">
        <f t="shared" ref="J121:J132" si="126">EXP(($C$15*(I121-$C$13))/($C$16*I121*$C$13))</f>
        <v>3.9223302929031555E-2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1.1166874343895284E-2</v>
      </c>
      <c r="Q121" s="12">
        <f t="shared" ref="Q121:Q132" si="130">P121*$B$123</f>
        <v>3.6850685334854439E-3</v>
      </c>
      <c r="R121" s="9">
        <f t="shared" ref="R121:R132" si="131">L121*$B$123</f>
        <v>9.3951000000000007E-2</v>
      </c>
      <c r="S121" s="13">
        <f t="shared" ref="S121:S132" si="132">Q121/R121</f>
        <v>3.9223302929031555E-2</v>
      </c>
      <c r="T121" s="2">
        <f t="shared" ref="T121:T132" si="133">$B$122/100</f>
        <v>0.01</v>
      </c>
      <c r="U121" s="14">
        <f t="shared" ref="U121:U132" si="134">S121*T121</f>
        <v>3.9223302929031553E-4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5.8822330292903156E-3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4332.166666666667</v>
      </c>
      <c r="AX121" s="1">
        <f t="shared" ref="AX121:AX132" si="141">AW121*10000*AV121*0.67*AU121*AT121</f>
        <v>1604071.015812641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-0.23390862657811501</v>
      </c>
      <c r="E122" s="10">
        <f t="shared" ref="E122:E133" si="145">D121</f>
        <v>6.36149504940665</v>
      </c>
      <c r="F122" s="7" t="s">
        <v>83</v>
      </c>
      <c r="G122" s="1">
        <v>2</v>
      </c>
      <c r="H122" s="9">
        <f t="shared" si="124"/>
        <v>-0.23390862657811501</v>
      </c>
      <c r="I122" s="9">
        <f t="shared" si="125"/>
        <v>272.91609137342186</v>
      </c>
      <c r="J122" s="9">
        <f t="shared" si="126"/>
        <v>1.6902024552773402E-2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0.55823312565610472</v>
      </c>
      <c r="P122" s="9">
        <f t="shared" si="129"/>
        <v>9.4352699960109209E-3</v>
      </c>
      <c r="Q122" s="12">
        <f t="shared" si="130"/>
        <v>3.1136390986836039E-3</v>
      </c>
      <c r="R122" s="9">
        <f t="shared" si="131"/>
        <v>9.3951000000000007E-2</v>
      </c>
      <c r="S122" s="13">
        <f t="shared" si="132"/>
        <v>3.3141095876399441E-2</v>
      </c>
      <c r="T122" s="2">
        <f t="shared" si="133"/>
        <v>0.01</v>
      </c>
      <c r="U122" s="14">
        <f t="shared" si="134"/>
        <v>3.3141095876399444E-4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5.8214109587639944E-3</v>
      </c>
      <c r="AU122" s="9">
        <f t="shared" si="138"/>
        <v>28.47</v>
      </c>
      <c r="AV122" s="1">
        <f t="shared" si="139"/>
        <v>0.33</v>
      </c>
      <c r="AW122" s="1">
        <f t="shared" si="140"/>
        <v>4332.166666666667</v>
      </c>
      <c r="AX122" s="1">
        <f t="shared" si="141"/>
        <v>1587484.9812289763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2.9881777772684202</v>
      </c>
      <c r="E123" s="10">
        <f t="shared" si="145"/>
        <v>-0.23390862657811501</v>
      </c>
      <c r="F123" s="7" t="s">
        <v>83</v>
      </c>
      <c r="G123" s="1">
        <v>3</v>
      </c>
      <c r="H123" s="9">
        <f t="shared" si="124"/>
        <v>2.9881777772684202</v>
      </c>
      <c r="I123" s="9">
        <f t="shared" si="125"/>
        <v>276.13817777726842</v>
      </c>
      <c r="J123" s="9">
        <f t="shared" si="126"/>
        <v>2.5629005177708889E-2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0.83349785566009382</v>
      </c>
      <c r="P123" s="9">
        <f t="shared" si="129"/>
        <v>2.13617208583218E-2</v>
      </c>
      <c r="Q123" s="12">
        <f t="shared" si="130"/>
        <v>7.049367883246194E-3</v>
      </c>
      <c r="R123" s="9">
        <f t="shared" si="131"/>
        <v>9.3951000000000007E-2</v>
      </c>
      <c r="S123" s="13">
        <f t="shared" si="132"/>
        <v>7.5032387981460474E-2</v>
      </c>
      <c r="T123" s="2">
        <f t="shared" si="133"/>
        <v>0.01</v>
      </c>
      <c r="U123" s="14">
        <f t="shared" si="134"/>
        <v>7.5032387981460475E-4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6.2403238798146047E-3</v>
      </c>
      <c r="AU123" s="9">
        <f t="shared" si="138"/>
        <v>28.47</v>
      </c>
      <c r="AV123" s="1">
        <f t="shared" si="139"/>
        <v>0.33</v>
      </c>
      <c r="AW123" s="1">
        <f t="shared" si="140"/>
        <v>4332.166666666667</v>
      </c>
      <c r="AX123" s="1">
        <f t="shared" si="141"/>
        <v>1701721.5426607775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8.3229648860721106</v>
      </c>
      <c r="E124" s="10">
        <f t="shared" si="145"/>
        <v>2.9881777772684202</v>
      </c>
      <c r="F124" s="7" t="s">
        <v>83</v>
      </c>
      <c r="G124" s="1">
        <v>4</v>
      </c>
      <c r="H124" s="9">
        <f t="shared" si="124"/>
        <v>8.3229648860721106</v>
      </c>
      <c r="I124" s="9">
        <f t="shared" si="125"/>
        <v>281.47296488607208</v>
      </c>
      <c r="J124" s="9">
        <f t="shared" si="126"/>
        <v>4.9999951639006626E-2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1.0968361348017719</v>
      </c>
      <c r="P124" s="9">
        <f t="shared" si="129"/>
        <v>5.4841753696003546E-2</v>
      </c>
      <c r="Q124" s="12">
        <f t="shared" si="130"/>
        <v>1.8097778719681171E-2</v>
      </c>
      <c r="R124" s="9">
        <f t="shared" si="131"/>
        <v>9.3951000000000007E-2</v>
      </c>
      <c r="S124" s="13">
        <f t="shared" si="132"/>
        <v>0.19262997434493692</v>
      </c>
      <c r="T124" s="2">
        <f t="shared" si="133"/>
        <v>0.01</v>
      </c>
      <c r="U124" s="14">
        <f t="shared" si="134"/>
        <v>1.9262997434493694E-3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7.4162997434493692E-3</v>
      </c>
      <c r="AU124" s="9">
        <f t="shared" si="138"/>
        <v>28.47</v>
      </c>
      <c r="AV124" s="1">
        <f t="shared" si="139"/>
        <v>0.33</v>
      </c>
      <c r="AW124" s="1">
        <f t="shared" si="140"/>
        <v>4332.166666666667</v>
      </c>
      <c r="AX124" s="1">
        <f t="shared" si="141"/>
        <v>2022407.3755339014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11.4422806057601</v>
      </c>
      <c r="E125" s="10">
        <f t="shared" si="145"/>
        <v>8.3229648860721106</v>
      </c>
      <c r="F125" s="7" t="s">
        <v>83</v>
      </c>
      <c r="G125" s="1">
        <v>5</v>
      </c>
      <c r="H125" s="9">
        <f t="shared" si="124"/>
        <v>11.4422806057601</v>
      </c>
      <c r="I125" s="9">
        <f t="shared" si="125"/>
        <v>284.5922806057601</v>
      </c>
      <c r="J125" s="9">
        <f t="shared" si="126"/>
        <v>7.3052308178051764E-2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0.98989466205047993</v>
      </c>
      <c r="O125" s="9">
        <f t="shared" si="146"/>
        <v>0.33679971905528838</v>
      </c>
      <c r="P125" s="9">
        <f t="shared" si="129"/>
        <v>2.4603996870708179E-2</v>
      </c>
      <c r="Q125" s="12">
        <f t="shared" si="130"/>
        <v>8.1193189673336996E-3</v>
      </c>
      <c r="R125" s="9">
        <f t="shared" si="131"/>
        <v>9.3951000000000007E-2</v>
      </c>
      <c r="S125" s="13">
        <f t="shared" si="132"/>
        <v>8.6420782826512749E-2</v>
      </c>
      <c r="T125" s="2">
        <f t="shared" si="133"/>
        <v>0.01</v>
      </c>
      <c r="U125" s="14">
        <f t="shared" si="134"/>
        <v>8.6420782826512747E-4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6.3542078282651272E-3</v>
      </c>
      <c r="AU125" s="9">
        <f t="shared" si="138"/>
        <v>28.47</v>
      </c>
      <c r="AV125" s="1">
        <f t="shared" si="139"/>
        <v>0.33</v>
      </c>
      <c r="AW125" s="1">
        <f t="shared" si="140"/>
        <v>4332.166666666667</v>
      </c>
      <c r="AX125" s="1">
        <f t="shared" si="141"/>
        <v>1732777.4256844774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16.0241622197236</v>
      </c>
      <c r="E126" s="10">
        <f t="shared" si="145"/>
        <v>11.4422806057601</v>
      </c>
      <c r="F126" s="7" t="s">
        <v>85</v>
      </c>
      <c r="G126" s="1">
        <v>6</v>
      </c>
      <c r="H126" s="9">
        <f t="shared" si="124"/>
        <v>16.0241622197236</v>
      </c>
      <c r="I126" s="9">
        <f t="shared" si="125"/>
        <v>289.1741622197236</v>
      </c>
      <c r="J126" s="9">
        <f t="shared" si="126"/>
        <v>0.12562141774768637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0.59689572218458031</v>
      </c>
      <c r="P126" s="9">
        <f t="shared" si="129"/>
        <v>7.4982886868356108E-2</v>
      </c>
      <c r="Q126" s="12">
        <f t="shared" si="130"/>
        <v>2.4744352666557518E-2</v>
      </c>
      <c r="R126" s="9">
        <f t="shared" si="131"/>
        <v>9.3951000000000007E-2</v>
      </c>
      <c r="S126" s="13">
        <f t="shared" si="132"/>
        <v>0.26337508559310191</v>
      </c>
      <c r="T126" s="2">
        <f t="shared" si="133"/>
        <v>0.01</v>
      </c>
      <c r="U126" s="14">
        <f t="shared" si="134"/>
        <v>2.633750855931019E-3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8.1237508559310195E-3</v>
      </c>
      <c r="AU126" s="9">
        <f t="shared" si="138"/>
        <v>28.47</v>
      </c>
      <c r="AV126" s="1">
        <f t="shared" si="139"/>
        <v>0.33</v>
      </c>
      <c r="AW126" s="1">
        <f t="shared" si="140"/>
        <v>4332.166666666667</v>
      </c>
      <c r="AX126" s="1">
        <f t="shared" si="141"/>
        <v>2215327.6184051936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22.108271575971202</v>
      </c>
      <c r="E127" s="10">
        <f t="shared" si="145"/>
        <v>16.0241622197236</v>
      </c>
      <c r="F127" s="7" t="s">
        <v>83</v>
      </c>
      <c r="G127" s="1">
        <v>7</v>
      </c>
      <c r="H127" s="9">
        <f t="shared" si="124"/>
        <v>22.108271575971202</v>
      </c>
      <c r="I127" s="9">
        <f t="shared" si="125"/>
        <v>295.25827157597121</v>
      </c>
      <c r="J127" s="9">
        <f t="shared" si="126"/>
        <v>0.25141370163409116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0.80661283531622419</v>
      </c>
      <c r="P127" s="9">
        <f t="shared" si="129"/>
        <v>0.20279351871242149</v>
      </c>
      <c r="Q127" s="12">
        <f t="shared" si="130"/>
        <v>6.6921861175099101E-2</v>
      </c>
      <c r="R127" s="9">
        <f t="shared" si="131"/>
        <v>9.3951000000000007E-2</v>
      </c>
      <c r="S127" s="13">
        <f t="shared" si="132"/>
        <v>0.71230600179986481</v>
      </c>
      <c r="T127" s="2">
        <f t="shared" si="133"/>
        <v>0.01</v>
      </c>
      <c r="U127" s="14">
        <f t="shared" si="134"/>
        <v>7.1230600179986482E-3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1.7073060017998649E-2</v>
      </c>
      <c r="AU127" s="9">
        <f t="shared" si="138"/>
        <v>28.47</v>
      </c>
      <c r="AV127" s="1">
        <f t="shared" si="139"/>
        <v>0.33</v>
      </c>
      <c r="AW127" s="1">
        <f t="shared" si="140"/>
        <v>4332.166666666667</v>
      </c>
      <c r="AX127" s="1">
        <f t="shared" si="141"/>
        <v>4655783.0316704428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24.160880185931699</v>
      </c>
      <c r="E128" s="10">
        <f t="shared" si="145"/>
        <v>22.108271575971202</v>
      </c>
      <c r="F128" s="7" t="s">
        <v>83</v>
      </c>
      <c r="G128" s="1">
        <v>8</v>
      </c>
      <c r="H128" s="9">
        <f t="shared" si="124"/>
        <v>24.160880185931699</v>
      </c>
      <c r="I128" s="9">
        <f t="shared" si="125"/>
        <v>297.31088018593169</v>
      </c>
      <c r="J128" s="9">
        <f t="shared" si="126"/>
        <v>0.31569339954617603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0.88851931660380279</v>
      </c>
      <c r="P128" s="9">
        <f t="shared" si="129"/>
        <v>0.28049968362109962</v>
      </c>
      <c r="Q128" s="12">
        <f t="shared" si="130"/>
        <v>9.2564895594962879E-2</v>
      </c>
      <c r="R128" s="9">
        <f t="shared" si="131"/>
        <v>9.3951000000000007E-2</v>
      </c>
      <c r="S128" s="13">
        <f t="shared" si="132"/>
        <v>0.9852465178120815</v>
      </c>
      <c r="T128" s="2">
        <f t="shared" si="133"/>
        <v>0.01</v>
      </c>
      <c r="U128" s="14">
        <f t="shared" si="134"/>
        <v>9.8524651781208145E-3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1.9802465178120815E-2</v>
      </c>
      <c r="AU128" s="9">
        <f t="shared" si="138"/>
        <v>28.47</v>
      </c>
      <c r="AV128" s="1">
        <f t="shared" si="139"/>
        <v>0.33</v>
      </c>
      <c r="AW128" s="1">
        <f t="shared" si="140"/>
        <v>4332.166666666667</v>
      </c>
      <c r="AX128" s="1">
        <f t="shared" si="141"/>
        <v>5400085.3546081055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23.498966540771001</v>
      </c>
      <c r="E129" s="10">
        <f t="shared" si="145"/>
        <v>24.160880185931699</v>
      </c>
      <c r="F129" s="7" t="s">
        <v>83</v>
      </c>
      <c r="G129" s="1">
        <v>9</v>
      </c>
      <c r="H129" s="9">
        <f t="shared" si="124"/>
        <v>23.498966540771001</v>
      </c>
      <c r="I129" s="9">
        <f t="shared" si="125"/>
        <v>296.64896654077097</v>
      </c>
      <c r="J129" s="9">
        <f t="shared" si="126"/>
        <v>0.29344710195025309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0.89271963298270318</v>
      </c>
      <c r="P129" s="9">
        <f t="shared" si="129"/>
        <v>0.26196598915286784</v>
      </c>
      <c r="Q129" s="12">
        <f t="shared" si="130"/>
        <v>8.6448776420446391E-2</v>
      </c>
      <c r="R129" s="9">
        <f t="shared" si="131"/>
        <v>9.3951000000000007E-2</v>
      </c>
      <c r="S129" s="13">
        <f t="shared" si="132"/>
        <v>0.92014748560894921</v>
      </c>
      <c r="T129" s="2">
        <f t="shared" si="133"/>
        <v>0.01</v>
      </c>
      <c r="U129" s="14">
        <f t="shared" si="134"/>
        <v>9.2014748560894921E-3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1.9151474856089493E-2</v>
      </c>
      <c r="AU129" s="9">
        <f t="shared" si="138"/>
        <v>28.47</v>
      </c>
      <c r="AV129" s="1">
        <f t="shared" si="139"/>
        <v>0.33</v>
      </c>
      <c r="AW129" s="1">
        <f t="shared" si="140"/>
        <v>4332.166666666667</v>
      </c>
      <c r="AX129" s="1">
        <f t="shared" si="141"/>
        <v>5222561.8355728583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19.890437878880402</v>
      </c>
      <c r="E130" s="10">
        <f t="shared" si="145"/>
        <v>23.498966540771001</v>
      </c>
      <c r="F130" s="7" t="s">
        <v>83</v>
      </c>
      <c r="G130" s="1">
        <v>10</v>
      </c>
      <c r="H130" s="9">
        <f t="shared" si="124"/>
        <v>19.890437878880402</v>
      </c>
      <c r="I130" s="9">
        <f t="shared" si="125"/>
        <v>293.04043787888037</v>
      </c>
      <c r="J130" s="9">
        <f t="shared" si="126"/>
        <v>0.19588284100433764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0.9154536438298353</v>
      </c>
      <c r="P130" s="9">
        <f t="shared" si="129"/>
        <v>0.17932166056116117</v>
      </c>
      <c r="Q130" s="12">
        <f t="shared" si="130"/>
        <v>5.917614798518319E-2</v>
      </c>
      <c r="R130" s="9">
        <f t="shared" si="131"/>
        <v>9.3951000000000007E-2</v>
      </c>
      <c r="S130" s="13">
        <f t="shared" si="132"/>
        <v>0.62986182143014113</v>
      </c>
      <c r="T130" s="2">
        <f t="shared" si="133"/>
        <v>0.01</v>
      </c>
      <c r="U130" s="14">
        <f t="shared" si="134"/>
        <v>6.2986182143014114E-3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1.6248618214301413E-2</v>
      </c>
      <c r="AU130" s="9">
        <f t="shared" si="138"/>
        <v>28.47</v>
      </c>
      <c r="AV130" s="1">
        <f t="shared" si="139"/>
        <v>0.33</v>
      </c>
      <c r="AW130" s="1">
        <f t="shared" si="140"/>
        <v>4332.166666666667</v>
      </c>
      <c r="AX130" s="1">
        <f t="shared" si="141"/>
        <v>4430959.7043813188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14.168689358798201</v>
      </c>
      <c r="E131" s="10">
        <f t="shared" si="145"/>
        <v>19.890437878880402</v>
      </c>
      <c r="F131" s="7" t="s">
        <v>83</v>
      </c>
      <c r="G131" s="1">
        <v>11</v>
      </c>
      <c r="H131" s="9">
        <f t="shared" si="124"/>
        <v>14.168689358798201</v>
      </c>
      <c r="I131" s="9">
        <f t="shared" si="125"/>
        <v>287.31868935879817</v>
      </c>
      <c r="J131" s="9">
        <f t="shared" si="126"/>
        <v>0.10107157945959826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0.69932538410524048</v>
      </c>
      <c r="O131" s="9">
        <f t="shared" si="146"/>
        <v>0.3215065991634336</v>
      </c>
      <c r="P131" s="9">
        <f t="shared" si="129"/>
        <v>3.2495179784132189E-2</v>
      </c>
      <c r="Q131" s="12">
        <f t="shared" si="130"/>
        <v>1.0723409328763622E-2</v>
      </c>
      <c r="R131" s="9">
        <f t="shared" si="131"/>
        <v>9.3951000000000007E-2</v>
      </c>
      <c r="S131" s="13">
        <f t="shared" si="132"/>
        <v>0.11413832028146184</v>
      </c>
      <c r="T131" s="2">
        <f t="shared" si="133"/>
        <v>0.01</v>
      </c>
      <c r="U131" s="14">
        <f t="shared" si="134"/>
        <v>1.1413832028146183E-3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6.6313832028146186E-3</v>
      </c>
      <c r="AU131" s="9">
        <f t="shared" si="138"/>
        <v>28.47</v>
      </c>
      <c r="AV131" s="1">
        <f t="shared" si="139"/>
        <v>0.33</v>
      </c>
      <c r="AW131" s="1">
        <f t="shared" si="140"/>
        <v>4332.166666666667</v>
      </c>
      <c r="AX131" s="1">
        <f t="shared" si="141"/>
        <v>1808362.4938716677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8.4255031653169894</v>
      </c>
      <c r="E132" s="10">
        <f t="shared" si="145"/>
        <v>14.168689358798201</v>
      </c>
      <c r="F132" s="7" t="s">
        <v>85</v>
      </c>
      <c r="G132" s="1">
        <v>12</v>
      </c>
      <c r="H132" s="9">
        <f t="shared" si="124"/>
        <v>8.4255031653169894</v>
      </c>
      <c r="I132" s="9">
        <f t="shared" si="125"/>
        <v>281.57550316531695</v>
      </c>
      <c r="J132" s="9">
        <f t="shared" si="126"/>
        <v>5.0633789404806437E-2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0.57371141937930137</v>
      </c>
      <c r="P132" s="9">
        <f t="shared" si="129"/>
        <v>2.9049183187984131E-2</v>
      </c>
      <c r="Q132" s="12">
        <f t="shared" si="130"/>
        <v>9.5862304520347632E-3</v>
      </c>
      <c r="R132" s="9">
        <f t="shared" si="131"/>
        <v>9.3951000000000007E-2</v>
      </c>
      <c r="S132" s="13">
        <f t="shared" si="132"/>
        <v>0.10203436314711671</v>
      </c>
      <c r="T132" s="2">
        <f t="shared" si="133"/>
        <v>0.01</v>
      </c>
      <c r="U132" s="14">
        <f t="shared" si="134"/>
        <v>1.0203436314711672E-3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6.5103436314711671E-3</v>
      </c>
      <c r="AU132" s="9">
        <f t="shared" si="138"/>
        <v>28.47</v>
      </c>
      <c r="AV132" s="1">
        <f t="shared" si="139"/>
        <v>0.33</v>
      </c>
      <c r="AW132" s="1">
        <f t="shared" si="140"/>
        <v>4332.166666666667</v>
      </c>
      <c r="AX132" s="1">
        <f t="shared" si="141"/>
        <v>1775355.2894321929</v>
      </c>
      <c r="AY132" s="1">
        <f>SUM(AX121:AX132)</f>
        <v>34156897.668862551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4.6078406951572299</v>
      </c>
      <c r="E133" s="10">
        <f t="shared" si="145"/>
        <v>8.4255031653169894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6.36149504940665</v>
      </c>
      <c r="E136" s="7"/>
      <c r="F136" s="7"/>
      <c r="G136" s="1">
        <v>1</v>
      </c>
      <c r="H136" s="9">
        <f t="shared" ref="H136:H147" si="147">E137</f>
        <v>6.36149504940665</v>
      </c>
      <c r="I136" s="9">
        <f t="shared" ref="I136:I147" si="148">H136+273.15</f>
        <v>279.51149504940662</v>
      </c>
      <c r="J136" s="9">
        <f t="shared" ref="J136:J147" si="149">EXP(($C$15*(I136-$C$13))/($C$16*I136*$C$13))</f>
        <v>3.9223302929031555E-2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2.9772366373066968E-2</v>
      </c>
      <c r="Q136" s="12">
        <f t="shared" ref="Q136:Q147" si="153">P136*$B$138</f>
        <v>7.7408152569974119E-3</v>
      </c>
      <c r="R136" s="9">
        <f t="shared" ref="R136:R147" si="154">L136*$B$138</f>
        <v>0.19735245833333334</v>
      </c>
      <c r="S136" s="13">
        <f t="shared" ref="S136:S147" si="155">Q136/R136</f>
        <v>3.9223302929031555E-2</v>
      </c>
      <c r="T136" s="2">
        <f t="shared" ref="T136:T147" si="156">$B$137/100</f>
        <v>0.01</v>
      </c>
      <c r="U136" s="14">
        <f t="shared" ref="U136:U147" si="157">S136*T136</f>
        <v>3.9223302929031553E-4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5.8822330292903156E-3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-0.23390862657811501</v>
      </c>
      <c r="E137" s="10">
        <f t="shared" ref="E137:E148" si="166">D136</f>
        <v>6.36149504940665</v>
      </c>
      <c r="F137" s="7" t="s">
        <v>83</v>
      </c>
      <c r="G137" s="1">
        <v>2</v>
      </c>
      <c r="H137" s="9">
        <f t="shared" si="147"/>
        <v>-0.23390862657811501</v>
      </c>
      <c r="I137" s="9">
        <f t="shared" si="148"/>
        <v>272.91609137342186</v>
      </c>
      <c r="J137" s="9">
        <f t="shared" si="149"/>
        <v>1.6902024552773402E-2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1.4883234669602665</v>
      </c>
      <c r="P137" s="9">
        <f t="shared" si="152"/>
        <v>2.5155679781031257E-2</v>
      </c>
      <c r="Q137" s="12">
        <f t="shared" si="153"/>
        <v>6.5404767430681269E-3</v>
      </c>
      <c r="R137" s="9">
        <f t="shared" si="154"/>
        <v>0.19735245833333334</v>
      </c>
      <c r="S137" s="13">
        <f t="shared" si="155"/>
        <v>3.3141095876399448E-2</v>
      </c>
      <c r="T137" s="2">
        <f t="shared" si="156"/>
        <v>0.01</v>
      </c>
      <c r="U137" s="14">
        <f t="shared" si="157"/>
        <v>3.3141095876399449E-4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5.8214109587639944E-3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2.9881777772684202</v>
      </c>
      <c r="E138" s="10">
        <f t="shared" si="166"/>
        <v>-0.23390862657811501</v>
      </c>
      <c r="F138" s="7" t="s">
        <v>83</v>
      </c>
      <c r="G138" s="1">
        <v>3</v>
      </c>
      <c r="H138" s="9">
        <f t="shared" si="147"/>
        <v>2.9881777772684202</v>
      </c>
      <c r="I138" s="9">
        <f t="shared" si="148"/>
        <v>276.13817777726842</v>
      </c>
      <c r="J138" s="9">
        <f t="shared" si="149"/>
        <v>2.5629005177708889E-2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2.2222157038459018</v>
      </c>
      <c r="P138" s="9">
        <f t="shared" si="152"/>
        <v>5.6953177779852621E-2</v>
      </c>
      <c r="Q138" s="12">
        <f t="shared" si="153"/>
        <v>1.4807826222761682E-2</v>
      </c>
      <c r="R138" s="9">
        <f t="shared" si="154"/>
        <v>0.19735245833333334</v>
      </c>
      <c r="S138" s="13">
        <f t="shared" si="155"/>
        <v>7.5032387981460488E-2</v>
      </c>
      <c r="T138" s="2">
        <f t="shared" si="156"/>
        <v>0.01</v>
      </c>
      <c r="U138" s="14">
        <f t="shared" si="157"/>
        <v>7.5032387981460486E-4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6.2403238798146047E-3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8.3229648860721106</v>
      </c>
      <c r="E139" s="10">
        <f t="shared" si="166"/>
        <v>2.9881777772684202</v>
      </c>
      <c r="F139" s="7" t="s">
        <v>83</v>
      </c>
      <c r="G139" s="1">
        <v>4</v>
      </c>
      <c r="H139" s="9">
        <f t="shared" si="147"/>
        <v>8.3229648860721106</v>
      </c>
      <c r="I139" s="9">
        <f t="shared" si="148"/>
        <v>281.47296488607208</v>
      </c>
      <c r="J139" s="9">
        <f t="shared" si="149"/>
        <v>4.9999951639006626E-2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2.924310442732716</v>
      </c>
      <c r="P139" s="9">
        <f t="shared" si="152"/>
        <v>0.14621538071407786</v>
      </c>
      <c r="Q139" s="12">
        <f t="shared" si="153"/>
        <v>3.8015998985660243E-2</v>
      </c>
      <c r="R139" s="9">
        <f t="shared" si="154"/>
        <v>0.19735245833333334</v>
      </c>
      <c r="S139" s="13">
        <f t="shared" si="155"/>
        <v>0.19262997434493698</v>
      </c>
      <c r="T139" s="2">
        <f t="shared" si="156"/>
        <v>0.01</v>
      </c>
      <c r="U139" s="14">
        <f t="shared" si="157"/>
        <v>1.9262997434493698E-3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7.4162997434493701E-3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11.4422806057601</v>
      </c>
      <c r="E140" s="10">
        <f t="shared" si="166"/>
        <v>8.3229648860721106</v>
      </c>
      <c r="F140" s="7" t="s">
        <v>83</v>
      </c>
      <c r="G140" s="1">
        <v>5</v>
      </c>
      <c r="H140" s="9">
        <f t="shared" si="147"/>
        <v>11.4422806057601</v>
      </c>
      <c r="I140" s="9">
        <f t="shared" si="148"/>
        <v>284.5922806057601</v>
      </c>
      <c r="J140" s="9">
        <f t="shared" si="149"/>
        <v>7.3052308178051764E-2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3.537142978685305</v>
      </c>
      <c r="P140" s="9">
        <f t="shared" si="152"/>
        <v>0.25839645894875091</v>
      </c>
      <c r="Q140" s="12">
        <f t="shared" si="153"/>
        <v>6.7183079326675235E-2</v>
      </c>
      <c r="R140" s="9">
        <f t="shared" si="154"/>
        <v>0.19735245833333334</v>
      </c>
      <c r="S140" s="13">
        <f t="shared" si="155"/>
        <v>0.34042180114727172</v>
      </c>
      <c r="T140" s="2">
        <f t="shared" si="156"/>
        <v>0.01</v>
      </c>
      <c r="U140" s="14">
        <f t="shared" si="157"/>
        <v>3.4042180114727174E-3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8.8942180114727175E-3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16.0241622197236</v>
      </c>
      <c r="E141" s="10">
        <f t="shared" si="166"/>
        <v>11.4422806057601</v>
      </c>
      <c r="F141" s="7" t="s">
        <v>85</v>
      </c>
      <c r="G141" s="1">
        <v>6</v>
      </c>
      <c r="H141" s="9">
        <f t="shared" si="147"/>
        <v>16.0241622197236</v>
      </c>
      <c r="I141" s="9">
        <f t="shared" si="148"/>
        <v>289.1741622197236</v>
      </c>
      <c r="J141" s="9">
        <f t="shared" si="149"/>
        <v>0.12562141774768637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4.0377944364032201</v>
      </c>
      <c r="P141" s="9">
        <f t="shared" si="152"/>
        <v>0.50723346167469274</v>
      </c>
      <c r="Q141" s="12">
        <f t="shared" si="153"/>
        <v>0.13188070003542013</v>
      </c>
      <c r="R141" s="9">
        <f t="shared" si="154"/>
        <v>0.19735245833333334</v>
      </c>
      <c r="S141" s="13">
        <f t="shared" si="155"/>
        <v>0.66824959338824275</v>
      </c>
      <c r="T141" s="2">
        <f t="shared" si="156"/>
        <v>0.01</v>
      </c>
      <c r="U141" s="14">
        <f t="shared" si="157"/>
        <v>6.6824959338824272E-3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1.2172495933882428E-2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22.108271575971202</v>
      </c>
      <c r="E142" s="10">
        <f t="shared" si="166"/>
        <v>16.0241622197236</v>
      </c>
      <c r="F142" s="7" t="s">
        <v>83</v>
      </c>
      <c r="G142" s="1">
        <v>7</v>
      </c>
      <c r="H142" s="9">
        <f t="shared" si="147"/>
        <v>22.108271575971202</v>
      </c>
      <c r="I142" s="9">
        <f t="shared" si="148"/>
        <v>295.25827157597121</v>
      </c>
      <c r="J142" s="9">
        <f t="shared" si="149"/>
        <v>0.25141370163409116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4.2896088913951944</v>
      </c>
      <c r="P142" s="9">
        <f t="shared" si="152"/>
        <v>1.078466449948176</v>
      </c>
      <c r="Q142" s="12">
        <f t="shared" si="153"/>
        <v>0.28040127698652578</v>
      </c>
      <c r="R142" s="9">
        <f t="shared" si="154"/>
        <v>0.19735245833333334</v>
      </c>
      <c r="S142" s="13">
        <f t="shared" si="155"/>
        <v>1.4208147157352398</v>
      </c>
      <c r="T142" s="2">
        <f t="shared" si="156"/>
        <v>0.01</v>
      </c>
      <c r="U142" s="14">
        <f t="shared" si="157"/>
        <v>1.4208147157352398E-2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2.41581471573524E-2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24.160880185931699</v>
      </c>
      <c r="E143" s="10">
        <f t="shared" si="166"/>
        <v>22.108271575971202</v>
      </c>
      <c r="F143" s="7" t="s">
        <v>83</v>
      </c>
      <c r="G143" s="1">
        <v>8</v>
      </c>
      <c r="H143" s="9">
        <f t="shared" si="147"/>
        <v>24.160880185931699</v>
      </c>
      <c r="I143" s="9">
        <f t="shared" si="148"/>
        <v>297.31088018593169</v>
      </c>
      <c r="J143" s="9">
        <f t="shared" si="149"/>
        <v>0.31569339954617603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3.970190358113685</v>
      </c>
      <c r="P143" s="9">
        <f t="shared" si="152"/>
        <v>1.2533628909983592</v>
      </c>
      <c r="Q143" s="12">
        <f t="shared" si="153"/>
        <v>0.3258743516595734</v>
      </c>
      <c r="R143" s="9">
        <f t="shared" si="154"/>
        <v>0.19735245833333334</v>
      </c>
      <c r="S143" s="13">
        <f t="shared" si="155"/>
        <v>1.6512302629094353</v>
      </c>
      <c r="T143" s="2">
        <f t="shared" si="156"/>
        <v>0.01</v>
      </c>
      <c r="U143" s="14">
        <f t="shared" si="157"/>
        <v>1.6512302629094353E-2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2.6462302629094353E-2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23.498966540771001</v>
      </c>
      <c r="E144" s="10">
        <f t="shared" si="166"/>
        <v>24.160880185931699</v>
      </c>
      <c r="F144" s="7" t="s">
        <v>83</v>
      </c>
      <c r="G144" s="1">
        <v>9</v>
      </c>
      <c r="H144" s="9">
        <f t="shared" si="147"/>
        <v>23.498966540771001</v>
      </c>
      <c r="I144" s="9">
        <f t="shared" si="148"/>
        <v>296.64896654077097</v>
      </c>
      <c r="J144" s="9">
        <f t="shared" si="149"/>
        <v>0.29344710195025309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3.4758753837819927</v>
      </c>
      <c r="P144" s="9">
        <f t="shared" si="152"/>
        <v>1.0199855581110495</v>
      </c>
      <c r="Q144" s="12">
        <f t="shared" si="153"/>
        <v>0.26519624510887291</v>
      </c>
      <c r="R144" s="9">
        <f t="shared" si="154"/>
        <v>0.19735245833333334</v>
      </c>
      <c r="S144" s="13">
        <f t="shared" si="155"/>
        <v>1.3437696563219379</v>
      </c>
      <c r="T144" s="2">
        <f t="shared" si="156"/>
        <v>0.01</v>
      </c>
      <c r="U144" s="14">
        <f t="shared" si="157"/>
        <v>1.343769656321938E-2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2.338769656321938E-2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19.890437878880402</v>
      </c>
      <c r="E145" s="10">
        <f t="shared" si="166"/>
        <v>23.498966540771001</v>
      </c>
      <c r="F145" s="7" t="s">
        <v>83</v>
      </c>
      <c r="G145" s="1">
        <v>10</v>
      </c>
      <c r="H145" s="9">
        <f t="shared" si="147"/>
        <v>19.890437878880402</v>
      </c>
      <c r="I145" s="9">
        <f t="shared" si="148"/>
        <v>293.04043787888037</v>
      </c>
      <c r="J145" s="9">
        <f t="shared" si="149"/>
        <v>0.19588284100433764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3.2149377423376095</v>
      </c>
      <c r="P145" s="9">
        <f t="shared" si="152"/>
        <v>0.62975113862116217</v>
      </c>
      <c r="Q145" s="12">
        <f t="shared" si="153"/>
        <v>0.16373529604150217</v>
      </c>
      <c r="R145" s="9">
        <f t="shared" si="154"/>
        <v>0.19735245833333334</v>
      </c>
      <c r="S145" s="13">
        <f t="shared" si="155"/>
        <v>0.82965926760815445</v>
      </c>
      <c r="T145" s="2">
        <f t="shared" si="156"/>
        <v>0.01</v>
      </c>
      <c r="U145" s="14">
        <f t="shared" si="157"/>
        <v>8.2965926760815451E-3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1.8246592676081544E-2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14.168689358798201</v>
      </c>
      <c r="E146" s="10">
        <f t="shared" si="166"/>
        <v>19.890437878880402</v>
      </c>
      <c r="F146" s="7" t="s">
        <v>83</v>
      </c>
      <c r="G146" s="1">
        <v>11</v>
      </c>
      <c r="H146" s="9">
        <f t="shared" si="147"/>
        <v>14.168689358798201</v>
      </c>
      <c r="I146" s="9">
        <f t="shared" si="148"/>
        <v>287.31868935879817</v>
      </c>
      <c r="J146" s="9">
        <f t="shared" si="149"/>
        <v>0.10107157945959826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3.3442345203831141</v>
      </c>
      <c r="P146" s="9">
        <f t="shared" si="152"/>
        <v>0.33800706505843336</v>
      </c>
      <c r="Q146" s="12">
        <f t="shared" si="153"/>
        <v>8.7881836915192676E-2</v>
      </c>
      <c r="R146" s="9">
        <f t="shared" si="154"/>
        <v>0.19735245833333334</v>
      </c>
      <c r="S146" s="13">
        <f t="shared" si="155"/>
        <v>0.44530398890070072</v>
      </c>
      <c r="T146" s="2">
        <f t="shared" si="156"/>
        <v>0.01</v>
      </c>
      <c r="U146" s="14">
        <f t="shared" si="157"/>
        <v>4.4530398890070075E-3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9.9430398890070076E-3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8.4255031653169894</v>
      </c>
      <c r="E147" s="10">
        <f t="shared" si="166"/>
        <v>14.168689358798201</v>
      </c>
      <c r="F147" s="7" t="s">
        <v>85</v>
      </c>
      <c r="G147" s="1">
        <v>12</v>
      </c>
      <c r="H147" s="9">
        <f t="shared" si="147"/>
        <v>8.4255031653169894</v>
      </c>
      <c r="I147" s="9">
        <f t="shared" si="148"/>
        <v>281.57550316531695</v>
      </c>
      <c r="J147" s="9">
        <f t="shared" si="149"/>
        <v>5.0633789404806437E-2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3.765275371991347</v>
      </c>
      <c r="P147" s="9">
        <f t="shared" si="152"/>
        <v>0.19065016023651407</v>
      </c>
      <c r="Q147" s="12">
        <f t="shared" si="153"/>
        <v>4.956904166149366E-2</v>
      </c>
      <c r="R147" s="9">
        <f t="shared" si="154"/>
        <v>0.19735245833333334</v>
      </c>
      <c r="S147" s="13">
        <f t="shared" si="155"/>
        <v>0.25117012516646881</v>
      </c>
      <c r="T147" s="2">
        <f t="shared" si="156"/>
        <v>0.01</v>
      </c>
      <c r="U147" s="14">
        <f t="shared" si="157"/>
        <v>2.5117012516646881E-3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8.001701251664689E-3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4.6078406951572299</v>
      </c>
      <c r="E148" s="10">
        <f t="shared" si="166"/>
        <v>8.4255031653169894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59A5E-4442-4634-B35D-81E9AB184C18}">
  <dimension ref="A1:BB148"/>
  <sheetViews>
    <sheetView tabSelected="1" topLeftCell="A16" workbookViewId="0">
      <selection activeCell="D26" sqref="D26:D38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8.875" style="1"/>
    <col min="6" max="7" width="14.125" style="1" customWidth="1"/>
    <col min="8" max="8" width="18.625" style="1" customWidth="1"/>
    <col min="9" max="9" width="15.87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6" width="8.875" style="1"/>
    <col min="27" max="27" width="9" style="1" customWidth="1"/>
    <col min="28" max="29" width="8.875" style="1"/>
    <col min="30" max="30" width="10.25" style="1" customWidth="1"/>
    <col min="31" max="31" width="12.75" style="1" customWidth="1"/>
    <col min="32" max="32" width="8.25" style="1" customWidth="1"/>
    <col min="33" max="36" width="8.875" style="1"/>
    <col min="37" max="37" width="10.375" style="1" customWidth="1"/>
    <col min="38" max="38" width="8.875" style="1"/>
    <col min="39" max="39" width="12.75" style="1" customWidth="1"/>
    <col min="40" max="40" width="13" style="1" customWidth="1"/>
    <col min="41" max="41" width="8.875" style="1"/>
    <col min="42" max="42" width="12.625" style="1" customWidth="1"/>
    <col min="43" max="43" width="16.25" style="1" customWidth="1"/>
    <col min="44" max="44" width="11.125" style="1" customWidth="1"/>
    <col min="45" max="45" width="8.875" style="1"/>
    <col min="46" max="46" width="16.25" style="1" customWidth="1"/>
    <col min="47" max="47" width="15.625" style="1" customWidth="1"/>
    <col min="48" max="51" width="8.875" style="1"/>
    <col min="52" max="52" width="9.625" style="1" customWidth="1"/>
    <col min="53" max="53" width="15.625" style="1" customWidth="1"/>
    <col min="54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 s="40"/>
      <c r="J1" s="40"/>
      <c r="K1" s="40"/>
      <c r="L1" s="40"/>
      <c r="M1" s="40"/>
      <c r="N1" s="40"/>
      <c r="O1" s="40"/>
      <c r="P1" s="40"/>
      <c r="Q1" s="40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E2" s="2">
        <v>6271</v>
      </c>
      <c r="F2" s="2">
        <v>1430.5445</v>
      </c>
      <c r="G2" s="2">
        <v>0.1</v>
      </c>
      <c r="H2" s="2">
        <v>34</v>
      </c>
      <c r="I2" s="40"/>
      <c r="J2" s="40"/>
      <c r="K2" s="40"/>
      <c r="L2" s="40"/>
      <c r="M2" s="40"/>
      <c r="N2" s="40"/>
      <c r="O2" s="40"/>
      <c r="P2" s="40"/>
      <c r="Q2" s="40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 s="2">
        <v>18620932</v>
      </c>
      <c r="F3" s="2">
        <v>1642.5</v>
      </c>
      <c r="G3" s="2">
        <v>0.24</v>
      </c>
      <c r="H3" s="2">
        <v>43</v>
      </c>
      <c r="I3" s="40"/>
      <c r="J3" s="40"/>
      <c r="K3" s="40"/>
      <c r="L3" s="40"/>
      <c r="M3" s="40"/>
      <c r="N3" s="40"/>
      <c r="O3" s="40"/>
      <c r="P3" s="40"/>
      <c r="Q3" s="40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 s="2">
        <v>2163450</v>
      </c>
      <c r="F4" s="2">
        <v>131.4</v>
      </c>
      <c r="G4" s="2">
        <v>0.18</v>
      </c>
      <c r="H4" s="2">
        <v>1</v>
      </c>
      <c r="I4" s="40"/>
      <c r="J4" s="40"/>
      <c r="K4" s="40"/>
      <c r="L4" s="40"/>
      <c r="M4" s="40"/>
      <c r="N4" s="40"/>
      <c r="O4" s="40"/>
      <c r="P4" s="40"/>
      <c r="Q4" s="40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 s="2">
        <v>22443040</v>
      </c>
      <c r="F5" s="2">
        <v>119.72</v>
      </c>
      <c r="G5" s="2">
        <v>0.19</v>
      </c>
      <c r="H5" s="2">
        <v>1</v>
      </c>
      <c r="I5" s="40"/>
      <c r="J5" s="40"/>
      <c r="K5" s="40"/>
      <c r="L5" s="40"/>
      <c r="M5" s="40"/>
      <c r="N5" s="40"/>
      <c r="O5" s="40"/>
      <c r="P5" s="40"/>
      <c r="Q5" s="40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2">
        <v>21405501</v>
      </c>
      <c r="F6" s="2">
        <v>124.83</v>
      </c>
      <c r="G6" s="2">
        <v>0.45</v>
      </c>
      <c r="H6" s="2">
        <v>51</v>
      </c>
      <c r="I6" s="40"/>
      <c r="J6" s="40"/>
      <c r="K6" s="40"/>
      <c r="L6" s="40"/>
      <c r="M6" s="40"/>
      <c r="N6" s="40"/>
      <c r="O6" s="40"/>
      <c r="P6" s="40"/>
      <c r="Q6" s="40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2">
        <v>1240589</v>
      </c>
      <c r="F7" s="2">
        <v>777.46825000000001</v>
      </c>
      <c r="G7" s="2">
        <v>0.3</v>
      </c>
      <c r="H7" s="2">
        <v>1</v>
      </c>
      <c r="I7" s="40"/>
      <c r="J7" s="40"/>
      <c r="K7" s="40"/>
      <c r="L7" s="40"/>
      <c r="M7" s="40"/>
      <c r="N7" s="40"/>
      <c r="O7" s="40"/>
      <c r="P7" s="40"/>
      <c r="Q7" s="40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>
        <v>10628</v>
      </c>
      <c r="F8" s="2">
        <v>341.64</v>
      </c>
      <c r="G8" s="2">
        <v>0.33</v>
      </c>
      <c r="H8" s="2">
        <v>1</v>
      </c>
      <c r="I8" s="40"/>
      <c r="J8" s="40"/>
      <c r="K8" s="40"/>
      <c r="L8" s="40"/>
      <c r="M8" s="40"/>
      <c r="N8" s="40"/>
      <c r="O8" s="40"/>
      <c r="P8" s="40"/>
      <c r="Q8" s="40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>
        <v>194</v>
      </c>
      <c r="F9" s="2">
        <v>341.64</v>
      </c>
      <c r="G9" s="2">
        <v>0.33</v>
      </c>
      <c r="H9" s="2">
        <v>1</v>
      </c>
      <c r="I9" s="40"/>
      <c r="J9" s="40"/>
      <c r="K9" s="40"/>
      <c r="L9" s="40"/>
      <c r="M9" s="40"/>
      <c r="N9" s="40"/>
      <c r="O9" s="40"/>
      <c r="P9" s="40"/>
      <c r="Q9" s="40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>
        <v>6509</v>
      </c>
      <c r="F10" s="2">
        <v>910.85749999999996</v>
      </c>
      <c r="G10" s="2">
        <v>0.26</v>
      </c>
      <c r="H10" s="2">
        <v>1</v>
      </c>
      <c r="I10" s="40"/>
      <c r="J10" s="40"/>
      <c r="K10" s="40"/>
      <c r="L10" s="40"/>
      <c r="M10" s="40"/>
      <c r="N10" s="40"/>
      <c r="O10" s="40"/>
      <c r="P10" s="40"/>
      <c r="Q10" s="4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37949116.821170993</v>
      </c>
      <c r="J13" s="6" t="s">
        <v>37</v>
      </c>
      <c r="K13" s="6">
        <f>I13/(10000*1000)</f>
        <v>3.7949116821170992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 s="40"/>
      <c r="G15" s="40"/>
      <c r="H15" s="40"/>
      <c r="I15" s="40"/>
      <c r="J15" s="40"/>
    </row>
    <row r="16" spans="1:41" x14ac:dyDescent="0.15">
      <c r="A16" s="1" t="s">
        <v>42</v>
      </c>
      <c r="B16" s="1" t="s">
        <v>43</v>
      </c>
      <c r="C16" s="1">
        <v>1.9870000000000001</v>
      </c>
      <c r="F16" s="40"/>
      <c r="G16" s="40"/>
      <c r="H16" s="40"/>
      <c r="I16" s="40"/>
      <c r="J16" s="40"/>
    </row>
    <row r="17" spans="1:47" x14ac:dyDescent="0.15">
      <c r="A17" s="1" t="s">
        <v>44</v>
      </c>
      <c r="B17" s="1" t="s">
        <v>45</v>
      </c>
      <c r="C17" s="1">
        <v>1</v>
      </c>
      <c r="F17" s="40"/>
      <c r="G17" s="40"/>
      <c r="H17" s="40"/>
      <c r="I17" s="40"/>
      <c r="J17" s="40"/>
    </row>
    <row r="18" spans="1:47" x14ac:dyDescent="0.15">
      <c r="A18" s="1" t="s">
        <v>46</v>
      </c>
      <c r="B18" s="1" t="s">
        <v>45</v>
      </c>
      <c r="C18" s="1">
        <v>3</v>
      </c>
      <c r="F18" s="40"/>
      <c r="G18" s="40"/>
      <c r="H18" s="40"/>
      <c r="I18" s="40"/>
      <c r="J18" s="40"/>
    </row>
    <row r="19" spans="1:47" x14ac:dyDescent="0.15">
      <c r="A19" s="1" t="s">
        <v>19</v>
      </c>
      <c r="B19" s="1" t="s">
        <v>47</v>
      </c>
      <c r="C19" s="1">
        <v>0.13</v>
      </c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36" t="s">
        <v>25</v>
      </c>
      <c r="T24" s="36"/>
      <c r="U24" s="36"/>
      <c r="V24" s="36" t="s">
        <v>54</v>
      </c>
      <c r="W24" s="36"/>
      <c r="X24" s="36"/>
      <c r="Y24" s="36" t="s">
        <v>55</v>
      </c>
      <c r="Z24" s="36"/>
      <c r="AA24" s="36"/>
      <c r="AB24" s="36" t="s">
        <v>56</v>
      </c>
      <c r="AC24" s="36"/>
      <c r="AD24" s="36"/>
      <c r="AE24" s="36" t="s">
        <v>57</v>
      </c>
      <c r="AF24" s="36"/>
      <c r="AG24" s="36"/>
      <c r="AH24" s="36" t="s">
        <v>58</v>
      </c>
      <c r="AI24" s="36"/>
      <c r="AJ24" s="36"/>
      <c r="AK24" s="39" t="s">
        <v>59</v>
      </c>
      <c r="AL24" s="38"/>
      <c r="AM24" s="37"/>
      <c r="AN24" s="36" t="s">
        <v>60</v>
      </c>
      <c r="AO24" s="36"/>
      <c r="AP24" s="36"/>
    </row>
    <row r="25" spans="1:47" x14ac:dyDescent="0.15">
      <c r="A25" s="35" t="s">
        <v>61</v>
      </c>
      <c r="B25" s="35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7">
        <v>-19.495987653181299</v>
      </c>
      <c r="E26" s="7"/>
      <c r="F26" s="7"/>
      <c r="G26" s="1">
        <v>1</v>
      </c>
      <c r="H26" s="9">
        <f>E27</f>
        <v>-19.495987653181299</v>
      </c>
      <c r="I26" s="9">
        <f>H26+273.15</f>
        <v>253.65401234681869</v>
      </c>
      <c r="J26" s="9">
        <f>EXP(($C$15*(I26-$C$13))/($C$16*I26*$C$13))</f>
        <v>1.1254577890119845E-3</v>
      </c>
      <c r="K26" s="9">
        <f>$B$26/12</f>
        <v>119.21204166666666</v>
      </c>
      <c r="L26" s="9">
        <f>K26*$B$27/100</f>
        <v>40.532094166666667</v>
      </c>
      <c r="M26" s="1" t="s">
        <v>83</v>
      </c>
      <c r="O26" s="9">
        <f>L26</f>
        <v>40.532094166666667</v>
      </c>
      <c r="P26" s="9">
        <f>O26*J26</f>
        <v>4.561716108484222E-2</v>
      </c>
      <c r="Q26" s="12">
        <f>P26*$B$28</f>
        <v>4.561716108484222E-3</v>
      </c>
      <c r="R26" s="9">
        <f>L26*$B$28</f>
        <v>4.0532094166666672</v>
      </c>
      <c r="S26" s="13">
        <f>Q26/R26</f>
        <v>1.1254577890119843E-3</v>
      </c>
      <c r="T26" s="2">
        <f>$B$27/100</f>
        <v>0.34</v>
      </c>
      <c r="U26" s="14">
        <f>S26*T26</f>
        <v>3.8265564826407467E-4</v>
      </c>
      <c r="V26" s="13"/>
      <c r="W26" s="2"/>
      <c r="X26" s="14"/>
      <c r="Y26" s="2">
        <v>0.02</v>
      </c>
      <c r="Z26" s="2">
        <v>0.63</v>
      </c>
      <c r="AA26" s="2">
        <f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>AO26*AN26</f>
        <v>2.9999999999999997E-4</v>
      </c>
      <c r="AQ26" s="1">
        <f>(AP26+AM26+AD26+AA26+U26+X26+AG26+AJ26)</f>
        <v>1.3282655648264075E-2</v>
      </c>
      <c r="AR26" s="9">
        <f>$B$26/12</f>
        <v>119.21204166666666</v>
      </c>
      <c r="AS26" s="1">
        <f>$B$28</f>
        <v>0.1</v>
      </c>
      <c r="AT26" s="1">
        <f>$E$2/12</f>
        <v>522.58333333333337</v>
      </c>
      <c r="AU26" s="1">
        <f>AT26*10000*AS26*0.67*AR26*AQ26</f>
        <v>554415.54287325987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7">
        <v>-22.698534280312</v>
      </c>
      <c r="E27" s="10">
        <f>D26</f>
        <v>-19.495987653181299</v>
      </c>
      <c r="F27" s="7" t="s">
        <v>83</v>
      </c>
      <c r="G27" s="1">
        <v>2</v>
      </c>
      <c r="H27" s="9">
        <f>E28</f>
        <v>-22.698534280312</v>
      </c>
      <c r="I27" s="9">
        <f>H27+273.15</f>
        <v>250.45146571968797</v>
      </c>
      <c r="J27" s="9">
        <f>EXP(($C$15*(I27-$C$13))/($C$16*I27*$C$13))</f>
        <v>6.8890157874285411E-4</v>
      </c>
      <c r="K27" s="9">
        <f>$B$26/12</f>
        <v>119.21204166666666</v>
      </c>
      <c r="L27" s="9">
        <f>K27*$B$27/100</f>
        <v>40.532094166666667</v>
      </c>
      <c r="M27" s="1" t="s">
        <v>83</v>
      </c>
      <c r="O27" s="9">
        <f>L27+O26-P26-N27</f>
        <v>81.018571172248485</v>
      </c>
      <c r="P27" s="9">
        <f>O27*J27</f>
        <v>5.5813821588052266E-2</v>
      </c>
      <c r="Q27" s="12">
        <f>P27*$B$28</f>
        <v>5.581382158805227E-3</v>
      </c>
      <c r="R27" s="9">
        <f>L27*$B$28</f>
        <v>4.0532094166666672</v>
      </c>
      <c r="S27" s="13">
        <f>Q27/R27</f>
        <v>1.377027827838049E-3</v>
      </c>
      <c r="T27" s="2">
        <f>$B$27/100</f>
        <v>0.34</v>
      </c>
      <c r="U27" s="14">
        <f>S27*T27</f>
        <v>4.6818946146493672E-4</v>
      </c>
      <c r="V27" s="13"/>
      <c r="W27" s="2"/>
      <c r="X27" s="14"/>
      <c r="Y27" s="2">
        <v>0.02</v>
      </c>
      <c r="Z27" s="2">
        <v>0.63</v>
      </c>
      <c r="AA27" s="2">
        <f>Y27*Z27</f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>AO27*AN27</f>
        <v>2.9999999999999997E-4</v>
      </c>
      <c r="AQ27" s="1">
        <f>(AP27+AM27+AD27+AA27+U27+X27+AG27+AJ27)</f>
        <v>1.3368189461464937E-2</v>
      </c>
      <c r="AR27" s="9">
        <f>$B$26/12</f>
        <v>119.21204166666666</v>
      </c>
      <c r="AS27" s="1">
        <f>$B$28</f>
        <v>0.1</v>
      </c>
      <c r="AT27" s="1">
        <f>$E$2/12</f>
        <v>522.58333333333337</v>
      </c>
      <c r="AU27" s="1">
        <f>AT27*10000*AS27*0.67*AR27*AQ27</f>
        <v>557985.7081124658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7">
        <v>-18.1027943435308</v>
      </c>
      <c r="E28" s="10">
        <f>D27</f>
        <v>-22.698534280312</v>
      </c>
      <c r="F28" s="7" t="s">
        <v>83</v>
      </c>
      <c r="G28" s="1">
        <v>3</v>
      </c>
      <c r="H28" s="9">
        <f>E29</f>
        <v>-18.1027943435308</v>
      </c>
      <c r="I28" s="9">
        <f>H28+273.15</f>
        <v>255.04720565646917</v>
      </c>
      <c r="J28" s="9">
        <f>EXP(($C$15*(I28-$C$13))/($C$16*I28*$C$13))</f>
        <v>1.3880135956804555E-3</v>
      </c>
      <c r="K28" s="9">
        <f>$B$26/12</f>
        <v>119.21204166666666</v>
      </c>
      <c r="L28" s="9">
        <f>K28*$B$27/100</f>
        <v>40.532094166666667</v>
      </c>
      <c r="M28" s="1" t="s">
        <v>83</v>
      </c>
      <c r="O28" s="9">
        <f>L28+O27-P27-N28</f>
        <v>121.49485151732711</v>
      </c>
      <c r="P28" s="9">
        <f>O28*J28</f>
        <v>0.16863650571122824</v>
      </c>
      <c r="Q28" s="12">
        <f>P28*$B$28</f>
        <v>1.6863650571122824E-2</v>
      </c>
      <c r="R28" s="9">
        <f>L28*$B$28</f>
        <v>4.0532094166666672</v>
      </c>
      <c r="S28" s="13">
        <f>Q28/R28</f>
        <v>4.1605673029821832E-3</v>
      </c>
      <c r="T28" s="2">
        <f>$B$27/100</f>
        <v>0.34</v>
      </c>
      <c r="U28" s="14">
        <f>S28*T28</f>
        <v>1.4145928830139425E-3</v>
      </c>
      <c r="V28" s="13"/>
      <c r="W28" s="2"/>
      <c r="X28" s="14"/>
      <c r="Y28" s="2">
        <v>0.02</v>
      </c>
      <c r="Z28" s="2">
        <v>0.63</v>
      </c>
      <c r="AA28" s="2">
        <f>Y28*Z28</f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>AO28*AN28</f>
        <v>2.9999999999999997E-4</v>
      </c>
      <c r="AQ28" s="1">
        <f>(AP28+AM28+AD28+AA28+U28+X28+AG28+AJ28)</f>
        <v>1.4314592883013942E-2</v>
      </c>
      <c r="AR28" s="9">
        <f>$B$26/12</f>
        <v>119.21204166666666</v>
      </c>
      <c r="AS28" s="1">
        <f>$B$28</f>
        <v>0.1</v>
      </c>
      <c r="AT28" s="1">
        <f>$E$2/12</f>
        <v>522.58333333333337</v>
      </c>
      <c r="AU28" s="1">
        <f>AT28*10000*AS28*0.67*AR28*AQ28</f>
        <v>597488.40852341685</v>
      </c>
    </row>
    <row r="29" spans="1:47" x14ac:dyDescent="0.15">
      <c r="C29" s="7">
        <v>3</v>
      </c>
      <c r="D29" s="7">
        <v>-12.154259505140701</v>
      </c>
      <c r="E29" s="10">
        <f>D28</f>
        <v>-18.1027943435308</v>
      </c>
      <c r="F29" s="7" t="s">
        <v>83</v>
      </c>
      <c r="G29" s="1">
        <v>4</v>
      </c>
      <c r="H29" s="9">
        <f>E30</f>
        <v>-12.154259505140701</v>
      </c>
      <c r="I29" s="9">
        <f>H29+273.15</f>
        <v>260.99574049485926</v>
      </c>
      <c r="J29" s="9">
        <f>EXP(($C$15*(I29-$C$13))/($C$16*I29*$C$13))</f>
        <v>3.3134134054887874E-3</v>
      </c>
      <c r="K29" s="9">
        <f>$B$26/12</f>
        <v>119.21204166666666</v>
      </c>
      <c r="L29" s="9">
        <f>K29*$B$27/100</f>
        <v>40.532094166666667</v>
      </c>
      <c r="M29" s="1" t="s">
        <v>83</v>
      </c>
      <c r="O29" s="9">
        <f>L29+O28-P28-N29</f>
        <v>161.85830917828255</v>
      </c>
      <c r="P29" s="9">
        <f>O29*J29</f>
        <v>0.53630349142107026</v>
      </c>
      <c r="Q29" s="12">
        <f>P29*$B$28</f>
        <v>5.3630349142107028E-2</v>
      </c>
      <c r="R29" s="9">
        <f>L29*$B$28</f>
        <v>4.0532094166666672</v>
      </c>
      <c r="S29" s="13">
        <f>Q29/R29</f>
        <v>1.3231576173089095E-2</v>
      </c>
      <c r="T29" s="2">
        <f>$B$27/100</f>
        <v>0.34</v>
      </c>
      <c r="U29" s="14">
        <f>S29*T29</f>
        <v>4.498735898850293E-3</v>
      </c>
      <c r="V29" s="13"/>
      <c r="W29" s="2"/>
      <c r="X29" s="14"/>
      <c r="Y29" s="2">
        <v>0.02</v>
      </c>
      <c r="Z29" s="2">
        <v>0.63</v>
      </c>
      <c r="AA29" s="2">
        <f>Y29*Z29</f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>AO29*AN29</f>
        <v>2.9999999999999997E-4</v>
      </c>
      <c r="AQ29" s="1">
        <f>(AP29+AM29+AD29+AA29+U29+X29+AG29+AJ29)</f>
        <v>1.7398735898850291E-2</v>
      </c>
      <c r="AR29" s="9">
        <f>$B$26/12</f>
        <v>119.21204166666666</v>
      </c>
      <c r="AS29" s="1">
        <f>$B$28</f>
        <v>0.1</v>
      </c>
      <c r="AT29" s="1">
        <f>$E$2/12</f>
        <v>522.58333333333337</v>
      </c>
      <c r="AU29" s="1">
        <f>AT29*10000*AS29*0.67*AR29*AQ29</f>
        <v>726219.95661915862</v>
      </c>
    </row>
    <row r="30" spans="1:47" x14ac:dyDescent="0.15">
      <c r="C30" s="7">
        <v>4</v>
      </c>
      <c r="D30" s="7">
        <v>-2.8389573027688901</v>
      </c>
      <c r="E30" s="10">
        <f>D29</f>
        <v>-12.154259505140701</v>
      </c>
      <c r="F30" s="7" t="s">
        <v>83</v>
      </c>
      <c r="G30" s="1">
        <v>5</v>
      </c>
      <c r="H30" s="9">
        <f>E31</f>
        <v>-2.8389573027688901</v>
      </c>
      <c r="I30" s="9">
        <f>H30+273.15</f>
        <v>270.31104269723107</v>
      </c>
      <c r="J30" s="9">
        <f>EXP(($C$15*(I30-$C$13))/($C$16*I30*$C$13))</f>
        <v>1.1984419617890556E-2</v>
      </c>
      <c r="K30" s="9">
        <f>$B$26/12</f>
        <v>119.21204166666666</v>
      </c>
      <c r="L30" s="9">
        <f>K30*$B$27/100</f>
        <v>40.532094166666667</v>
      </c>
      <c r="M30" s="1" t="s">
        <v>85</v>
      </c>
      <c r="N30" s="9">
        <f>(O29-P29)*C21/100</f>
        <v>153.25590540251841</v>
      </c>
      <c r="O30" s="9">
        <f>L30+O29-P29-N30</f>
        <v>48.598194451009732</v>
      </c>
      <c r="P30" s="9">
        <f>O30*J30</f>
        <v>0.58242115497274105</v>
      </c>
      <c r="Q30" s="12">
        <f>P30*$B$28</f>
        <v>5.8242115497274108E-2</v>
      </c>
      <c r="R30" s="9">
        <f>L30*$B$28</f>
        <v>4.0532094166666672</v>
      </c>
      <c r="S30" s="13">
        <f>Q30/R30</f>
        <v>1.4369382262309072E-2</v>
      </c>
      <c r="T30" s="2">
        <f>$B$27/100</f>
        <v>0.34</v>
      </c>
      <c r="U30" s="14">
        <f>S30*T30</f>
        <v>4.8855899691850847E-3</v>
      </c>
      <c r="V30" s="13"/>
      <c r="W30" s="2"/>
      <c r="X30" s="14"/>
      <c r="Y30" s="2">
        <v>0.02</v>
      </c>
      <c r="Z30" s="2">
        <v>0.63</v>
      </c>
      <c r="AA30" s="2">
        <f>Y30*Z30</f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>AO30*AN30</f>
        <v>2.9999999999999997E-4</v>
      </c>
      <c r="AQ30" s="1">
        <f>(AP30+AM30+AD30+AA30+U30+X30+AG30+AJ30)</f>
        <v>1.7785589969185084E-2</v>
      </c>
      <c r="AR30" s="9">
        <f>$B$26/12</f>
        <v>119.21204166666666</v>
      </c>
      <c r="AS30" s="1">
        <f>$B$28</f>
        <v>0.1</v>
      </c>
      <c r="AT30" s="1">
        <f>$E$2/12</f>
        <v>522.58333333333337</v>
      </c>
      <c r="AU30" s="1">
        <f>AT30*10000*AS30*0.67*AR30*AQ30</f>
        <v>742367.17258989136</v>
      </c>
    </row>
    <row r="31" spans="1:47" x14ac:dyDescent="0.15">
      <c r="C31" s="7">
        <v>5</v>
      </c>
      <c r="D31" s="7">
        <v>4.2375623376052296</v>
      </c>
      <c r="E31" s="10">
        <f>D30</f>
        <v>-2.8389573027688901</v>
      </c>
      <c r="F31" s="7" t="s">
        <v>85</v>
      </c>
      <c r="G31" s="1">
        <v>6</v>
      </c>
      <c r="H31" s="9">
        <f>E32</f>
        <v>4.2375623376052296</v>
      </c>
      <c r="I31" s="9">
        <f>H31+273.15</f>
        <v>277.38756233760523</v>
      </c>
      <c r="J31" s="9">
        <f>EXP(($C$15*(I31-$C$13))/($C$16*I31*$C$13))</f>
        <v>3.0040373593268225E-2</v>
      </c>
      <c r="K31" s="9">
        <f>$B$26/12</f>
        <v>119.21204166666666</v>
      </c>
      <c r="L31" s="9">
        <f>K31*$B$27/100</f>
        <v>40.532094166666667</v>
      </c>
      <c r="M31" s="1" t="s">
        <v>83</v>
      </c>
      <c r="O31" s="9">
        <f>L31+O30-P30-N31</f>
        <v>88.547867462703664</v>
      </c>
      <c r="P31" s="9">
        <f>O31*J31</f>
        <v>2.6600110194668178</v>
      </c>
      <c r="Q31" s="12">
        <f>P31*$B$28</f>
        <v>0.26600110194668181</v>
      </c>
      <c r="R31" s="9">
        <f>L31*$B$28</f>
        <v>4.0532094166666672</v>
      </c>
      <c r="S31" s="13">
        <f>Q31/R31</f>
        <v>6.5627278189203303E-2</v>
      </c>
      <c r="T31" s="2">
        <f>$B$27/100</f>
        <v>0.34</v>
      </c>
      <c r="U31" s="14">
        <f>S31*T31</f>
        <v>2.2313274584329124E-2</v>
      </c>
      <c r="V31" s="13"/>
      <c r="W31" s="2"/>
      <c r="X31" s="14"/>
      <c r="Y31" s="2">
        <v>0.02</v>
      </c>
      <c r="Z31" s="2">
        <v>0.63</v>
      </c>
      <c r="AA31" s="2">
        <f>Y31*Z31</f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>AO31*AN31</f>
        <v>2.9999999999999997E-4</v>
      </c>
      <c r="AQ31" s="1">
        <f>(AP31+AM31+AD31+AA31+U31+X31+AG31+AJ31)</f>
        <v>3.5213274584329123E-2</v>
      </c>
      <c r="AR31" s="9">
        <f>$B$26/12</f>
        <v>119.21204166666666</v>
      </c>
      <c r="AS31" s="1">
        <f>$B$28</f>
        <v>0.1</v>
      </c>
      <c r="AT31" s="1">
        <f>$E$2/12</f>
        <v>522.58333333333337</v>
      </c>
      <c r="AU31" s="1">
        <f>AT31*10000*AS31*0.67*AR31*AQ31</f>
        <v>1469795.4431700897</v>
      </c>
    </row>
    <row r="32" spans="1:47" x14ac:dyDescent="0.15">
      <c r="C32" s="7">
        <v>6</v>
      </c>
      <c r="D32" s="7">
        <v>13.312624704545099</v>
      </c>
      <c r="E32" s="10">
        <f>D31</f>
        <v>4.2375623376052296</v>
      </c>
      <c r="F32" s="7" t="s">
        <v>83</v>
      </c>
      <c r="G32" s="1">
        <v>7</v>
      </c>
      <c r="H32" s="9">
        <f>E33</f>
        <v>13.312624704545099</v>
      </c>
      <c r="I32" s="9">
        <f>H32+273.15</f>
        <v>286.46262470454508</v>
      </c>
      <c r="J32" s="9">
        <f>EXP(($C$15*(I32-$C$13))/($C$16*I32*$C$13))</f>
        <v>9.1337068858706613E-2</v>
      </c>
      <c r="K32" s="9">
        <f>$B$26/12</f>
        <v>119.21204166666666</v>
      </c>
      <c r="L32" s="9">
        <f>K32*$B$27/100</f>
        <v>40.532094166666667</v>
      </c>
      <c r="M32" s="1" t="s">
        <v>83</v>
      </c>
      <c r="O32" s="9">
        <f>L32+O31-P31-N32</f>
        <v>126.41995060990351</v>
      </c>
      <c r="P32" s="9">
        <f>O32*J32</f>
        <v>11.546827733971046</v>
      </c>
      <c r="Q32" s="12">
        <f>P32*$B$28</f>
        <v>1.1546827733971046</v>
      </c>
      <c r="R32" s="9">
        <f>L32*$B$28</f>
        <v>4.0532094166666672</v>
      </c>
      <c r="S32" s="13">
        <f>Q32/R32</f>
        <v>0.2848811040083658</v>
      </c>
      <c r="T32" s="2">
        <f>$B$27/100</f>
        <v>0.34</v>
      </c>
      <c r="U32" s="14">
        <f>S32*T32</f>
        <v>9.6859575362844383E-2</v>
      </c>
      <c r="V32" s="13"/>
      <c r="W32" s="2"/>
      <c r="X32" s="14"/>
      <c r="Y32" s="2">
        <v>0.02</v>
      </c>
      <c r="Z32" s="2">
        <v>0.63</v>
      </c>
      <c r="AA32" s="2">
        <f>Y32*Z32</f>
        <v>1.26E-2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0.01</v>
      </c>
      <c r="AO32" s="2">
        <v>0.03</v>
      </c>
      <c r="AP32" s="2">
        <f>AO32*AN32</f>
        <v>2.9999999999999997E-4</v>
      </c>
      <c r="AQ32" s="1">
        <f>(AP32+AM32+AD32+AA32+U32+X32+AG32+AJ32)</f>
        <v>0.10975957536284438</v>
      </c>
      <c r="AR32" s="9">
        <f>$B$26/12</f>
        <v>119.21204166666666</v>
      </c>
      <c r="AS32" s="1">
        <f>$B$28</f>
        <v>0.1</v>
      </c>
      <c r="AT32" s="1">
        <f>$E$2/12</f>
        <v>522.58333333333337</v>
      </c>
      <c r="AU32" s="1">
        <f>AT32*10000*AS32*0.67*AR32*AQ32</f>
        <v>4581343.9851000505</v>
      </c>
    </row>
    <row r="33" spans="1:48" x14ac:dyDescent="0.15">
      <c r="C33" s="7">
        <v>7</v>
      </c>
      <c r="D33" s="7">
        <v>16.099191902378902</v>
      </c>
      <c r="E33" s="10">
        <f>D32</f>
        <v>13.312624704545099</v>
      </c>
      <c r="F33" s="7" t="s">
        <v>83</v>
      </c>
      <c r="G33" s="1">
        <v>8</v>
      </c>
      <c r="H33" s="9">
        <f>E34</f>
        <v>16.099191902378902</v>
      </c>
      <c r="I33" s="9">
        <f>H33+273.15</f>
        <v>289.24919190237887</v>
      </c>
      <c r="J33" s="9">
        <f>EXP(($C$15*(I33-$C$13))/($C$16*I33*$C$13))</f>
        <v>0.12672341087584671</v>
      </c>
      <c r="K33" s="9">
        <f>$B$26/12</f>
        <v>119.21204166666666</v>
      </c>
      <c r="L33" s="9">
        <f>K33*$B$27/100</f>
        <v>40.532094166666667</v>
      </c>
      <c r="M33" s="1" t="s">
        <v>83</v>
      </c>
      <c r="O33" s="9">
        <f>L33+O32-P32-N33</f>
        <v>155.40521704259913</v>
      </c>
      <c r="P33" s="9">
        <f>O33*J33</f>
        <v>19.693479171539426</v>
      </c>
      <c r="Q33" s="12">
        <f>P33*$B$28</f>
        <v>1.9693479171539428</v>
      </c>
      <c r="R33" s="9">
        <f>L33*$B$28</f>
        <v>4.0532094166666672</v>
      </c>
      <c r="S33" s="13">
        <f>Q33/R33</f>
        <v>0.48587371505060833</v>
      </c>
      <c r="T33" s="2">
        <f>$B$27/100</f>
        <v>0.34</v>
      </c>
      <c r="U33" s="14">
        <f>S33*T33</f>
        <v>0.16519706311720683</v>
      </c>
      <c r="V33" s="13"/>
      <c r="W33" s="2"/>
      <c r="X33" s="14"/>
      <c r="Y33" s="2">
        <v>0.04</v>
      </c>
      <c r="Z33" s="2">
        <v>0.63</v>
      </c>
      <c r="AA33" s="2">
        <f>Y33*Z33</f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>AO33*AN33</f>
        <v>4.4999999999999999E-4</v>
      </c>
      <c r="AQ33" s="1">
        <f>(AP33+AM33+AD33+AA33+U33+X33+AG33+AJ33)</f>
        <v>0.19084706311720684</v>
      </c>
      <c r="AR33" s="9">
        <f>$B$26/12</f>
        <v>119.21204166666666</v>
      </c>
      <c r="AS33" s="1">
        <f>$B$28</f>
        <v>0.1</v>
      </c>
      <c r="AT33" s="1">
        <f>$E$2/12</f>
        <v>522.58333333333337</v>
      </c>
      <c r="AU33" s="1">
        <f>AT33*10000*AS33*0.67*AR33*AQ33</f>
        <v>7965920.4383365726</v>
      </c>
    </row>
    <row r="34" spans="1:48" x14ac:dyDescent="0.15">
      <c r="C34" s="7">
        <v>8</v>
      </c>
      <c r="D34" s="7">
        <v>13.4832662252003</v>
      </c>
      <c r="E34" s="10">
        <f>D33</f>
        <v>16.099191902378902</v>
      </c>
      <c r="F34" s="7" t="s">
        <v>83</v>
      </c>
      <c r="G34" s="1">
        <v>9</v>
      </c>
      <c r="H34" s="9">
        <f>E35</f>
        <v>13.4832662252003</v>
      </c>
      <c r="I34" s="9">
        <f>H34+273.15</f>
        <v>286.63326622520026</v>
      </c>
      <c r="J34" s="9">
        <f>EXP(($C$15*(I34-$C$13))/($C$16*I34*$C$13))</f>
        <v>9.3204112198598837E-2</v>
      </c>
      <c r="K34" s="9">
        <f>$B$26/12</f>
        <v>119.21204166666666</v>
      </c>
      <c r="L34" s="9">
        <f>K34*$B$27/100</f>
        <v>40.532094166666667</v>
      </c>
      <c r="M34" s="1" t="s">
        <v>83</v>
      </c>
      <c r="O34" s="9">
        <f>L34+O33-P33-N34</f>
        <v>176.24383203772638</v>
      </c>
      <c r="P34" s="9">
        <f>O34*J34</f>
        <v>16.426649895555258</v>
      </c>
      <c r="Q34" s="12">
        <f>P34*$B$28</f>
        <v>1.6426649895555259</v>
      </c>
      <c r="R34" s="9">
        <f>L34*$B$28</f>
        <v>4.0532094166666672</v>
      </c>
      <c r="S34" s="13">
        <f>Q34/R34</f>
        <v>0.40527513402118825</v>
      </c>
      <c r="T34" s="2">
        <f>$B$27/100</f>
        <v>0.34</v>
      </c>
      <c r="U34" s="14">
        <f>S34*T34</f>
        <v>0.13779354556720402</v>
      </c>
      <c r="V34" s="13"/>
      <c r="W34" s="2"/>
      <c r="X34" s="14"/>
      <c r="Y34" s="2">
        <v>0.02</v>
      </c>
      <c r="Z34" s="2">
        <v>0.63</v>
      </c>
      <c r="AA34" s="2">
        <f>Y34*Z34</f>
        <v>1.26E-2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0.01</v>
      </c>
      <c r="AO34" s="2">
        <v>0.03</v>
      </c>
      <c r="AP34" s="2">
        <f>AO34*AN34</f>
        <v>2.9999999999999997E-4</v>
      </c>
      <c r="AQ34" s="1">
        <f>(AP34+AM34+AD34+AA34+U34+X34+AG34+AJ34)</f>
        <v>0.15069354556720402</v>
      </c>
      <c r="AR34" s="9">
        <f>$B$26/12</f>
        <v>119.21204166666666</v>
      </c>
      <c r="AS34" s="1">
        <f>$B$28</f>
        <v>0.1</v>
      </c>
      <c r="AT34" s="1">
        <f>$E$2/12</f>
        <v>522.58333333333337</v>
      </c>
      <c r="AU34" s="1">
        <f>AT34*10000*AS34*0.67*AR34*AQ34</f>
        <v>6289920.1850540005</v>
      </c>
    </row>
    <row r="35" spans="1:48" x14ac:dyDescent="0.15">
      <c r="C35" s="7">
        <v>9</v>
      </c>
      <c r="D35" s="7">
        <v>7.54428289689832</v>
      </c>
      <c r="E35" s="10">
        <f>D34</f>
        <v>13.4832662252003</v>
      </c>
      <c r="F35" s="7" t="s">
        <v>83</v>
      </c>
      <c r="G35" s="1">
        <v>10</v>
      </c>
      <c r="H35" s="9">
        <f>E36</f>
        <v>7.54428289689832</v>
      </c>
      <c r="I35" s="9">
        <f>H35+273.15</f>
        <v>280.6942828968983</v>
      </c>
      <c r="J35" s="9">
        <f>EXP(($C$15*(I35-$C$13))/($C$16*I35*$C$13))</f>
        <v>4.5424819260942467E-2</v>
      </c>
      <c r="K35" s="9">
        <f>$B$26/12</f>
        <v>119.21204166666666</v>
      </c>
      <c r="L35" s="9">
        <f>K35*$B$27/100</f>
        <v>40.532094166666667</v>
      </c>
      <c r="M35" s="1" t="s">
        <v>83</v>
      </c>
      <c r="O35" s="9">
        <f>L35+O34-P34-N35</f>
        <v>200.34927630883777</v>
      </c>
      <c r="P35" s="9">
        <f>O35*J35</f>
        <v>9.100829665389579</v>
      </c>
      <c r="Q35" s="12">
        <f>P35*$B$28</f>
        <v>0.91008296653895793</v>
      </c>
      <c r="R35" s="9">
        <f>L35*$B$28</f>
        <v>4.0532094166666672</v>
      </c>
      <c r="S35" s="13">
        <f>Q35/R35</f>
        <v>0.22453391201469283</v>
      </c>
      <c r="T35" s="2">
        <f>$B$27/100</f>
        <v>0.34</v>
      </c>
      <c r="U35" s="14">
        <f>S35*T35</f>
        <v>7.6341530084995571E-2</v>
      </c>
      <c r="V35" s="13"/>
      <c r="W35" s="2"/>
      <c r="X35" s="14"/>
      <c r="Y35" s="2">
        <v>0.02</v>
      </c>
      <c r="Z35" s="2">
        <v>0.63</v>
      </c>
      <c r="AA35" s="2">
        <f>Y35*Z35</f>
        <v>1.26E-2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0.01</v>
      </c>
      <c r="AO35" s="2">
        <v>0.03</v>
      </c>
      <c r="AP35" s="2">
        <f>AO35*AN35</f>
        <v>2.9999999999999997E-4</v>
      </c>
      <c r="AQ35" s="1">
        <f>(AP35+AM35+AD35+AA35+U35+X35+AG35+AJ35)</f>
        <v>8.9241530084995566E-2</v>
      </c>
      <c r="AR35" s="9">
        <f>$B$26/12</f>
        <v>119.21204166666666</v>
      </c>
      <c r="AS35" s="1">
        <f>$B$28</f>
        <v>0.1</v>
      </c>
      <c r="AT35" s="1">
        <f>$E$2/12</f>
        <v>522.58333333333337</v>
      </c>
      <c r="AU35" s="1">
        <f>AT35*10000*AS35*0.67*AR35*AQ35</f>
        <v>3724924.6430158983</v>
      </c>
    </row>
    <row r="36" spans="1:48" x14ac:dyDescent="0.15">
      <c r="C36" s="7">
        <v>10</v>
      </c>
      <c r="D36" s="7">
        <v>-4.1806208317278504</v>
      </c>
      <c r="E36" s="10">
        <f>D35</f>
        <v>7.54428289689832</v>
      </c>
      <c r="F36" s="7" t="s">
        <v>83</v>
      </c>
      <c r="G36" s="1">
        <v>11</v>
      </c>
      <c r="H36" s="9">
        <f>E37</f>
        <v>-4.1806208317278504</v>
      </c>
      <c r="I36" s="9">
        <f>H36+273.15</f>
        <v>268.9693791682721</v>
      </c>
      <c r="J36" s="9">
        <f>EXP(($C$15*(I36-$C$13))/($C$16*I36*$C$13))</f>
        <v>1.0013461445192672E-2</v>
      </c>
      <c r="K36" s="9">
        <f>$B$26/12</f>
        <v>119.21204166666666</v>
      </c>
      <c r="L36" s="9">
        <f>K36*$B$27/100</f>
        <v>40.532094166666667</v>
      </c>
      <c r="M36" s="1" t="s">
        <v>85</v>
      </c>
      <c r="N36" s="9">
        <f>(O35-P35)*C21/100</f>
        <v>181.68602431127579</v>
      </c>
      <c r="O36" s="9">
        <f>L36+O35-P35-N36</f>
        <v>50.094516498839084</v>
      </c>
      <c r="P36" s="9">
        <f>O36*J36</f>
        <v>0.50161950957669332</v>
      </c>
      <c r="Q36" s="12">
        <f>P36*$B$28</f>
        <v>5.0161950957669336E-2</v>
      </c>
      <c r="R36" s="9">
        <f>L36*$B$28</f>
        <v>4.0532094166666672</v>
      </c>
      <c r="S36" s="13">
        <f>Q36/R36</f>
        <v>1.2375859670957291E-2</v>
      </c>
      <c r="T36" s="2">
        <f>$B$27/100</f>
        <v>0.34</v>
      </c>
      <c r="U36" s="14">
        <f>S36*T36</f>
        <v>4.2077922881254793E-3</v>
      </c>
      <c r="V36" s="13"/>
      <c r="W36" s="2"/>
      <c r="X36" s="14"/>
      <c r="Y36" s="2">
        <v>0.02</v>
      </c>
      <c r="Z36" s="2">
        <v>0.63</v>
      </c>
      <c r="AA36" s="2">
        <f>Y36*Z36</f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>AO36*AN36</f>
        <v>2.9999999999999997E-4</v>
      </c>
      <c r="AQ36" s="1">
        <f>(AP36+AM36+AD36+AA36+U36+X36+AG36+AJ36)</f>
        <v>1.7107792288125478E-2</v>
      </c>
      <c r="AR36" s="9">
        <f>$B$26/12</f>
        <v>119.21204166666666</v>
      </c>
      <c r="AS36" s="1">
        <f>$B$28</f>
        <v>0.1</v>
      </c>
      <c r="AT36" s="1">
        <f>$E$2/12</f>
        <v>522.58333333333337</v>
      </c>
      <c r="AU36" s="1">
        <f>AT36*10000*AS36*0.67*AR36*AQ36</f>
        <v>714076.02515266871</v>
      </c>
    </row>
    <row r="37" spans="1:48" x14ac:dyDescent="0.15">
      <c r="C37" s="7">
        <v>11</v>
      </c>
      <c r="D37" s="7">
        <v>-17.4806832581401</v>
      </c>
      <c r="E37" s="10">
        <f>D36</f>
        <v>-4.1806208317278504</v>
      </c>
      <c r="F37" s="7" t="s">
        <v>85</v>
      </c>
      <c r="G37" s="1">
        <v>12</v>
      </c>
      <c r="H37" s="9">
        <f>E38</f>
        <v>-17.4806832581401</v>
      </c>
      <c r="I37" s="9">
        <f>H37+273.15</f>
        <v>255.66931674185989</v>
      </c>
      <c r="J37" s="9">
        <f>EXP(($C$15*(I37-$C$13))/($C$16*I37*$C$13))</f>
        <v>1.523129326003587E-3</v>
      </c>
      <c r="K37" s="9">
        <f>$B$26/12</f>
        <v>119.21204166666666</v>
      </c>
      <c r="L37" s="9">
        <f>K37*$B$27/100</f>
        <v>40.532094166666667</v>
      </c>
      <c r="M37" s="1" t="s">
        <v>83</v>
      </c>
      <c r="O37" s="9">
        <f>L37+O36-P36-N37</f>
        <v>90.124991155929052</v>
      </c>
      <c r="P37" s="9">
        <f>O37*J37</f>
        <v>0.13727201703540945</v>
      </c>
      <c r="Q37" s="12">
        <f>P37*$B$28</f>
        <v>1.3727201703540946E-2</v>
      </c>
      <c r="R37" s="9">
        <f>L37*$B$28</f>
        <v>4.0532094166666672</v>
      </c>
      <c r="S37" s="13">
        <f>Q37/R37</f>
        <v>3.386748695267294E-3</v>
      </c>
      <c r="T37" s="2">
        <f>$B$27/100</f>
        <v>0.34</v>
      </c>
      <c r="U37" s="14">
        <f>S37*T37</f>
        <v>1.1514945563908801E-3</v>
      </c>
      <c r="V37" s="13"/>
      <c r="W37" s="2"/>
      <c r="X37" s="14"/>
      <c r="Y37" s="2">
        <v>0.02</v>
      </c>
      <c r="Z37" s="2">
        <v>0.63</v>
      </c>
      <c r="AA37" s="2">
        <f>Y37*Z37</f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>AO37*AN37</f>
        <v>2.9999999999999997E-4</v>
      </c>
      <c r="AQ37" s="1">
        <f>(AP37+AM37+AD37+AA37+U37+X37+AG37+AJ37)</f>
        <v>1.4051494556390881E-2</v>
      </c>
      <c r="AR37" s="9">
        <f>$B$26/12</f>
        <v>119.21204166666666</v>
      </c>
      <c r="AS37" s="1">
        <f>$B$28</f>
        <v>0.1</v>
      </c>
      <c r="AT37" s="1">
        <f>$E$2/12</f>
        <v>522.58333333333337</v>
      </c>
      <c r="AU37" s="1">
        <f>AT37*10000*AS37*0.67*AR37*AQ37</f>
        <v>586506.73396627861</v>
      </c>
      <c r="AV37" s="1">
        <f>SUM(AU26:AU37)</f>
        <v>28510964.242513753</v>
      </c>
    </row>
    <row r="38" spans="1:48" x14ac:dyDescent="0.15">
      <c r="C38" s="7">
        <v>12</v>
      </c>
      <c r="D38" s="7">
        <v>-22.8895094485374</v>
      </c>
      <c r="E38" s="10">
        <f>D37</f>
        <v>-17.4806832581401</v>
      </c>
      <c r="F38" s="7" t="s">
        <v>83</v>
      </c>
    </row>
    <row r="40" spans="1:48" x14ac:dyDescent="0.15">
      <c r="S40" s="36" t="s">
        <v>25</v>
      </c>
      <c r="T40" s="36"/>
      <c r="U40" s="36"/>
      <c r="V40" s="36" t="s">
        <v>54</v>
      </c>
      <c r="W40" s="36"/>
      <c r="X40" s="36"/>
      <c r="Y40" s="36" t="s">
        <v>55</v>
      </c>
      <c r="Z40" s="36"/>
      <c r="AA40" s="36"/>
      <c r="AB40" s="36" t="s">
        <v>56</v>
      </c>
      <c r="AC40" s="36"/>
      <c r="AD40" s="36"/>
      <c r="AE40" s="36" t="s">
        <v>57</v>
      </c>
      <c r="AF40" s="36"/>
      <c r="AG40" s="36"/>
      <c r="AH40" s="36" t="s">
        <v>58</v>
      </c>
      <c r="AI40" s="36"/>
      <c r="AJ40" s="36"/>
      <c r="AK40" s="39" t="s">
        <v>59</v>
      </c>
      <c r="AL40" s="38"/>
      <c r="AM40" s="37"/>
      <c r="AN40" s="36" t="s">
        <v>60</v>
      </c>
      <c r="AO40" s="36"/>
      <c r="AP40" s="36"/>
    </row>
    <row r="41" spans="1:48" x14ac:dyDescent="0.15">
      <c r="A41" s="35" t="s">
        <v>30</v>
      </c>
      <c r="B41" s="35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-19.495987653181299</v>
      </c>
      <c r="E42" s="7"/>
      <c r="F42" s="7"/>
      <c r="G42" s="1">
        <v>1</v>
      </c>
      <c r="H42" s="9">
        <f>E43</f>
        <v>-19.495987653181299</v>
      </c>
      <c r="I42" s="9">
        <f>H42+273.15</f>
        <v>253.65401234681869</v>
      </c>
      <c r="J42" s="9">
        <f>EXP(($C$15*(I42-$C$13))/($C$16*I42*$C$13))</f>
        <v>1.1254577890119845E-3</v>
      </c>
      <c r="K42" s="9">
        <f>$B$42/12</f>
        <v>136.875</v>
      </c>
      <c r="L42" s="9">
        <f>K42*$B$43/100</f>
        <v>58.856250000000003</v>
      </c>
      <c r="M42" s="1" t="s">
        <v>83</v>
      </c>
      <c r="O42" s="9">
        <f>L42</f>
        <v>58.856250000000003</v>
      </c>
      <c r="P42" s="9">
        <f>O42*J42</f>
        <v>6.624022499453662E-2</v>
      </c>
      <c r="Q42" s="12">
        <f>P42*$B$44</f>
        <v>1.5897653998688789E-2</v>
      </c>
      <c r="R42" s="9">
        <f>L42*$B$44</f>
        <v>14.125500000000001</v>
      </c>
      <c r="S42" s="13">
        <f>Q42/R42</f>
        <v>1.1254577890119845E-3</v>
      </c>
      <c r="T42" s="2">
        <f>$B$43/100</f>
        <v>0.43</v>
      </c>
      <c r="U42" s="14">
        <f>S42*T42</f>
        <v>4.8394684927515331E-4</v>
      </c>
      <c r="V42" s="13"/>
      <c r="W42" s="2"/>
      <c r="X42" s="14"/>
      <c r="Y42" s="2">
        <v>0.02</v>
      </c>
      <c r="Z42" s="2">
        <v>0.28999999999999998</v>
      </c>
      <c r="AA42" s="2">
        <f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>AO42*AN42</f>
        <v>2.6000000000000003E-3</v>
      </c>
      <c r="AQ42" s="1">
        <f>(AP42+AM42+AD42+AA42+U42+X42+AG42+AJ42)</f>
        <v>8.9039468492751513E-3</v>
      </c>
      <c r="AR42" s="9">
        <f>$B$42/12</f>
        <v>136.875</v>
      </c>
      <c r="AS42" s="1">
        <f>$B$44</f>
        <v>0.24</v>
      </c>
      <c r="AT42" s="1">
        <f>$E$3/12</f>
        <v>1551744.3333333333</v>
      </c>
      <c r="AU42" s="1">
        <f>AT42*10000*AS42*0.67*AR42*AQ42</f>
        <v>3040975376.5474868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>D27</f>
        <v>-22.698534280312</v>
      </c>
      <c r="E43" s="10">
        <f>D42</f>
        <v>-19.495987653181299</v>
      </c>
      <c r="F43" s="7" t="s">
        <v>83</v>
      </c>
      <c r="G43" s="1">
        <v>2</v>
      </c>
      <c r="H43" s="9">
        <f>E44</f>
        <v>-22.698534280312</v>
      </c>
      <c r="I43" s="9">
        <f>H43+273.15</f>
        <v>250.45146571968797</v>
      </c>
      <c r="J43" s="9">
        <f>EXP(($C$15*(I43-$C$13))/($C$16*I43*$C$13))</f>
        <v>6.8890157874285411E-4</v>
      </c>
      <c r="K43" s="9">
        <f>$B$42/12</f>
        <v>136.875</v>
      </c>
      <c r="L43" s="9">
        <f>K43*$B$43/100</f>
        <v>58.856250000000003</v>
      </c>
      <c r="M43" s="1" t="s">
        <v>83</v>
      </c>
      <c r="O43" s="9">
        <f>L43+O42-P42-N43</f>
        <v>117.64625977500548</v>
      </c>
      <c r="P43" s="9">
        <f>O43*J43</f>
        <v>8.10466940921932E-2</v>
      </c>
      <c r="Q43" s="12">
        <f>P43*$B$44</f>
        <v>1.9451206582126367E-2</v>
      </c>
      <c r="R43" s="9">
        <f>L43*$B$44</f>
        <v>14.125500000000001</v>
      </c>
      <c r="S43" s="13">
        <f>Q43/R43</f>
        <v>1.3770278278380493E-3</v>
      </c>
      <c r="T43" s="2">
        <f>$B$43/100</f>
        <v>0.43</v>
      </c>
      <c r="U43" s="14">
        <f>S43*T43</f>
        <v>5.9212196597036113E-4</v>
      </c>
      <c r="V43" s="13"/>
      <c r="W43" s="2"/>
      <c r="X43" s="14"/>
      <c r="Y43" s="2">
        <v>0.02</v>
      </c>
      <c r="Z43" s="2">
        <v>0.28999999999999998</v>
      </c>
      <c r="AA43" s="2">
        <f>Y43*Z43</f>
        <v>5.7999999999999996E-3</v>
      </c>
      <c r="AB43" s="2"/>
      <c r="AC43" s="2"/>
      <c r="AD43" s="2"/>
      <c r="AE43" s="13">
        <v>1E-3</v>
      </c>
      <c r="AF43" s="2">
        <v>0.02</v>
      </c>
      <c r="AG43" s="16">
        <f>AE43*AF43</f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>AO43*AN43</f>
        <v>2.6000000000000003E-3</v>
      </c>
      <c r="AQ43" s="1">
        <f>(AP43+AM43+AD43+AA43+U43+X43+AG43+AJ43)</f>
        <v>9.0121219659703607E-3</v>
      </c>
      <c r="AR43" s="9">
        <f>$B$42/12</f>
        <v>136.875</v>
      </c>
      <c r="AS43" s="1">
        <f>$B$44</f>
        <v>0.24</v>
      </c>
      <c r="AT43" s="1">
        <f>$E$3/12</f>
        <v>1551744.3333333333</v>
      </c>
      <c r="AU43" s="1">
        <f>AT43*10000*AS43*0.67*AR43*AQ43</f>
        <v>3077920550.6139808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>D28</f>
        <v>-18.1027943435308</v>
      </c>
      <c r="E44" s="10">
        <f>D43</f>
        <v>-22.698534280312</v>
      </c>
      <c r="F44" s="7" t="s">
        <v>83</v>
      </c>
      <c r="G44" s="1">
        <v>3</v>
      </c>
      <c r="H44" s="9">
        <f>E45</f>
        <v>-18.1027943435308</v>
      </c>
      <c r="I44" s="9">
        <f>H44+273.15</f>
        <v>255.04720565646917</v>
      </c>
      <c r="J44" s="9">
        <f>EXP(($C$15*(I44-$C$13))/($C$16*I44*$C$13))</f>
        <v>1.3880135956804555E-3</v>
      </c>
      <c r="K44" s="9">
        <f>$B$42/12</f>
        <v>136.875</v>
      </c>
      <c r="L44" s="9">
        <f>K44*$B$43/100</f>
        <v>58.856250000000003</v>
      </c>
      <c r="M44" s="1" t="s">
        <v>83</v>
      </c>
      <c r="O44" s="9">
        <f>L44+O43-P43-N44</f>
        <v>176.4214630809133</v>
      </c>
      <c r="P44" s="9">
        <f>O44*J44</f>
        <v>0.24487538932614519</v>
      </c>
      <c r="Q44" s="12">
        <f>P44*$B$44</f>
        <v>5.8770093438274842E-2</v>
      </c>
      <c r="R44" s="9">
        <f>L44*$B$44</f>
        <v>14.125500000000001</v>
      </c>
      <c r="S44" s="13">
        <f>Q44/R44</f>
        <v>4.160567302982184E-3</v>
      </c>
      <c r="T44" s="2">
        <f>$B$43/100</f>
        <v>0.43</v>
      </c>
      <c r="U44" s="14">
        <f>S44*T44</f>
        <v>1.7890439402823391E-3</v>
      </c>
      <c r="V44" s="13"/>
      <c r="W44" s="2"/>
      <c r="X44" s="14"/>
      <c r="Y44" s="2">
        <v>0.02</v>
      </c>
      <c r="Z44" s="2">
        <v>0.28999999999999998</v>
      </c>
      <c r="AA44" s="2">
        <f>Y44*Z44</f>
        <v>5.7999999999999996E-3</v>
      </c>
      <c r="AB44" s="2"/>
      <c r="AC44" s="2"/>
      <c r="AD44" s="2"/>
      <c r="AE44" s="13">
        <v>1E-3</v>
      </c>
      <c r="AF44" s="2">
        <v>0.02</v>
      </c>
      <c r="AG44" s="16">
        <f>AE44*AF44</f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>AO44*AN44</f>
        <v>2.6000000000000003E-3</v>
      </c>
      <c r="AQ44" s="1">
        <f>(AP44+AM44+AD44+AA44+U44+X44+AG44+AJ44)</f>
        <v>1.0209043940282337E-2</v>
      </c>
      <c r="AR44" s="9">
        <f>$B$42/12</f>
        <v>136.875</v>
      </c>
      <c r="AS44" s="1">
        <f>$B$44</f>
        <v>0.24</v>
      </c>
      <c r="AT44" s="1">
        <f>$E$3/12</f>
        <v>1551744.3333333333</v>
      </c>
      <c r="AU44" s="1">
        <f>AT44*10000*AS44*0.67*AR44*AQ44</f>
        <v>3486706711.7563996</v>
      </c>
    </row>
    <row r="45" spans="1:48" x14ac:dyDescent="0.15">
      <c r="C45" s="7">
        <v>3</v>
      </c>
      <c r="D45" s="7">
        <f>D29</f>
        <v>-12.154259505140701</v>
      </c>
      <c r="E45" s="10">
        <f>D44</f>
        <v>-18.1027943435308</v>
      </c>
      <c r="F45" s="7" t="s">
        <v>83</v>
      </c>
      <c r="G45" s="1">
        <v>4</v>
      </c>
      <c r="H45" s="9">
        <f>E46</f>
        <v>-12.154259505140701</v>
      </c>
      <c r="I45" s="9">
        <f>H45+273.15</f>
        <v>260.99574049485926</v>
      </c>
      <c r="J45" s="9">
        <f>EXP(($C$15*(I45-$C$13))/($C$16*I45*$C$13))</f>
        <v>3.3134134054887874E-3</v>
      </c>
      <c r="K45" s="9">
        <f>$B$42/12</f>
        <v>136.875</v>
      </c>
      <c r="L45" s="9">
        <f>K45*$B$43/100</f>
        <v>58.856250000000003</v>
      </c>
      <c r="M45" s="1" t="s">
        <v>83</v>
      </c>
      <c r="O45" s="9">
        <f>L45+O44-P44-N45</f>
        <v>235.03283769158716</v>
      </c>
      <c r="P45" s="9">
        <f>O45*J45</f>
        <v>0.7787609551373752</v>
      </c>
      <c r="Q45" s="12">
        <f>P45*$B$44</f>
        <v>0.18690262923297005</v>
      </c>
      <c r="R45" s="9">
        <f>L45*$B$44</f>
        <v>14.125500000000001</v>
      </c>
      <c r="S45" s="13">
        <f>Q45/R45</f>
        <v>1.3231576173089097E-2</v>
      </c>
      <c r="T45" s="2">
        <f>$B$43/100</f>
        <v>0.43</v>
      </c>
      <c r="U45" s="14">
        <f>S45*T45</f>
        <v>5.6895777544283118E-3</v>
      </c>
      <c r="V45" s="13"/>
      <c r="W45" s="2"/>
      <c r="X45" s="14"/>
      <c r="Y45" s="2">
        <v>0.02</v>
      </c>
      <c r="Z45" s="2">
        <v>0.28999999999999998</v>
      </c>
      <c r="AA45" s="2">
        <f>Y45*Z45</f>
        <v>5.7999999999999996E-3</v>
      </c>
      <c r="AB45" s="2"/>
      <c r="AC45" s="2"/>
      <c r="AD45" s="2"/>
      <c r="AE45" s="13">
        <v>1E-3</v>
      </c>
      <c r="AF45" s="2">
        <v>0.02</v>
      </c>
      <c r="AG45" s="16">
        <f>AE45*AF45</f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>AO45*AN45</f>
        <v>2.6000000000000003E-3</v>
      </c>
      <c r="AQ45" s="1">
        <f>(AP45+AM45+AD45+AA45+U45+X45+AG45+AJ45)</f>
        <v>1.410957775442831E-2</v>
      </c>
      <c r="AR45" s="9">
        <f>$B$42/12</f>
        <v>136.875</v>
      </c>
      <c r="AS45" s="1">
        <f>$B$44</f>
        <v>0.24</v>
      </c>
      <c r="AT45" s="1">
        <f>$E$3/12</f>
        <v>1551744.3333333333</v>
      </c>
      <c r="AU45" s="1">
        <f>AT45*10000*AS45*0.67*AR45*AQ45</f>
        <v>4818860585.2012262</v>
      </c>
    </row>
    <row r="46" spans="1:48" x14ac:dyDescent="0.15">
      <c r="C46" s="7">
        <v>4</v>
      </c>
      <c r="D46" s="7">
        <f>D30</f>
        <v>-2.8389573027688901</v>
      </c>
      <c r="E46" s="10">
        <f>D45</f>
        <v>-12.154259505140701</v>
      </c>
      <c r="F46" s="7" t="s">
        <v>83</v>
      </c>
      <c r="G46" s="1">
        <v>5</v>
      </c>
      <c r="H46" s="9">
        <f>E47</f>
        <v>-2.8389573027688901</v>
      </c>
      <c r="I46" s="9">
        <f>H46+273.15</f>
        <v>270.31104269723107</v>
      </c>
      <c r="J46" s="9">
        <f>EXP(($C$15*(I46-$C$13))/($C$16*I46*$C$13))</f>
        <v>1.1984419617890556E-2</v>
      </c>
      <c r="K46" s="9">
        <f>$B$42/12</f>
        <v>136.875</v>
      </c>
      <c r="L46" s="9">
        <f>K46*$B$43/100</f>
        <v>58.856250000000003</v>
      </c>
      <c r="M46" s="1" t="s">
        <v>85</v>
      </c>
      <c r="N46" s="9">
        <f>(O45-P45)*$C$21/100</f>
        <v>222.54137289962728</v>
      </c>
      <c r="O46" s="9">
        <f>L46+O45-P45-N46</f>
        <v>70.568953836822516</v>
      </c>
      <c r="P46" s="9">
        <f>O46*J46</f>
        <v>0.8457279547760288</v>
      </c>
      <c r="Q46" s="12">
        <f>P46*$B$44</f>
        <v>0.20297470914624691</v>
      </c>
      <c r="R46" s="9">
        <f>L46*$B$44</f>
        <v>14.125500000000001</v>
      </c>
      <c r="S46" s="13">
        <f>Q46/R46</f>
        <v>1.4369382262309079E-2</v>
      </c>
      <c r="T46" s="2">
        <f>$B$43/100</f>
        <v>0.43</v>
      </c>
      <c r="U46" s="14">
        <f>S46*T46</f>
        <v>6.1788343727929036E-3</v>
      </c>
      <c r="V46" s="13"/>
      <c r="W46" s="2"/>
      <c r="X46" s="14"/>
      <c r="Y46" s="2">
        <v>0.02</v>
      </c>
      <c r="Z46" s="2">
        <v>0.28999999999999998</v>
      </c>
      <c r="AA46" s="2">
        <f>Y46*Z46</f>
        <v>5.7999999999999996E-3</v>
      </c>
      <c r="AB46" s="2"/>
      <c r="AC46" s="2"/>
      <c r="AD46" s="2"/>
      <c r="AE46" s="13">
        <v>1E-3</v>
      </c>
      <c r="AF46" s="2">
        <v>0.02</v>
      </c>
      <c r="AG46" s="16">
        <f>AE46*AF46</f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>AO46*AN46</f>
        <v>2.6000000000000003E-3</v>
      </c>
      <c r="AQ46" s="1">
        <f>(AP46+AM46+AD46+AA46+U46+X46+AG46+AJ46)</f>
        <v>1.4598834372792902E-2</v>
      </c>
      <c r="AR46" s="9">
        <f>$B$42/12</f>
        <v>136.875</v>
      </c>
      <c r="AS46" s="1">
        <f>$B$44</f>
        <v>0.24</v>
      </c>
      <c r="AT46" s="1">
        <f>$E$3/12</f>
        <v>1551744.3333333333</v>
      </c>
      <c r="AU46" s="1">
        <f>AT46*10000*AS46*0.67*AR46*AQ46</f>
        <v>4985956970.0342894</v>
      </c>
    </row>
    <row r="47" spans="1:48" x14ac:dyDescent="0.15">
      <c r="C47" s="7">
        <v>5</v>
      </c>
      <c r="D47" s="7">
        <f>D31</f>
        <v>4.2375623376052296</v>
      </c>
      <c r="E47" s="10">
        <f>D46</f>
        <v>-2.8389573027688901</v>
      </c>
      <c r="F47" s="7" t="s">
        <v>85</v>
      </c>
      <c r="G47" s="1">
        <v>6</v>
      </c>
      <c r="H47" s="9">
        <f>E48</f>
        <v>4.2375623376052296</v>
      </c>
      <c r="I47" s="9">
        <f>H47+273.15</f>
        <v>277.38756233760523</v>
      </c>
      <c r="J47" s="9">
        <f>EXP(($C$15*(I47-$C$13))/($C$16*I47*$C$13))</f>
        <v>3.0040373593268225E-2</v>
      </c>
      <c r="K47" s="9">
        <f>$B$42/12</f>
        <v>136.875</v>
      </c>
      <c r="L47" s="9">
        <f>K47*$B$43/100</f>
        <v>58.856250000000003</v>
      </c>
      <c r="M47" s="1" t="s">
        <v>83</v>
      </c>
      <c r="O47" s="9">
        <f>L47+O46-P46-N47</f>
        <v>128.57947588204647</v>
      </c>
      <c r="P47" s="9">
        <f>O47*J47</f>
        <v>3.8625754919232973</v>
      </c>
      <c r="Q47" s="12">
        <f>P47*$B$44</f>
        <v>0.92701811806159129</v>
      </c>
      <c r="R47" s="9">
        <f>L47*$B$44</f>
        <v>14.125500000000001</v>
      </c>
      <c r="S47" s="13">
        <f>Q47/R47</f>
        <v>6.5627278189203303E-2</v>
      </c>
      <c r="T47" s="2">
        <f>$B$43/100</f>
        <v>0.43</v>
      </c>
      <c r="U47" s="14">
        <f>S47*T47</f>
        <v>2.8219729621357419E-2</v>
      </c>
      <c r="V47" s="13"/>
      <c r="W47" s="2"/>
      <c r="X47" s="14"/>
      <c r="Y47" s="2">
        <v>0.02</v>
      </c>
      <c r="Z47" s="2">
        <v>0.28999999999999998</v>
      </c>
      <c r="AA47" s="2">
        <f>Y47*Z47</f>
        <v>5.7999999999999996E-3</v>
      </c>
      <c r="AB47" s="2"/>
      <c r="AC47" s="2"/>
      <c r="AD47" s="2"/>
      <c r="AE47" s="13">
        <v>1E-3</v>
      </c>
      <c r="AF47" s="2">
        <v>0.02</v>
      </c>
      <c r="AG47" s="16">
        <f>AE47*AF47</f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>AO47*AN47</f>
        <v>2.6000000000000003E-3</v>
      </c>
      <c r="AQ47" s="1">
        <f>(AP47+AM47+AD47+AA47+U47+X47+AG47+AJ47)</f>
        <v>3.663972962135742E-2</v>
      </c>
      <c r="AR47" s="9">
        <f>$B$42/12</f>
        <v>136.875</v>
      </c>
      <c r="AS47" s="1">
        <f>$B$44</f>
        <v>0.24</v>
      </c>
      <c r="AT47" s="1">
        <f>$E$3/12</f>
        <v>1551744.3333333333</v>
      </c>
      <c r="AU47" s="1">
        <f>AT47*10000*AS47*0.67*AR47*AQ47</f>
        <v>12513609691.074915</v>
      </c>
    </row>
    <row r="48" spans="1:48" x14ac:dyDescent="0.15">
      <c r="C48" s="7">
        <v>6</v>
      </c>
      <c r="D48" s="7">
        <f>D32</f>
        <v>13.312624704545099</v>
      </c>
      <c r="E48" s="10">
        <f>D47</f>
        <v>4.2375623376052296</v>
      </c>
      <c r="F48" s="7" t="s">
        <v>83</v>
      </c>
      <c r="G48" s="1">
        <v>7</v>
      </c>
      <c r="H48" s="9">
        <f>E49</f>
        <v>13.312624704545099</v>
      </c>
      <c r="I48" s="9">
        <f>H48+273.15</f>
        <v>286.46262470454508</v>
      </c>
      <c r="J48" s="9">
        <f>EXP(($C$15*(I48-$C$13))/($C$16*I48*$C$13))</f>
        <v>9.1337068858706613E-2</v>
      </c>
      <c r="K48" s="9">
        <f>$B$42/12</f>
        <v>136.875</v>
      </c>
      <c r="L48" s="9">
        <f>K48*$B$43/100</f>
        <v>58.856250000000003</v>
      </c>
      <c r="M48" s="1" t="s">
        <v>83</v>
      </c>
      <c r="O48" s="9">
        <f>L48+O47-P47-N48</f>
        <v>183.57315039012317</v>
      </c>
      <c r="P48" s="9">
        <f>O48*J48</f>
        <v>16.767033477792385</v>
      </c>
      <c r="Q48" s="12">
        <f>P48*$B$44</f>
        <v>4.0240880346701724</v>
      </c>
      <c r="R48" s="9">
        <f>L48*$B$44</f>
        <v>14.125500000000001</v>
      </c>
      <c r="S48" s="13">
        <f>Q48/R48</f>
        <v>0.28488110400836586</v>
      </c>
      <c r="T48" s="2">
        <f>$B$43/100</f>
        <v>0.43</v>
      </c>
      <c r="U48" s="14">
        <f>S48*T48</f>
        <v>0.12249887472359731</v>
      </c>
      <c r="V48" s="13"/>
      <c r="W48" s="2"/>
      <c r="X48" s="14"/>
      <c r="Y48" s="2">
        <v>0.02</v>
      </c>
      <c r="Z48" s="2">
        <v>0.28999999999999998</v>
      </c>
      <c r="AA48" s="2">
        <f>Y48*Z48</f>
        <v>5.7999999999999996E-3</v>
      </c>
      <c r="AB48" s="2"/>
      <c r="AC48" s="2"/>
      <c r="AD48" s="2"/>
      <c r="AE48" s="13">
        <v>1E-3</v>
      </c>
      <c r="AF48" s="2">
        <v>0.02</v>
      </c>
      <c r="AG48" s="16">
        <f>AE48*AF48</f>
        <v>2.0000000000000002E-5</v>
      </c>
      <c r="AH48" s="13"/>
      <c r="AI48" s="2"/>
      <c r="AJ48" s="14"/>
      <c r="AL48" s="2"/>
      <c r="AM48" s="2"/>
      <c r="AN48" s="2">
        <v>0.01</v>
      </c>
      <c r="AO48" s="2">
        <v>0.26</v>
      </c>
      <c r="AP48" s="2">
        <f>AO48*AN48</f>
        <v>2.6000000000000003E-3</v>
      </c>
      <c r="AQ48" s="1">
        <f>(AP48+AM48+AD48+AA48+U48+X48+AG48+AJ48)</f>
        <v>0.13091887472359731</v>
      </c>
      <c r="AR48" s="9">
        <f>$B$42/12</f>
        <v>136.875</v>
      </c>
      <c r="AS48" s="1">
        <f>$B$44</f>
        <v>0.24</v>
      </c>
      <c r="AT48" s="1">
        <f>$E$3/12</f>
        <v>1551744.3333333333</v>
      </c>
      <c r="AU48" s="1">
        <f>AT48*10000*AS48*0.67*AR48*AQ48</f>
        <v>44712876334.40609</v>
      </c>
    </row>
    <row r="49" spans="1:48" x14ac:dyDescent="0.15">
      <c r="C49" s="7">
        <v>7</v>
      </c>
      <c r="D49" s="7">
        <f>D33</f>
        <v>16.099191902378902</v>
      </c>
      <c r="E49" s="10">
        <f>D48</f>
        <v>13.312624704545099</v>
      </c>
      <c r="F49" s="7" t="s">
        <v>83</v>
      </c>
      <c r="G49" s="1">
        <v>8</v>
      </c>
      <c r="H49" s="9">
        <f>E50</f>
        <v>16.099191902378902</v>
      </c>
      <c r="I49" s="9">
        <f>H49+273.15</f>
        <v>289.24919190237887</v>
      </c>
      <c r="J49" s="9">
        <f>EXP(($C$15*(I49-$C$13))/($C$16*I49*$C$13))</f>
        <v>0.12672341087584671</v>
      </c>
      <c r="K49" s="9">
        <f>$B$42/12</f>
        <v>136.875</v>
      </c>
      <c r="L49" s="9">
        <f>K49*$B$43/100</f>
        <v>58.856250000000003</v>
      </c>
      <c r="M49" s="1" t="s">
        <v>83</v>
      </c>
      <c r="O49" s="9">
        <f>L49+O48-P48-N49</f>
        <v>225.66236691233081</v>
      </c>
      <c r="P49" s="9">
        <f>O49*J49</f>
        <v>28.596704841447373</v>
      </c>
      <c r="Q49" s="12">
        <f>P49*$B$44</f>
        <v>6.8632091619473696</v>
      </c>
      <c r="R49" s="9">
        <f>L49*$B$44</f>
        <v>14.125500000000001</v>
      </c>
      <c r="S49" s="13">
        <f>Q49/R49</f>
        <v>0.48587371505060845</v>
      </c>
      <c r="T49" s="2">
        <f>$B$43/100</f>
        <v>0.43</v>
      </c>
      <c r="U49" s="14">
        <f>S49*T49</f>
        <v>0.20892569747176162</v>
      </c>
      <c r="V49" s="13"/>
      <c r="W49" s="2"/>
      <c r="X49" s="14"/>
      <c r="Y49" s="2">
        <v>0.04</v>
      </c>
      <c r="Z49" s="2">
        <v>0.28999999999999998</v>
      </c>
      <c r="AA49" s="2">
        <f>Y49*Z49</f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>AE49*AF49</f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>AO49*AN49</f>
        <v>3.8999999999999998E-3</v>
      </c>
      <c r="AQ49" s="1">
        <f>(AP49+AM49+AD49+AA49+U49+X49+AG49+AJ49)</f>
        <v>0.2245256974717616</v>
      </c>
      <c r="AR49" s="9">
        <f>$B$42/12</f>
        <v>136.875</v>
      </c>
      <c r="AS49" s="1">
        <f>$B$44</f>
        <v>0.24</v>
      </c>
      <c r="AT49" s="1">
        <f>$E$3/12</f>
        <v>1551744.3333333333</v>
      </c>
      <c r="AU49" s="1">
        <f>AT49*10000*AS49*0.67*AR49*AQ49</f>
        <v>76682523938.174744</v>
      </c>
    </row>
    <row r="50" spans="1:48" x14ac:dyDescent="0.15">
      <c r="C50" s="7">
        <v>8</v>
      </c>
      <c r="D50" s="7">
        <f>D34</f>
        <v>13.4832662252003</v>
      </c>
      <c r="E50" s="10">
        <f>D49</f>
        <v>16.099191902378902</v>
      </c>
      <c r="F50" s="7" t="s">
        <v>83</v>
      </c>
      <c r="G50" s="1">
        <v>9</v>
      </c>
      <c r="H50" s="9">
        <f>E51</f>
        <v>13.4832662252003</v>
      </c>
      <c r="I50" s="9">
        <f>H50+273.15</f>
        <v>286.63326622520026</v>
      </c>
      <c r="J50" s="9">
        <f>EXP(($C$15*(I50-$C$13))/($C$16*I50*$C$13))</f>
        <v>9.3204112198598837E-2</v>
      </c>
      <c r="K50" s="9">
        <f>$B$42/12</f>
        <v>136.875</v>
      </c>
      <c r="L50" s="9">
        <f>K50*$B$43/100</f>
        <v>58.856250000000003</v>
      </c>
      <c r="M50" s="1" t="s">
        <v>83</v>
      </c>
      <c r="O50" s="9">
        <f>L50+O49-P49-N50</f>
        <v>255.92191207088342</v>
      </c>
      <c r="P50" s="9">
        <f>O50*J50</f>
        <v>23.852974606734566</v>
      </c>
      <c r="Q50" s="12">
        <f>P50*$B$44</f>
        <v>5.7247139056162961</v>
      </c>
      <c r="R50" s="9">
        <f>L50*$B$44</f>
        <v>14.125500000000001</v>
      </c>
      <c r="S50" s="13">
        <f>Q50/R50</f>
        <v>0.40527513402118837</v>
      </c>
      <c r="T50" s="2">
        <f>$B$43/100</f>
        <v>0.43</v>
      </c>
      <c r="U50" s="14">
        <f>S50*T50</f>
        <v>0.174268307629111</v>
      </c>
      <c r="V50" s="13"/>
      <c r="W50" s="2"/>
      <c r="X50" s="14"/>
      <c r="Y50" s="2">
        <v>0.02</v>
      </c>
      <c r="Z50" s="2">
        <v>0.28999999999999998</v>
      </c>
      <c r="AA50" s="2">
        <f>Y50*Z50</f>
        <v>5.7999999999999996E-3</v>
      </c>
      <c r="AB50" s="2"/>
      <c r="AC50" s="2"/>
      <c r="AD50" s="2"/>
      <c r="AE50" s="13">
        <v>1E-3</v>
      </c>
      <c r="AF50" s="2">
        <v>0.02</v>
      </c>
      <c r="AG50" s="16">
        <f>AE50*AF50</f>
        <v>2.0000000000000002E-5</v>
      </c>
      <c r="AH50" s="13"/>
      <c r="AI50" s="2"/>
      <c r="AJ50" s="14"/>
      <c r="AL50" s="2"/>
      <c r="AM50" s="2"/>
      <c r="AN50" s="2">
        <v>0.01</v>
      </c>
      <c r="AO50" s="2">
        <v>0.26</v>
      </c>
      <c r="AP50" s="2">
        <f>AO50*AN50</f>
        <v>2.6000000000000003E-3</v>
      </c>
      <c r="AQ50" s="1">
        <f>(AP50+AM50+AD50+AA50+U50+X50+AG50+AJ50)</f>
        <v>0.18268830762911098</v>
      </c>
      <c r="AR50" s="9">
        <f>$B$42/12</f>
        <v>136.875</v>
      </c>
      <c r="AS50" s="1">
        <f>$B$44</f>
        <v>0.24</v>
      </c>
      <c r="AT50" s="1">
        <f>$E$3/12</f>
        <v>1551744.3333333333</v>
      </c>
      <c r="AU50" s="1">
        <f>AT50*10000*AS50*0.67*AR50*AQ50</f>
        <v>62393751275.422867</v>
      </c>
    </row>
    <row r="51" spans="1:48" x14ac:dyDescent="0.15">
      <c r="C51" s="7">
        <v>9</v>
      </c>
      <c r="D51" s="7">
        <f>D35</f>
        <v>7.54428289689832</v>
      </c>
      <c r="E51" s="10">
        <f>D50</f>
        <v>13.4832662252003</v>
      </c>
      <c r="F51" s="7" t="s">
        <v>83</v>
      </c>
      <c r="G51" s="1">
        <v>10</v>
      </c>
      <c r="H51" s="9">
        <f>E52</f>
        <v>7.54428289689832</v>
      </c>
      <c r="I51" s="9">
        <f>H51+273.15</f>
        <v>280.6942828968983</v>
      </c>
      <c r="J51" s="9">
        <f>EXP(($C$15*(I51-$C$13))/($C$16*I51*$C$13))</f>
        <v>4.5424819260942467E-2</v>
      </c>
      <c r="K51" s="9">
        <f>$B$42/12</f>
        <v>136.875</v>
      </c>
      <c r="L51" s="9">
        <f>K51*$B$43/100</f>
        <v>58.856250000000003</v>
      </c>
      <c r="M51" s="1" t="s">
        <v>83</v>
      </c>
      <c r="O51" s="9">
        <f>L51+O50-P50-N51</f>
        <v>290.92518746414885</v>
      </c>
      <c r="P51" s="9">
        <f>O51*J51</f>
        <v>13.215224059014767</v>
      </c>
      <c r="Q51" s="12">
        <f>P51*$B$44</f>
        <v>3.171653774163544</v>
      </c>
      <c r="R51" s="9">
        <f>L51*$B$44</f>
        <v>14.125500000000001</v>
      </c>
      <c r="S51" s="13">
        <f>Q51/R51</f>
        <v>0.22453391201469286</v>
      </c>
      <c r="T51" s="2">
        <f>$B$43/100</f>
        <v>0.43</v>
      </c>
      <c r="U51" s="14">
        <f>S51*T51</f>
        <v>9.6549582166317927E-2</v>
      </c>
      <c r="V51" s="13"/>
      <c r="W51" s="2"/>
      <c r="X51" s="14"/>
      <c r="Y51" s="2">
        <v>0.02</v>
      </c>
      <c r="Z51" s="2">
        <v>0.28999999999999998</v>
      </c>
      <c r="AA51" s="2">
        <f>Y51*Z51</f>
        <v>5.7999999999999996E-3</v>
      </c>
      <c r="AB51" s="2"/>
      <c r="AC51" s="2"/>
      <c r="AD51" s="2"/>
      <c r="AE51" s="13">
        <v>1E-3</v>
      </c>
      <c r="AF51" s="2">
        <v>0.02</v>
      </c>
      <c r="AG51" s="16">
        <f>AE51*AF51</f>
        <v>2.0000000000000002E-5</v>
      </c>
      <c r="AH51" s="13"/>
      <c r="AI51" s="2"/>
      <c r="AJ51" s="14"/>
      <c r="AK51" s="2"/>
      <c r="AL51" s="2"/>
      <c r="AM51" s="2"/>
      <c r="AN51" s="2">
        <v>0.01</v>
      </c>
      <c r="AO51" s="2">
        <v>0.26</v>
      </c>
      <c r="AP51" s="2">
        <f>AO51*AN51</f>
        <v>2.6000000000000003E-3</v>
      </c>
      <c r="AQ51" s="1">
        <f>(AP51+AM51+AD51+AA51+U51+X51+AG51+AJ51)</f>
        <v>0.10496958216631794</v>
      </c>
      <c r="AR51" s="9">
        <f>$B$42/12</f>
        <v>136.875</v>
      </c>
      <c r="AS51" s="1">
        <f>$B$44</f>
        <v>0.24</v>
      </c>
      <c r="AT51" s="1">
        <f>$E$3/12</f>
        <v>1551744.3333333333</v>
      </c>
      <c r="AU51" s="1">
        <f>AT51*10000*AS51*0.67*AR51*AQ51</f>
        <v>35850384111.42775</v>
      </c>
    </row>
    <row r="52" spans="1:48" x14ac:dyDescent="0.15">
      <c r="C52" s="7">
        <v>10</v>
      </c>
      <c r="D52" s="7">
        <f>D36</f>
        <v>-4.1806208317278504</v>
      </c>
      <c r="E52" s="10">
        <f>D51</f>
        <v>7.54428289689832</v>
      </c>
      <c r="F52" s="7" t="s">
        <v>83</v>
      </c>
      <c r="G52" s="1">
        <v>11</v>
      </c>
      <c r="H52" s="9">
        <f>E53</f>
        <v>-4.1806208317278504</v>
      </c>
      <c r="I52" s="9">
        <f>H52+273.15</f>
        <v>268.9693791682721</v>
      </c>
      <c r="J52" s="9">
        <f>EXP(($C$15*(I52-$C$13))/($C$16*I52*$C$13))</f>
        <v>1.0013461445192672E-2</v>
      </c>
      <c r="K52" s="9">
        <f>$B$42/12</f>
        <v>136.875</v>
      </c>
      <c r="L52" s="9">
        <f>K52*$B$43/100</f>
        <v>58.856250000000003</v>
      </c>
      <c r="M52" s="1" t="s">
        <v>85</v>
      </c>
      <c r="N52" s="9">
        <f>(O51-P51)*$C$21/100</f>
        <v>263.82446523487738</v>
      </c>
      <c r="O52" s="9">
        <f>L52+O51-P51-N52</f>
        <v>72.741748170256699</v>
      </c>
      <c r="P52" s="9">
        <f>O52*J52</f>
        <v>0.72839669075878011</v>
      </c>
      <c r="Q52" s="12">
        <f>P52*$B$44</f>
        <v>0.17481520578210721</v>
      </c>
      <c r="R52" s="9">
        <f>L52*$B$44</f>
        <v>14.125500000000001</v>
      </c>
      <c r="S52" s="13">
        <f>Q52/R52</f>
        <v>1.2375859670957291E-2</v>
      </c>
      <c r="T52" s="2">
        <f>$B$43/100</f>
        <v>0.43</v>
      </c>
      <c r="U52" s="14">
        <f>S52*T52</f>
        <v>5.3216196585116346E-3</v>
      </c>
      <c r="V52" s="13"/>
      <c r="W52" s="2"/>
      <c r="X52" s="14"/>
      <c r="Y52" s="2">
        <v>0.02</v>
      </c>
      <c r="Z52" s="2">
        <v>0.28999999999999998</v>
      </c>
      <c r="AA52" s="2">
        <f>Y52*Z52</f>
        <v>5.7999999999999996E-3</v>
      </c>
      <c r="AB52" s="2"/>
      <c r="AC52" s="2"/>
      <c r="AD52" s="2"/>
      <c r="AE52" s="13">
        <v>1E-3</v>
      </c>
      <c r="AF52" s="2">
        <v>0.02</v>
      </c>
      <c r="AG52" s="16">
        <f>AE52*AF52</f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>AO52*AN52</f>
        <v>2.6000000000000003E-3</v>
      </c>
      <c r="AQ52" s="1">
        <f>(AP52+AM52+AD52+AA52+U52+X52+AG52+AJ52)</f>
        <v>1.3741619658511634E-2</v>
      </c>
      <c r="AR52" s="9">
        <f>$B$42/12</f>
        <v>136.875</v>
      </c>
      <c r="AS52" s="1">
        <f>$B$44</f>
        <v>0.24</v>
      </c>
      <c r="AT52" s="1">
        <f>$E$3/12</f>
        <v>1551744.3333333333</v>
      </c>
      <c r="AU52" s="1">
        <f>AT52*10000*AS52*0.67*AR52*AQ52</f>
        <v>4693191426.543232</v>
      </c>
    </row>
    <row r="53" spans="1:48" x14ac:dyDescent="0.15">
      <c r="C53" s="7">
        <v>11</v>
      </c>
      <c r="D53" s="7">
        <f>D37</f>
        <v>-17.4806832581401</v>
      </c>
      <c r="E53" s="10">
        <f>D52</f>
        <v>-4.1806208317278504</v>
      </c>
      <c r="F53" s="7" t="s">
        <v>85</v>
      </c>
      <c r="G53" s="1">
        <v>12</v>
      </c>
      <c r="H53" s="9">
        <f>E54</f>
        <v>-17.4806832581401</v>
      </c>
      <c r="I53" s="9">
        <f>H53+273.15</f>
        <v>255.66931674185989</v>
      </c>
      <c r="J53" s="9">
        <f>EXP(($C$15*(I53-$C$13))/($C$16*I53*$C$13))</f>
        <v>1.523129326003587E-3</v>
      </c>
      <c r="K53" s="9">
        <f>$B$42/12</f>
        <v>136.875</v>
      </c>
      <c r="L53" s="9">
        <f>K53*$B$43/100</f>
        <v>58.856250000000003</v>
      </c>
      <c r="M53" s="1" t="s">
        <v>83</v>
      </c>
      <c r="O53" s="9">
        <f>L53+O52-P52-N53</f>
        <v>130.8696014794979</v>
      </c>
      <c r="P53" s="9">
        <f>O53*J53</f>
        <v>0.19933132789582567</v>
      </c>
      <c r="Q53" s="12">
        <f>P53*$B$44</f>
        <v>4.7839518694998161E-2</v>
      </c>
      <c r="R53" s="9">
        <f>L53*$B$44</f>
        <v>14.125500000000001</v>
      </c>
      <c r="S53" s="13">
        <f>Q53/R53</f>
        <v>3.386748695267294E-3</v>
      </c>
      <c r="T53" s="2">
        <f>$B$43/100</f>
        <v>0.43</v>
      </c>
      <c r="U53" s="14">
        <f>S53*T53</f>
        <v>1.4563019389649363E-3</v>
      </c>
      <c r="V53" s="13"/>
      <c r="W53" s="2"/>
      <c r="X53" s="14"/>
      <c r="Y53" s="2">
        <v>0.02</v>
      </c>
      <c r="Z53" s="2">
        <v>0.28999999999999998</v>
      </c>
      <c r="AA53" s="2">
        <f>Y53*Z53</f>
        <v>5.7999999999999996E-3</v>
      </c>
      <c r="AB53" s="2"/>
      <c r="AC53" s="2"/>
      <c r="AD53" s="2"/>
      <c r="AE53" s="13">
        <v>1E-3</v>
      </c>
      <c r="AF53" s="2">
        <v>0.02</v>
      </c>
      <c r="AG53" s="16">
        <f>AE53*AF53</f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>AO53*AN53</f>
        <v>2.6000000000000003E-3</v>
      </c>
      <c r="AQ53" s="1">
        <f>(AP53+AM53+AD53+AA53+U53+X53+AG53+AJ53)</f>
        <v>9.8763019389649341E-3</v>
      </c>
      <c r="AR53" s="9">
        <f>$B$42/12</f>
        <v>136.875</v>
      </c>
      <c r="AS53" s="1">
        <f>$B$44</f>
        <v>0.24</v>
      </c>
      <c r="AT53" s="1">
        <f>$E$3/12</f>
        <v>1551744.3333333333</v>
      </c>
      <c r="AU53" s="1">
        <f>AT53*10000*AS53*0.67*AR53*AQ53</f>
        <v>3373064947.0560942</v>
      </c>
      <c r="AV53" s="1">
        <f>SUM(AU42:AU53)</f>
        <v>259629821918.25906</v>
      </c>
    </row>
    <row r="54" spans="1:48" x14ac:dyDescent="0.15">
      <c r="C54" s="7">
        <v>12</v>
      </c>
      <c r="D54" s="7">
        <f>D38</f>
        <v>-22.8895094485374</v>
      </c>
      <c r="E54" s="10">
        <f>D53</f>
        <v>-17.4806832581401</v>
      </c>
      <c r="F54" s="7" t="s">
        <v>83</v>
      </c>
    </row>
    <row r="56" spans="1:48" x14ac:dyDescent="0.15">
      <c r="S56" s="36" t="s">
        <v>25</v>
      </c>
      <c r="T56" s="36"/>
      <c r="U56" s="36"/>
      <c r="V56" s="36" t="s">
        <v>54</v>
      </c>
      <c r="W56" s="36"/>
      <c r="X56" s="36"/>
      <c r="Y56" s="36" t="s">
        <v>55</v>
      </c>
      <c r="Z56" s="36"/>
      <c r="AA56" s="36"/>
      <c r="AB56" s="36" t="s">
        <v>56</v>
      </c>
      <c r="AC56" s="36"/>
      <c r="AD56" s="36"/>
      <c r="AE56" s="36" t="s">
        <v>57</v>
      </c>
      <c r="AF56" s="36"/>
      <c r="AG56" s="36"/>
      <c r="AH56" s="36" t="s">
        <v>58</v>
      </c>
      <c r="AI56" s="36"/>
      <c r="AJ56" s="36"/>
      <c r="AK56" s="39" t="s">
        <v>59</v>
      </c>
      <c r="AL56" s="38"/>
      <c r="AM56" s="37"/>
      <c r="AN56" s="36" t="s">
        <v>60</v>
      </c>
      <c r="AO56" s="36"/>
      <c r="AP56" s="36"/>
    </row>
    <row r="57" spans="1:48" x14ac:dyDescent="0.15">
      <c r="A57" s="35" t="s">
        <v>31</v>
      </c>
      <c r="B57" s="35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D26</f>
        <v>-19.495987653181299</v>
      </c>
      <c r="E58" s="7"/>
      <c r="F58" s="7"/>
      <c r="G58" s="1">
        <v>1</v>
      </c>
      <c r="H58" s="9">
        <f>E59</f>
        <v>-19.495987653181299</v>
      </c>
      <c r="I58" s="9">
        <f>H58+273.15</f>
        <v>253.65401234681869</v>
      </c>
      <c r="J58" s="9">
        <f>EXP(($C$15*(I58-$C$13))/($C$16*I58*$C$13))</f>
        <v>1.1254577890119845E-3</v>
      </c>
      <c r="K58" s="9">
        <f>$B$58/12</f>
        <v>9.9766666666666666</v>
      </c>
      <c r="L58" s="9">
        <f>K58*$B$59/100</f>
        <v>9.976666666666667E-2</v>
      </c>
      <c r="M58" s="1" t="s">
        <v>83</v>
      </c>
      <c r="O58" s="9">
        <f>L58</f>
        <v>9.976666666666667E-2</v>
      </c>
      <c r="P58" s="9">
        <f>O58*J58</f>
        <v>1.1228317208376233E-4</v>
      </c>
      <c r="Q58" s="12">
        <f>P58*$B$60</f>
        <v>2.1333802695914844E-5</v>
      </c>
      <c r="R58" s="9">
        <f>L58*$B$60</f>
        <v>1.8955666666666669E-2</v>
      </c>
      <c r="S58" s="13">
        <f>Q58/R58</f>
        <v>1.1254577890119845E-3</v>
      </c>
      <c r="T58" s="2">
        <f>$B$59/100</f>
        <v>0.01</v>
      </c>
      <c r="U58" s="14">
        <f>S58*T58</f>
        <v>1.1254577890119846E-5</v>
      </c>
      <c r="V58" s="13"/>
      <c r="W58" s="2"/>
      <c r="X58" s="14"/>
      <c r="Y58" s="2">
        <v>0.02</v>
      </c>
      <c r="Z58" s="2">
        <v>0.21</v>
      </c>
      <c r="AA58" s="2">
        <f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>AO58*AN58</f>
        <v>7.8000000000000005E-3</v>
      </c>
      <c r="AQ58" s="1">
        <f>(AP58+AM58+AD58+AA58+U58+X58+AG58+AJ58)</f>
        <v>1.201125457789012E-2</v>
      </c>
      <c r="AR58" s="9">
        <f>$B$58/12</f>
        <v>9.9766666666666666</v>
      </c>
      <c r="AS58" s="1">
        <f>$B$60</f>
        <v>0.19</v>
      </c>
      <c r="AT58" s="1">
        <f>$E$5/12</f>
        <v>1870253.3333333333</v>
      </c>
      <c r="AU58" s="1">
        <f>AT58*10000*AS58*0.67*AR58*AQ58</f>
        <v>285300593.52641821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>D27</f>
        <v>-22.698534280312</v>
      </c>
      <c r="E59" s="10">
        <f>D58</f>
        <v>-19.495987653181299</v>
      </c>
      <c r="F59" s="7" t="s">
        <v>83</v>
      </c>
      <c r="G59" s="1">
        <v>2</v>
      </c>
      <c r="H59" s="9">
        <f>E60</f>
        <v>-22.698534280312</v>
      </c>
      <c r="I59" s="9">
        <f>H59+273.15</f>
        <v>250.45146571968797</v>
      </c>
      <c r="J59" s="9">
        <f>EXP(($C$15*(I59-$C$13))/($C$16*I59*$C$13))</f>
        <v>6.8890157874285411E-4</v>
      </c>
      <c r="K59" s="9">
        <f>$B$58/12</f>
        <v>9.9766666666666666</v>
      </c>
      <c r="L59" s="9">
        <f>K59*$B$59/100</f>
        <v>9.976666666666667E-2</v>
      </c>
      <c r="M59" s="1" t="s">
        <v>83</v>
      </c>
      <c r="O59" s="9">
        <f>L59+O58-P58-N59</f>
        <v>0.19942105016124959</v>
      </c>
      <c r="P59" s="9">
        <f>O59*J59</f>
        <v>1.3738147629064273E-4</v>
      </c>
      <c r="Q59" s="12">
        <f>P59*$B$60</f>
        <v>2.6102480495222117E-5</v>
      </c>
      <c r="R59" s="9">
        <f>L59*$B$60</f>
        <v>1.8955666666666669E-2</v>
      </c>
      <c r="S59" s="13">
        <f>Q59/R59</f>
        <v>1.377027827838049E-3</v>
      </c>
      <c r="T59" s="2">
        <f>$B$59/100</f>
        <v>0.01</v>
      </c>
      <c r="U59" s="14">
        <f>S59*T59</f>
        <v>1.3770278278380491E-5</v>
      </c>
      <c r="V59" s="13"/>
      <c r="W59" s="2"/>
      <c r="X59" s="14"/>
      <c r="Y59" s="2">
        <v>0.02</v>
      </c>
      <c r="Z59" s="2">
        <v>0.21</v>
      </c>
      <c r="AA59" s="2">
        <f>Y59*Z59</f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>AO59*AN59</f>
        <v>7.8000000000000005E-3</v>
      </c>
      <c r="AQ59" s="1">
        <f>(AP59+AM59+AD59+AA59+U59+X59+AG59+AJ59)</f>
        <v>1.2013770278278381E-2</v>
      </c>
      <c r="AR59" s="9">
        <f>$B$58/12</f>
        <v>9.9766666666666666</v>
      </c>
      <c r="AS59" s="1">
        <f>$B$60</f>
        <v>0.19</v>
      </c>
      <c r="AT59" s="1">
        <f>$E$5/12</f>
        <v>1870253.3333333333</v>
      </c>
      <c r="AU59" s="1">
        <f>AT59*10000*AS59*0.67*AR59*AQ59</f>
        <v>285360348.38460153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>D28</f>
        <v>-18.1027943435308</v>
      </c>
      <c r="E60" s="10">
        <f>D59</f>
        <v>-22.698534280312</v>
      </c>
      <c r="F60" s="7" t="s">
        <v>83</v>
      </c>
      <c r="G60" s="1">
        <v>3</v>
      </c>
      <c r="H60" s="9">
        <f>E61</f>
        <v>-18.1027943435308</v>
      </c>
      <c r="I60" s="9">
        <f>H60+273.15</f>
        <v>255.04720565646917</v>
      </c>
      <c r="J60" s="9">
        <f>EXP(($C$15*(I60-$C$13))/($C$16*I60*$C$13))</f>
        <v>1.3880135956804555E-3</v>
      </c>
      <c r="K60" s="9">
        <f>$B$58/12</f>
        <v>9.9766666666666666</v>
      </c>
      <c r="L60" s="9">
        <f>K60*$B$59/100</f>
        <v>9.976666666666667E-2</v>
      </c>
      <c r="M60" s="1" t="s">
        <v>83</v>
      </c>
      <c r="O60" s="9">
        <f>L60+O59-P59-N60</f>
        <v>0.29905033535162556</v>
      </c>
      <c r="P60" s="9">
        <f>O60*J60</f>
        <v>4.1508593126085585E-4</v>
      </c>
      <c r="Q60" s="12">
        <f>P60*$B$60</f>
        <v>7.8866326939562608E-5</v>
      </c>
      <c r="R60" s="9">
        <f>L60*$B$60</f>
        <v>1.8955666666666669E-2</v>
      </c>
      <c r="S60" s="13">
        <f>Q60/R60</f>
        <v>4.1605673029821832E-3</v>
      </c>
      <c r="T60" s="2">
        <f>$B$59/100</f>
        <v>0.01</v>
      </c>
      <c r="U60" s="14">
        <f>S60*T60</f>
        <v>4.1605673029821834E-5</v>
      </c>
      <c r="V60" s="13"/>
      <c r="W60" s="2"/>
      <c r="X60" s="14"/>
      <c r="Y60" s="2">
        <v>0.02</v>
      </c>
      <c r="Z60" s="2">
        <v>0.21</v>
      </c>
      <c r="AA60" s="2">
        <f>Y60*Z60</f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>AO60*AN60</f>
        <v>7.8000000000000005E-3</v>
      </c>
      <c r="AQ60" s="1">
        <f>(AP60+AM60+AD60+AA60+U60+X60+AG60+AJ60)</f>
        <v>1.2041605673029821E-2</v>
      </c>
      <c r="AR60" s="9">
        <f>$B$58/12</f>
        <v>9.9766666666666666</v>
      </c>
      <c r="AS60" s="1">
        <f>$B$60</f>
        <v>0.19</v>
      </c>
      <c r="AT60" s="1">
        <f>$E$5/12</f>
        <v>1870253.3333333333</v>
      </c>
      <c r="AU60" s="1">
        <f>AT60*10000*AS60*0.67*AR60*AQ60</f>
        <v>286021516.17453802</v>
      </c>
    </row>
    <row r="61" spans="1:48" x14ac:dyDescent="0.15">
      <c r="C61" s="7">
        <v>3</v>
      </c>
      <c r="D61" s="7">
        <f>D29</f>
        <v>-12.154259505140701</v>
      </c>
      <c r="E61" s="10">
        <f>D60</f>
        <v>-18.1027943435308</v>
      </c>
      <c r="F61" s="7" t="s">
        <v>83</v>
      </c>
      <c r="G61" s="1">
        <v>4</v>
      </c>
      <c r="H61" s="9">
        <f>E62</f>
        <v>-12.154259505140701</v>
      </c>
      <c r="I61" s="9">
        <f>H61+273.15</f>
        <v>260.99574049485926</v>
      </c>
      <c r="J61" s="9">
        <f>EXP(($C$15*(I61-$C$13))/($C$16*I61*$C$13))</f>
        <v>3.3134134054887874E-3</v>
      </c>
      <c r="K61" s="9">
        <f>$B$58/12</f>
        <v>9.9766666666666666</v>
      </c>
      <c r="L61" s="9">
        <f>K61*$B$59/100</f>
        <v>9.976666666666667E-2</v>
      </c>
      <c r="M61" s="1" t="s">
        <v>83</v>
      </c>
      <c r="O61" s="9">
        <f>L61+O60-P60-N61</f>
        <v>0.39840191608703135</v>
      </c>
      <c r="P61" s="9">
        <f>O61*J61</f>
        <v>1.3200702495351887E-3</v>
      </c>
      <c r="Q61" s="12">
        <f>P61*$B$60</f>
        <v>2.5081334741168586E-4</v>
      </c>
      <c r="R61" s="9">
        <f>L61*$B$60</f>
        <v>1.8955666666666669E-2</v>
      </c>
      <c r="S61" s="13">
        <f>Q61/R61</f>
        <v>1.3231576173089094E-2</v>
      </c>
      <c r="T61" s="2">
        <f>$B$59/100</f>
        <v>0.01</v>
      </c>
      <c r="U61" s="14">
        <f>S61*T61</f>
        <v>1.3231576173089094E-4</v>
      </c>
      <c r="V61" s="13"/>
      <c r="W61" s="2"/>
      <c r="X61" s="14"/>
      <c r="Y61" s="2">
        <v>0.02</v>
      </c>
      <c r="Z61" s="2">
        <v>0.21</v>
      </c>
      <c r="AA61" s="2">
        <f>Y61*Z61</f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>AO61*AN61</f>
        <v>7.8000000000000005E-3</v>
      </c>
      <c r="AQ61" s="1">
        <f>(AP61+AM61+AD61+AA61+U61+X61+AG61+AJ61)</f>
        <v>1.2132315761730891E-2</v>
      </c>
      <c r="AR61" s="9">
        <f>$B$58/12</f>
        <v>9.9766666666666666</v>
      </c>
      <c r="AS61" s="1">
        <f>$B$60</f>
        <v>0.19</v>
      </c>
      <c r="AT61" s="1">
        <f>$E$5/12</f>
        <v>1870253.3333333333</v>
      </c>
      <c r="AU61" s="1">
        <f>AT61*10000*AS61*0.67*AR61*AQ61</f>
        <v>288176132.24544269</v>
      </c>
    </row>
    <row r="62" spans="1:48" x14ac:dyDescent="0.15">
      <c r="C62" s="7">
        <v>4</v>
      </c>
      <c r="D62" s="7">
        <f>D30</f>
        <v>-2.8389573027688901</v>
      </c>
      <c r="E62" s="10">
        <f>D61</f>
        <v>-12.154259505140701</v>
      </c>
      <c r="F62" s="7" t="s">
        <v>83</v>
      </c>
      <c r="G62" s="1">
        <v>5</v>
      </c>
      <c r="H62" s="9">
        <f>E63</f>
        <v>-2.8389573027688901</v>
      </c>
      <c r="I62" s="9">
        <f>H62+273.15</f>
        <v>270.31104269723107</v>
      </c>
      <c r="J62" s="9">
        <f>EXP(($C$15*(I62-$C$13))/($C$16*I62*$C$13))</f>
        <v>1.1984419617890556E-2</v>
      </c>
      <c r="K62" s="9">
        <f>$B$58/12</f>
        <v>9.9766666666666666</v>
      </c>
      <c r="L62" s="9">
        <f>K62*$B$59/100</f>
        <v>9.976666666666667E-2</v>
      </c>
      <c r="M62" s="1" t="s">
        <v>85</v>
      </c>
      <c r="N62" s="9">
        <f>(O61-P61)*$C$21/100</f>
        <v>0.37722775354562138</v>
      </c>
      <c r="O62" s="9">
        <f>L62+O61-P61-N62</f>
        <v>0.11962075895854146</v>
      </c>
      <c r="P62" s="9">
        <f>O62*J62</f>
        <v>1.4335853703697017E-3</v>
      </c>
      <c r="Q62" s="12">
        <f>P62*$B$60</f>
        <v>2.7238122037024335E-4</v>
      </c>
      <c r="R62" s="9">
        <f>L62*$B$60</f>
        <v>1.8955666666666669E-2</v>
      </c>
      <c r="S62" s="13">
        <f>Q62/R62</f>
        <v>1.4369382262309072E-2</v>
      </c>
      <c r="T62" s="2">
        <f>$B$59/100</f>
        <v>0.01</v>
      </c>
      <c r="U62" s="14">
        <f>S62*T62</f>
        <v>1.4369382262309073E-4</v>
      </c>
      <c r="V62" s="13"/>
      <c r="W62" s="2"/>
      <c r="X62" s="14"/>
      <c r="Y62" s="2">
        <v>0.02</v>
      </c>
      <c r="Z62" s="2">
        <v>0.21</v>
      </c>
      <c r="AA62" s="2">
        <f>Y62*Z62</f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>AO62*AN62</f>
        <v>7.8000000000000005E-3</v>
      </c>
      <c r="AQ62" s="1">
        <f>(AP62+AM62+AD62+AA62+U62+X62+AG62+AJ62)</f>
        <v>1.2143693822623092E-2</v>
      </c>
      <c r="AR62" s="9">
        <f>$B$58/12</f>
        <v>9.9766666666666666</v>
      </c>
      <c r="AS62" s="1">
        <f>$B$60</f>
        <v>0.19</v>
      </c>
      <c r="AT62" s="1">
        <f>$E$5/12</f>
        <v>1870253.3333333333</v>
      </c>
      <c r="AU62" s="1">
        <f>AT62*10000*AS62*0.67*AR62*AQ62</f>
        <v>288446392.73361015</v>
      </c>
    </row>
    <row r="63" spans="1:48" x14ac:dyDescent="0.15">
      <c r="C63" s="7">
        <v>5</v>
      </c>
      <c r="D63" s="7">
        <f>D31</f>
        <v>4.2375623376052296</v>
      </c>
      <c r="E63" s="10">
        <f>D62</f>
        <v>-2.8389573027688901</v>
      </c>
      <c r="F63" s="7" t="s">
        <v>85</v>
      </c>
      <c r="G63" s="1">
        <v>6</v>
      </c>
      <c r="H63" s="9">
        <f>E64</f>
        <v>4.2375623376052296</v>
      </c>
      <c r="I63" s="9">
        <f>H63+273.15</f>
        <v>277.38756233760523</v>
      </c>
      <c r="J63" s="9">
        <f>EXP(($C$15*(I63-$C$13))/($C$16*I63*$C$13))</f>
        <v>3.0040373593268225E-2</v>
      </c>
      <c r="K63" s="9">
        <f>$B$58/12</f>
        <v>9.9766666666666666</v>
      </c>
      <c r="L63" s="9">
        <f>K63*$B$59/100</f>
        <v>9.976666666666667E-2</v>
      </c>
      <c r="M63" s="1" t="s">
        <v>83</v>
      </c>
      <c r="O63" s="9">
        <f>L63+O62-P62-N63</f>
        <v>0.21795384025483844</v>
      </c>
      <c r="P63" s="9">
        <f>O63*J63</f>
        <v>6.5474147873428494E-3</v>
      </c>
      <c r="Q63" s="12">
        <f>P63*$B$60</f>
        <v>1.2440088095951414E-3</v>
      </c>
      <c r="R63" s="9">
        <f>L63*$B$60</f>
        <v>1.8955666666666669E-2</v>
      </c>
      <c r="S63" s="13">
        <f>Q63/R63</f>
        <v>6.5627278189203289E-2</v>
      </c>
      <c r="T63" s="2">
        <f>$B$59/100</f>
        <v>0.01</v>
      </c>
      <c r="U63" s="14">
        <f>S63*T63</f>
        <v>6.5627278189203295E-4</v>
      </c>
      <c r="V63" s="13"/>
      <c r="W63" s="2"/>
      <c r="X63" s="14"/>
      <c r="Y63" s="2">
        <v>0.02</v>
      </c>
      <c r="Z63" s="2">
        <v>0.21</v>
      </c>
      <c r="AA63" s="2">
        <f>Y63*Z63</f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>AO63*AN63</f>
        <v>7.8000000000000005E-3</v>
      </c>
      <c r="AQ63" s="1">
        <f>(AP63+AM63+AD63+AA63+U63+X63+AG63+AJ63)</f>
        <v>1.2656272781892033E-2</v>
      </c>
      <c r="AR63" s="9">
        <f>$B$58/12</f>
        <v>9.9766666666666666</v>
      </c>
      <c r="AS63" s="1">
        <f>$B$60</f>
        <v>0.19</v>
      </c>
      <c r="AT63" s="1">
        <f>$E$5/12</f>
        <v>1870253.3333333333</v>
      </c>
      <c r="AU63" s="1">
        <f>AT63*10000*AS63*0.67*AR63*AQ63</f>
        <v>300621563.9749037</v>
      </c>
    </row>
    <row r="64" spans="1:48" x14ac:dyDescent="0.15">
      <c r="C64" s="7">
        <v>6</v>
      </c>
      <c r="D64" s="7">
        <f>D32</f>
        <v>13.312624704545099</v>
      </c>
      <c r="E64" s="10">
        <f>D63</f>
        <v>4.2375623376052296</v>
      </c>
      <c r="F64" s="7" t="s">
        <v>83</v>
      </c>
      <c r="G64" s="1">
        <v>7</v>
      </c>
      <c r="H64" s="9">
        <f>E65</f>
        <v>13.312624704545099</v>
      </c>
      <c r="I64" s="9">
        <f>H64+273.15</f>
        <v>286.46262470454508</v>
      </c>
      <c r="J64" s="9">
        <f>EXP(($C$15*(I64-$C$13))/($C$16*I64*$C$13))</f>
        <v>9.1337068858706613E-2</v>
      </c>
      <c r="K64" s="9">
        <f>$B$58/12</f>
        <v>9.9766666666666666</v>
      </c>
      <c r="L64" s="9">
        <f>K64*$B$59/100</f>
        <v>9.976666666666667E-2</v>
      </c>
      <c r="M64" s="1" t="s">
        <v>83</v>
      </c>
      <c r="O64" s="9">
        <f>L64+O63-P63-N64</f>
        <v>0.31117309213416228</v>
      </c>
      <c r="P64" s="9">
        <f>O64*J64</f>
        <v>2.8421638143234638E-2</v>
      </c>
      <c r="Q64" s="12">
        <f>P64*$B$60</f>
        <v>5.4001112472145812E-3</v>
      </c>
      <c r="R64" s="9">
        <f>L64*$B$60</f>
        <v>1.8955666666666669E-2</v>
      </c>
      <c r="S64" s="13">
        <f>Q64/R64</f>
        <v>0.28488110400836586</v>
      </c>
      <c r="T64" s="2">
        <f>$B$59/100</f>
        <v>0.01</v>
      </c>
      <c r="U64" s="14">
        <f>S64*T64</f>
        <v>2.8488110400836588E-3</v>
      </c>
      <c r="V64" s="13"/>
      <c r="W64" s="2"/>
      <c r="X64" s="14"/>
      <c r="Y64" s="2">
        <v>0.02</v>
      </c>
      <c r="Z64" s="2">
        <v>0.21</v>
      </c>
      <c r="AA64" s="2">
        <f>Y64*Z64</f>
        <v>4.1999999999999997E-3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0.01</v>
      </c>
      <c r="AO64" s="2">
        <v>0.78</v>
      </c>
      <c r="AP64" s="2">
        <f>AO64*AN64</f>
        <v>7.8000000000000005E-3</v>
      </c>
      <c r="AQ64" s="1">
        <f>(AP64+AM64+AD64+AA64+U64+X64+AG64+AJ64)</f>
        <v>1.4848811040083659E-2</v>
      </c>
      <c r="AR64" s="9">
        <f>$B$58/12</f>
        <v>9.9766666666666666</v>
      </c>
      <c r="AS64" s="1">
        <f>$B$60</f>
        <v>0.19</v>
      </c>
      <c r="AT64" s="1">
        <f>$E$5/12</f>
        <v>1870253.3333333333</v>
      </c>
      <c r="AU64" s="1">
        <f>AT64*10000*AS64*0.67*AR64*AQ64</f>
        <v>352700425.70704174</v>
      </c>
    </row>
    <row r="65" spans="1:48" x14ac:dyDescent="0.15">
      <c r="C65" s="7">
        <v>7</v>
      </c>
      <c r="D65" s="7">
        <f>D33</f>
        <v>16.099191902378902</v>
      </c>
      <c r="E65" s="10">
        <f>D64</f>
        <v>13.312624704545099</v>
      </c>
      <c r="F65" s="7" t="s">
        <v>83</v>
      </c>
      <c r="G65" s="1">
        <v>8</v>
      </c>
      <c r="H65" s="9">
        <f>E66</f>
        <v>16.099191902378902</v>
      </c>
      <c r="I65" s="9">
        <f>H65+273.15</f>
        <v>289.24919190237887</v>
      </c>
      <c r="J65" s="9">
        <f>EXP(($C$15*(I65-$C$13))/($C$16*I65*$C$13))</f>
        <v>0.12672341087584671</v>
      </c>
      <c r="K65" s="9">
        <f>$B$58/12</f>
        <v>9.9766666666666666</v>
      </c>
      <c r="L65" s="9">
        <f>K65*$B$59/100</f>
        <v>9.976666666666667E-2</v>
      </c>
      <c r="M65" s="1" t="s">
        <v>83</v>
      </c>
      <c r="O65" s="9">
        <f>L65+O64-P64-N65</f>
        <v>0.38251812065759433</v>
      </c>
      <c r="P65" s="9">
        <f>O65*J65</f>
        <v>4.8474000971549032E-2</v>
      </c>
      <c r="Q65" s="12">
        <f>P65*$B$60</f>
        <v>9.2100601845943163E-3</v>
      </c>
      <c r="R65" s="9">
        <f>L65*$B$60</f>
        <v>1.8955666666666669E-2</v>
      </c>
      <c r="S65" s="13">
        <f>Q65/R65</f>
        <v>0.48587371505060833</v>
      </c>
      <c r="T65" s="2">
        <f>$B$59/100</f>
        <v>0.01</v>
      </c>
      <c r="U65" s="14">
        <f>S65*T65</f>
        <v>4.8587371505060834E-3</v>
      </c>
      <c r="V65" s="13"/>
      <c r="W65" s="2"/>
      <c r="X65" s="14"/>
      <c r="Y65" s="2">
        <v>0.04</v>
      </c>
      <c r="Z65" s="2">
        <v>0.21</v>
      </c>
      <c r="AA65" s="2">
        <f>Y65*Z65</f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>AO65*AN65</f>
        <v>1.17E-2</v>
      </c>
      <c r="AQ65" s="1">
        <f>(AP65+AM65+AD65+AA65+U65+X65+AG65+AJ65)</f>
        <v>2.4958737150506081E-2</v>
      </c>
      <c r="AR65" s="9">
        <f>$B$58/12</f>
        <v>9.9766666666666666</v>
      </c>
      <c r="AS65" s="1">
        <f>$B$60</f>
        <v>0.19</v>
      </c>
      <c r="AT65" s="1">
        <f>$E$5/12</f>
        <v>1870253.3333333333</v>
      </c>
      <c r="AU65" s="1">
        <f>AT65*10000*AS65*0.67*AR65*AQ65</f>
        <v>592839197.31556213</v>
      </c>
    </row>
    <row r="66" spans="1:48" x14ac:dyDescent="0.15">
      <c r="C66" s="7">
        <v>8</v>
      </c>
      <c r="D66" s="7">
        <f>D34</f>
        <v>13.4832662252003</v>
      </c>
      <c r="E66" s="10">
        <f>D65</f>
        <v>16.099191902378902</v>
      </c>
      <c r="F66" s="7" t="s">
        <v>83</v>
      </c>
      <c r="G66" s="1">
        <v>9</v>
      </c>
      <c r="H66" s="9">
        <f>E67</f>
        <v>13.4832662252003</v>
      </c>
      <c r="I66" s="9">
        <f>H66+273.15</f>
        <v>286.63326622520026</v>
      </c>
      <c r="J66" s="9">
        <f>EXP(($C$15*(I66-$C$13))/($C$16*I66*$C$13))</f>
        <v>9.3204112198598837E-2</v>
      </c>
      <c r="K66" s="9">
        <f>$B$58/12</f>
        <v>9.9766666666666666</v>
      </c>
      <c r="L66" s="9">
        <f>K66*$B$59/100</f>
        <v>9.976666666666667E-2</v>
      </c>
      <c r="M66" s="1" t="s">
        <v>83</v>
      </c>
      <c r="O66" s="9">
        <f>L66+O65-P65-N66</f>
        <v>0.43381078635271197</v>
      </c>
      <c r="P66" s="9">
        <f>O66*J66</f>
        <v>4.0432949204180557E-2</v>
      </c>
      <c r="Q66" s="12">
        <f>P66*$B$60</f>
        <v>7.6822603487943057E-3</v>
      </c>
      <c r="R66" s="9">
        <f>L66*$B$60</f>
        <v>1.8955666666666669E-2</v>
      </c>
      <c r="S66" s="13">
        <f>Q66/R66</f>
        <v>0.40527513402118825</v>
      </c>
      <c r="T66" s="2">
        <f>$B$59/100</f>
        <v>0.01</v>
      </c>
      <c r="U66" s="14">
        <f>S66*T66</f>
        <v>4.0527513402118824E-3</v>
      </c>
      <c r="V66" s="13"/>
      <c r="W66" s="2"/>
      <c r="X66" s="14"/>
      <c r="Y66" s="2">
        <v>0.02</v>
      </c>
      <c r="Z66" s="2">
        <v>0.21</v>
      </c>
      <c r="AA66" s="2">
        <f>Y66*Z66</f>
        <v>4.1999999999999997E-3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0.01</v>
      </c>
      <c r="AO66" s="2">
        <v>0.78</v>
      </c>
      <c r="AP66" s="2">
        <f>AO66*AN66</f>
        <v>7.8000000000000005E-3</v>
      </c>
      <c r="AQ66" s="1">
        <f>(AP66+AM66+AD66+AA66+U66+X66+AG66+AJ66)</f>
        <v>1.6052751340211883E-2</v>
      </c>
      <c r="AR66" s="9">
        <f>$B$58/12</f>
        <v>9.9766666666666666</v>
      </c>
      <c r="AS66" s="1">
        <f>$B$60</f>
        <v>0.19</v>
      </c>
      <c r="AT66" s="1">
        <f>$E$5/12</f>
        <v>1870253.3333333333</v>
      </c>
      <c r="AU66" s="1">
        <f>AT66*10000*AS66*0.67*AR66*AQ66</f>
        <v>381297345.36847585</v>
      </c>
    </row>
    <row r="67" spans="1:48" x14ac:dyDescent="0.15">
      <c r="C67" s="7">
        <v>9</v>
      </c>
      <c r="D67" s="7">
        <f>D35</f>
        <v>7.54428289689832</v>
      </c>
      <c r="E67" s="10">
        <f>D66</f>
        <v>13.4832662252003</v>
      </c>
      <c r="F67" s="7" t="s">
        <v>83</v>
      </c>
      <c r="G67" s="1">
        <v>10</v>
      </c>
      <c r="H67" s="9">
        <f>E68</f>
        <v>7.54428289689832</v>
      </c>
      <c r="I67" s="9">
        <f>H67+273.15</f>
        <v>280.6942828968983</v>
      </c>
      <c r="J67" s="9">
        <f>EXP(($C$15*(I67-$C$13))/($C$16*I67*$C$13))</f>
        <v>4.5424819260942467E-2</v>
      </c>
      <c r="K67" s="9">
        <f>$B$58/12</f>
        <v>9.9766666666666666</v>
      </c>
      <c r="L67" s="9">
        <f>K67*$B$59/100</f>
        <v>9.976666666666667E-2</v>
      </c>
      <c r="M67" s="1" t="s">
        <v>83</v>
      </c>
      <c r="O67" s="9">
        <f>L67+O66-P66-N67</f>
        <v>0.49314450381519809</v>
      </c>
      <c r="P67" s="9">
        <f>O67*J67</f>
        <v>2.2400999955332526E-2</v>
      </c>
      <c r="Q67" s="12">
        <f>P67*$B$60</f>
        <v>4.2561899915131802E-3</v>
      </c>
      <c r="R67" s="9">
        <f>L67*$B$60</f>
        <v>1.8955666666666669E-2</v>
      </c>
      <c r="S67" s="13">
        <f>Q67/R67</f>
        <v>0.22453391201469286</v>
      </c>
      <c r="T67" s="2">
        <f>$B$59/100</f>
        <v>0.01</v>
      </c>
      <c r="U67" s="14">
        <f>S67*T67</f>
        <v>2.2453391201469287E-3</v>
      </c>
      <c r="V67" s="13"/>
      <c r="W67" s="2"/>
      <c r="X67" s="14"/>
      <c r="Y67" s="2">
        <v>0.02</v>
      </c>
      <c r="Z67" s="2">
        <v>0.21</v>
      </c>
      <c r="AA67" s="2">
        <f>Y67*Z67</f>
        <v>4.1999999999999997E-3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0.01</v>
      </c>
      <c r="AO67" s="2">
        <v>0.78</v>
      </c>
      <c r="AP67" s="2">
        <f>AO67*AN67</f>
        <v>7.8000000000000005E-3</v>
      </c>
      <c r="AQ67" s="1">
        <f>(AP67+AM67+AD67+AA67+U67+X67+AG67+AJ67)</f>
        <v>1.424533912014693E-2</v>
      </c>
      <c r="AR67" s="9">
        <f>$B$58/12</f>
        <v>9.9766666666666666</v>
      </c>
      <c r="AS67" s="1">
        <f>$B$60</f>
        <v>0.19</v>
      </c>
      <c r="AT67" s="1">
        <f>$E$5/12</f>
        <v>1870253.3333333333</v>
      </c>
      <c r="AU67" s="1">
        <f>AT67*10000*AS67*0.67*AR67*AQ67</f>
        <v>338366294.6786809</v>
      </c>
    </row>
    <row r="68" spans="1:48" x14ac:dyDescent="0.15">
      <c r="C68" s="7">
        <v>10</v>
      </c>
      <c r="D68" s="7">
        <f>D36</f>
        <v>-4.1806208317278504</v>
      </c>
      <c r="E68" s="10">
        <f>D67</f>
        <v>7.54428289689832</v>
      </c>
      <c r="F68" s="7" t="s">
        <v>83</v>
      </c>
      <c r="G68" s="1">
        <v>11</v>
      </c>
      <c r="H68" s="9">
        <f>E69</f>
        <v>-4.1806208317278504</v>
      </c>
      <c r="I68" s="9">
        <f>H68+273.15</f>
        <v>268.9693791682721</v>
      </c>
      <c r="J68" s="9">
        <f>EXP(($C$15*(I68-$C$13))/($C$16*I68*$C$13))</f>
        <v>1.0013461445192672E-2</v>
      </c>
      <c r="K68" s="9">
        <f>$B$58/12</f>
        <v>9.9766666666666666</v>
      </c>
      <c r="L68" s="9">
        <f>K68*$B$59/100</f>
        <v>9.976666666666667E-2</v>
      </c>
      <c r="M68" s="1" t="s">
        <v>85</v>
      </c>
      <c r="N68" s="9">
        <f>(O67-P67)*$C$21/100</f>
        <v>0.44720632866687232</v>
      </c>
      <c r="O68" s="9">
        <f>L68+O67-P67-N68</f>
        <v>0.12330384185965998</v>
      </c>
      <c r="P68" s="9">
        <f>O68*J68</f>
        <v>1.2346982665058395E-3</v>
      </c>
      <c r="Q68" s="12">
        <f>P68*$B$60</f>
        <v>2.3459267063610952E-4</v>
      </c>
      <c r="R68" s="9">
        <f>L68*$B$60</f>
        <v>1.8955666666666669E-2</v>
      </c>
      <c r="S68" s="13">
        <f>Q68/R68</f>
        <v>1.2375859670957294E-2</v>
      </c>
      <c r="T68" s="2">
        <f>$B$59/100</f>
        <v>0.01</v>
      </c>
      <c r="U68" s="14">
        <f>S68*T68</f>
        <v>1.2375859670957294E-4</v>
      </c>
      <c r="V68" s="13"/>
      <c r="W68" s="2"/>
      <c r="X68" s="14"/>
      <c r="Y68" s="2">
        <v>0.02</v>
      </c>
      <c r="Z68" s="2">
        <v>0.21</v>
      </c>
      <c r="AA68" s="2">
        <f>Y68*Z68</f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>AO68*AN68</f>
        <v>7.8000000000000005E-3</v>
      </c>
      <c r="AQ68" s="1">
        <f>(AP68+AM68+AD68+AA68+U68+X68+AG68+AJ68)</f>
        <v>1.2123758596709572E-2</v>
      </c>
      <c r="AR68" s="9">
        <f>$B$58/12</f>
        <v>9.9766666666666666</v>
      </c>
      <c r="AS68" s="1">
        <f>$B$60</f>
        <v>0.19</v>
      </c>
      <c r="AT68" s="1">
        <f>$E$5/12</f>
        <v>1870253.3333333333</v>
      </c>
      <c r="AU68" s="1">
        <f>AT68*10000*AS68*0.67*AR68*AQ68</f>
        <v>287972875.85422611</v>
      </c>
    </row>
    <row r="69" spans="1:48" x14ac:dyDescent="0.15">
      <c r="C69" s="7">
        <v>11</v>
      </c>
      <c r="D69" s="7">
        <f>D37</f>
        <v>-17.4806832581401</v>
      </c>
      <c r="E69" s="10">
        <f>D68</f>
        <v>-4.1806208317278504</v>
      </c>
      <c r="F69" s="7" t="s">
        <v>85</v>
      </c>
      <c r="G69" s="1">
        <v>12</v>
      </c>
      <c r="H69" s="9">
        <f>E70</f>
        <v>-17.4806832581401</v>
      </c>
      <c r="I69" s="9">
        <f>H69+273.15</f>
        <v>255.66931674185989</v>
      </c>
      <c r="J69" s="9">
        <f>EXP(($C$15*(I69-$C$13))/($C$16*I69*$C$13))</f>
        <v>1.523129326003587E-3</v>
      </c>
      <c r="K69" s="9">
        <f>$B$58/12</f>
        <v>9.9766666666666666</v>
      </c>
      <c r="L69" s="9">
        <f>K69*$B$59/100</f>
        <v>9.976666666666667E-2</v>
      </c>
      <c r="M69" s="1" t="s">
        <v>83</v>
      </c>
      <c r="O69" s="9">
        <f>L69+O68-P68-N69</f>
        <v>0.2218358102598208</v>
      </c>
      <c r="P69" s="9">
        <f>O69*J69</f>
        <v>3.3788462816450044E-4</v>
      </c>
      <c r="Q69" s="12">
        <f>P69*$B$60</f>
        <v>6.4198079351255084E-5</v>
      </c>
      <c r="R69" s="9">
        <f>L69*$B$60</f>
        <v>1.8955666666666669E-2</v>
      </c>
      <c r="S69" s="13">
        <f>Q69/R69</f>
        <v>3.3867486952672944E-3</v>
      </c>
      <c r="T69" s="2">
        <f>$B$59/100</f>
        <v>0.01</v>
      </c>
      <c r="U69" s="14">
        <f>S69*T69</f>
        <v>3.3867486952672947E-5</v>
      </c>
      <c r="V69" s="13"/>
      <c r="W69" s="2"/>
      <c r="X69" s="14"/>
      <c r="Y69" s="2">
        <v>0.02</v>
      </c>
      <c r="Z69" s="2">
        <v>0.21</v>
      </c>
      <c r="AA69" s="2">
        <f>Y69*Z69</f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>AO69*AN69</f>
        <v>7.8000000000000005E-3</v>
      </c>
      <c r="AQ69" s="1">
        <f>(AP69+AM69+AD69+AA69+U69+X69+AG69+AJ69)</f>
        <v>1.2033867486952673E-2</v>
      </c>
      <c r="AR69" s="9">
        <f>$B$58/12</f>
        <v>9.9766666666666666</v>
      </c>
      <c r="AS69" s="1">
        <f>$B$60</f>
        <v>0.19</v>
      </c>
      <c r="AT69" s="1">
        <f>$E$5/12</f>
        <v>1870253.3333333333</v>
      </c>
      <c r="AU69" s="1">
        <f>AT69*10000*AS69*0.67*AR69*AQ69</f>
        <v>285837712.80359858</v>
      </c>
      <c r="AV69" s="1">
        <f>SUM(AU58:AU69)</f>
        <v>3972940398.7670999</v>
      </c>
    </row>
    <row r="70" spans="1:48" x14ac:dyDescent="0.15">
      <c r="C70" s="7">
        <v>12</v>
      </c>
      <c r="D70" s="7">
        <f>D38</f>
        <v>-22.8895094485374</v>
      </c>
      <c r="E70" s="10">
        <f>D69</f>
        <v>-17.4806832581401</v>
      </c>
      <c r="F70" s="7" t="s">
        <v>83</v>
      </c>
    </row>
    <row r="71" spans="1:48" x14ac:dyDescent="0.15">
      <c r="S71" s="36" t="s">
        <v>25</v>
      </c>
      <c r="T71" s="36"/>
      <c r="U71" s="36"/>
      <c r="V71" s="36" t="s">
        <v>54</v>
      </c>
      <c r="W71" s="36"/>
      <c r="X71" s="36"/>
      <c r="Y71" s="36" t="s">
        <v>55</v>
      </c>
      <c r="Z71" s="36"/>
      <c r="AA71" s="36"/>
      <c r="AB71" s="36" t="s">
        <v>56</v>
      </c>
      <c r="AC71" s="36"/>
      <c r="AD71" s="36"/>
      <c r="AE71" s="36" t="s">
        <v>57</v>
      </c>
      <c r="AF71" s="36"/>
      <c r="AG71" s="36"/>
      <c r="AH71" s="36" t="s">
        <v>58</v>
      </c>
      <c r="AI71" s="36"/>
      <c r="AJ71" s="36"/>
      <c r="AK71" s="39" t="s">
        <v>59</v>
      </c>
      <c r="AL71" s="38"/>
      <c r="AM71" s="37"/>
      <c r="AN71" s="36" t="s">
        <v>60</v>
      </c>
      <c r="AO71" s="36"/>
      <c r="AP71" s="36"/>
    </row>
    <row r="72" spans="1:48" x14ac:dyDescent="0.15">
      <c r="A72" s="35" t="s">
        <v>32</v>
      </c>
      <c r="B72" s="35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-19.495987653181299</v>
      </c>
      <c r="E73" s="7"/>
      <c r="F73" s="7"/>
      <c r="G73" s="1">
        <v>1</v>
      </c>
      <c r="H73" s="9">
        <f>E74</f>
        <v>-19.495987653181299</v>
      </c>
      <c r="I73" s="9">
        <f>H73+273.15</f>
        <v>253.65401234681869</v>
      </c>
      <c r="J73" s="9">
        <f>EXP(($C$15*(I73-$C$13))/($C$16*I73*$C$13))</f>
        <v>1.1254577890119845E-3</v>
      </c>
      <c r="K73" s="9">
        <f>$B$73/12</f>
        <v>10.950000000000001</v>
      </c>
      <c r="L73" s="9">
        <f>K73*$B$74/100</f>
        <v>0.10950000000000001</v>
      </c>
      <c r="M73" s="1" t="s">
        <v>83</v>
      </c>
      <c r="O73" s="9">
        <f>L73</f>
        <v>0.10950000000000001</v>
      </c>
      <c r="P73" s="9">
        <f>O73*J73</f>
        <v>1.2323762789681232E-4</v>
      </c>
      <c r="Q73" s="12">
        <f>P73*$B$75</f>
        <v>2.2182773021426217E-5</v>
      </c>
      <c r="R73" s="9">
        <f>L73*$B$75</f>
        <v>1.9710000000000002E-2</v>
      </c>
      <c r="S73" s="13">
        <f>Q73/R73</f>
        <v>1.1254577890119845E-3</v>
      </c>
      <c r="T73" s="2">
        <f>$B$74/100</f>
        <v>0.01</v>
      </c>
      <c r="U73" s="14">
        <f>S73*T73</f>
        <v>1.1254577890119846E-5</v>
      </c>
      <c r="V73" s="13"/>
      <c r="W73" s="2"/>
      <c r="X73" s="14"/>
      <c r="Y73" s="2">
        <v>0.02</v>
      </c>
      <c r="Z73" s="2">
        <v>0.27</v>
      </c>
      <c r="AA73" s="2">
        <f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>AO73*AN73</f>
        <v>7.1999999999999998E-3</v>
      </c>
      <c r="AQ73" s="1">
        <f>(AP73+AM73+AD73+AA73+U73+X73+AG73+AJ73)</f>
        <v>1.261125457789012E-2</v>
      </c>
      <c r="AR73" s="9">
        <f>$B$73/12</f>
        <v>10.950000000000001</v>
      </c>
      <c r="AS73" s="1">
        <f>$B$75</f>
        <v>0.18</v>
      </c>
      <c r="AT73" s="1">
        <f>$E$4/12</f>
        <v>180287.5</v>
      </c>
      <c r="AU73" s="1">
        <f>AT73*10000*AS73*0.67*AR73*AQ73</f>
        <v>30025160.402080372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>D59</f>
        <v>-22.698534280312</v>
      </c>
      <c r="E74" s="10">
        <f>D73</f>
        <v>-19.495987653181299</v>
      </c>
      <c r="F74" s="7" t="s">
        <v>83</v>
      </c>
      <c r="G74" s="1">
        <v>2</v>
      </c>
      <c r="H74" s="9">
        <f>E75</f>
        <v>-22.698534280312</v>
      </c>
      <c r="I74" s="9">
        <f>H74+273.15</f>
        <v>250.45146571968797</v>
      </c>
      <c r="J74" s="9">
        <f>EXP(($C$15*(I74-$C$13))/($C$16*I74*$C$13))</f>
        <v>6.8890157874285411E-4</v>
      </c>
      <c r="K74" s="9">
        <f>$B$73/12</f>
        <v>10.950000000000001</v>
      </c>
      <c r="L74" s="9">
        <f>K74*$B$74/100</f>
        <v>0.10950000000000001</v>
      </c>
      <c r="M74" s="1" t="s">
        <v>83</v>
      </c>
      <c r="O74" s="9">
        <f>L74+O73-P73-N74</f>
        <v>0.21887676237210321</v>
      </c>
      <c r="P74" s="9">
        <f>O74*J74</f>
        <v>1.5078454714826642E-4</v>
      </c>
      <c r="Q74" s="12">
        <f>P74*$B$75</f>
        <v>2.7141218486687953E-5</v>
      </c>
      <c r="R74" s="9">
        <f>L74*$B$75</f>
        <v>1.9710000000000002E-2</v>
      </c>
      <c r="S74" s="13">
        <f>Q74/R74</f>
        <v>1.3770278278380493E-3</v>
      </c>
      <c r="T74" s="2">
        <f>$B$74/100</f>
        <v>0.01</v>
      </c>
      <c r="U74" s="14">
        <f>S74*T74</f>
        <v>1.3770278278380493E-5</v>
      </c>
      <c r="V74" s="13"/>
      <c r="W74" s="2"/>
      <c r="X74" s="14"/>
      <c r="Y74" s="2">
        <v>0.02</v>
      </c>
      <c r="Z74" s="2">
        <v>0.27</v>
      </c>
      <c r="AA74" s="2">
        <f>Y74*Z74</f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>AO74*AN74</f>
        <v>7.1999999999999998E-3</v>
      </c>
      <c r="AQ74" s="1">
        <f>(AP74+AM74+AD74+AA74+U74+X74+AG74+AJ74)</f>
        <v>1.2613770278278381E-2</v>
      </c>
      <c r="AR74" s="9">
        <f>$B$73/12</f>
        <v>10.950000000000001</v>
      </c>
      <c r="AS74" s="1">
        <f>$B$75</f>
        <v>0.18</v>
      </c>
      <c r="AT74" s="1">
        <f>$E$4/12</f>
        <v>180287.5</v>
      </c>
      <c r="AU74" s="1">
        <f>AT74*10000*AS74*0.67*AR74*AQ74</f>
        <v>30031149.838517059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>D60</f>
        <v>-18.1027943435308</v>
      </c>
      <c r="E75" s="10">
        <f>D74</f>
        <v>-22.698534280312</v>
      </c>
      <c r="F75" s="7" t="s">
        <v>83</v>
      </c>
      <c r="G75" s="1">
        <v>3</v>
      </c>
      <c r="H75" s="9">
        <f>E76</f>
        <v>-18.1027943435308</v>
      </c>
      <c r="I75" s="9">
        <f>H75+273.15</f>
        <v>255.04720565646917</v>
      </c>
      <c r="J75" s="9">
        <f>EXP(($C$15*(I75-$C$13))/($C$16*I75*$C$13))</f>
        <v>1.3880135956804555E-3</v>
      </c>
      <c r="K75" s="9">
        <f>$B$73/12</f>
        <v>10.950000000000001</v>
      </c>
      <c r="L75" s="9">
        <f>K75*$B$74/100</f>
        <v>0.10950000000000001</v>
      </c>
      <c r="M75" s="1" t="s">
        <v>83</v>
      </c>
      <c r="O75" s="9">
        <f>L75+O74-P74-N75</f>
        <v>0.32822597782495494</v>
      </c>
      <c r="P75" s="9">
        <f>O75*J75</f>
        <v>4.5558211967654916E-4</v>
      </c>
      <c r="Q75" s="12">
        <f>P75*$B$75</f>
        <v>8.200478154177884E-5</v>
      </c>
      <c r="R75" s="9">
        <f>L75*$B$75</f>
        <v>1.9710000000000002E-2</v>
      </c>
      <c r="S75" s="13">
        <f>Q75/R75</f>
        <v>4.1605673029821832E-3</v>
      </c>
      <c r="T75" s="2">
        <f>$B$74/100</f>
        <v>0.01</v>
      </c>
      <c r="U75" s="14">
        <f>S75*T75</f>
        <v>4.1605673029821834E-5</v>
      </c>
      <c r="V75" s="13"/>
      <c r="W75" s="2"/>
      <c r="X75" s="14"/>
      <c r="Y75" s="2">
        <v>0.02</v>
      </c>
      <c r="Z75" s="2">
        <v>0.27</v>
      </c>
      <c r="AA75" s="2">
        <f>Y75*Z75</f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>AO75*AN75</f>
        <v>7.1999999999999998E-3</v>
      </c>
      <c r="AQ75" s="1">
        <f>(AP75+AM75+AD75+AA75+U75+X75+AG75+AJ75)</f>
        <v>1.2641605673029821E-2</v>
      </c>
      <c r="AR75" s="9">
        <f>$B$73/12</f>
        <v>10.950000000000001</v>
      </c>
      <c r="AS75" s="1">
        <f>$B$75</f>
        <v>0.18</v>
      </c>
      <c r="AT75" s="1">
        <f>$E$4/12</f>
        <v>180287.5</v>
      </c>
      <c r="AU75" s="1">
        <f>AT75*10000*AS75*0.67*AR75*AQ75</f>
        <v>30097420.976499829</v>
      </c>
    </row>
    <row r="76" spans="1:48" x14ac:dyDescent="0.15">
      <c r="C76" s="7">
        <v>3</v>
      </c>
      <c r="D76" s="7">
        <f>D61</f>
        <v>-12.154259505140701</v>
      </c>
      <c r="E76" s="10">
        <f>D75</f>
        <v>-18.1027943435308</v>
      </c>
      <c r="F76" s="7" t="s">
        <v>83</v>
      </c>
      <c r="G76" s="1">
        <v>4</v>
      </c>
      <c r="H76" s="9">
        <f>E77</f>
        <v>-12.154259505140701</v>
      </c>
      <c r="I76" s="9">
        <f>H76+273.15</f>
        <v>260.99574049485926</v>
      </c>
      <c r="J76" s="9">
        <f>EXP(($C$15*(I76-$C$13))/($C$16*I76*$C$13))</f>
        <v>3.3134134054887874E-3</v>
      </c>
      <c r="K76" s="9">
        <f>$B$73/12</f>
        <v>10.950000000000001</v>
      </c>
      <c r="L76" s="9">
        <f>K76*$B$74/100</f>
        <v>0.10950000000000001</v>
      </c>
      <c r="M76" s="1" t="s">
        <v>83</v>
      </c>
      <c r="O76" s="9">
        <f>L76+O75-P75-N76</f>
        <v>0.43727039570527837</v>
      </c>
      <c r="P76" s="9">
        <f>O76*J76</f>
        <v>1.448857590953256E-3</v>
      </c>
      <c r="Q76" s="12">
        <f>P76*$B$75</f>
        <v>2.6079436637158607E-4</v>
      </c>
      <c r="R76" s="9">
        <f>L76*$B$75</f>
        <v>1.9710000000000002E-2</v>
      </c>
      <c r="S76" s="13">
        <f>Q76/R76</f>
        <v>1.3231576173089095E-2</v>
      </c>
      <c r="T76" s="2">
        <f>$B$74/100</f>
        <v>0.01</v>
      </c>
      <c r="U76" s="14">
        <f>S76*T76</f>
        <v>1.3231576173089097E-4</v>
      </c>
      <c r="V76" s="13"/>
      <c r="W76" s="2"/>
      <c r="X76" s="14"/>
      <c r="Y76" s="2">
        <v>0.02</v>
      </c>
      <c r="Z76" s="2">
        <v>0.27</v>
      </c>
      <c r="AA76" s="2">
        <f>Y76*Z76</f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>AO76*AN76</f>
        <v>7.1999999999999998E-3</v>
      </c>
      <c r="AQ76" s="1">
        <f>(AP76+AM76+AD76+AA76+U76+X76+AG76+AJ76)</f>
        <v>1.2732315761730891E-2</v>
      </c>
      <c r="AR76" s="9">
        <f>$B$73/12</f>
        <v>10.950000000000001</v>
      </c>
      <c r="AS76" s="1">
        <f>$B$75</f>
        <v>0.18</v>
      </c>
      <c r="AT76" s="1">
        <f>$E$4/12</f>
        <v>180287.5</v>
      </c>
      <c r="AU76" s="1">
        <f>AT76*10000*AS76*0.67*AR76*AQ76</f>
        <v>30313385.609242357</v>
      </c>
    </row>
    <row r="77" spans="1:48" x14ac:dyDescent="0.15">
      <c r="C77" s="7">
        <v>4</v>
      </c>
      <c r="D77" s="7">
        <f>D62</f>
        <v>-2.8389573027688901</v>
      </c>
      <c r="E77" s="10">
        <f>D76</f>
        <v>-12.154259505140701</v>
      </c>
      <c r="F77" s="7" t="s">
        <v>83</v>
      </c>
      <c r="G77" s="1">
        <v>5</v>
      </c>
      <c r="H77" s="9">
        <f>E78</f>
        <v>-2.8389573027688901</v>
      </c>
      <c r="I77" s="9">
        <f>H77+273.15</f>
        <v>270.31104269723107</v>
      </c>
      <c r="J77" s="9">
        <f>EXP(($C$15*(I77-$C$13))/($C$16*I77*$C$13))</f>
        <v>1.1984419617890556E-2</v>
      </c>
      <c r="K77" s="9">
        <f>$B$73/12</f>
        <v>10.950000000000001</v>
      </c>
      <c r="L77" s="9">
        <f>K77*$B$74/100</f>
        <v>0.10950000000000001</v>
      </c>
      <c r="M77" s="1" t="s">
        <v>85</v>
      </c>
      <c r="N77" s="9">
        <f>(O76-P76)*$C$21/100</f>
        <v>0.41403046120860887</v>
      </c>
      <c r="O77" s="9">
        <f>L77+O76-P76-N77</f>
        <v>0.13129107690571629</v>
      </c>
      <c r="P77" s="9">
        <f>O77*J77</f>
        <v>1.5734473577228439E-3</v>
      </c>
      <c r="Q77" s="12">
        <f>P77*$B$75</f>
        <v>2.8322052439011189E-4</v>
      </c>
      <c r="R77" s="9">
        <f>L77*$B$75</f>
        <v>1.9710000000000002E-2</v>
      </c>
      <c r="S77" s="13">
        <f>Q77/R77</f>
        <v>1.4369382262309075E-2</v>
      </c>
      <c r="T77" s="2">
        <f>$B$74/100</f>
        <v>0.01</v>
      </c>
      <c r="U77" s="14">
        <f>S77*T77</f>
        <v>1.4369382262309076E-4</v>
      </c>
      <c r="V77" s="13"/>
      <c r="W77" s="2"/>
      <c r="X77" s="14"/>
      <c r="Y77" s="2">
        <v>0.02</v>
      </c>
      <c r="Z77" s="2">
        <v>0.27</v>
      </c>
      <c r="AA77" s="2">
        <f>Y77*Z77</f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>AO77*AN77</f>
        <v>7.1999999999999998E-3</v>
      </c>
      <c r="AQ77" s="1">
        <f>(AP77+AM77+AD77+AA77+U77+X77+AG77+AJ77)</f>
        <v>1.2743693822623092E-2</v>
      </c>
      <c r="AR77" s="9">
        <f>$B$73/12</f>
        <v>10.950000000000001</v>
      </c>
      <c r="AS77" s="1">
        <f>$B$75</f>
        <v>0.18</v>
      </c>
      <c r="AT77" s="1">
        <f>$E$4/12</f>
        <v>180287.5</v>
      </c>
      <c r="AU77" s="1">
        <f>AT77*10000*AS77*0.67*AR77*AQ77</f>
        <v>30340474.754199583</v>
      </c>
    </row>
    <row r="78" spans="1:48" x14ac:dyDescent="0.15">
      <c r="C78" s="7">
        <v>5</v>
      </c>
      <c r="D78" s="7">
        <f>D63</f>
        <v>4.2375623376052296</v>
      </c>
      <c r="E78" s="10">
        <f>D77</f>
        <v>-2.8389573027688901</v>
      </c>
      <c r="F78" s="7" t="s">
        <v>85</v>
      </c>
      <c r="G78" s="1">
        <v>6</v>
      </c>
      <c r="H78" s="9">
        <f>E79</f>
        <v>4.2375623376052296</v>
      </c>
      <c r="I78" s="9">
        <f>H78+273.15</f>
        <v>277.38756233760523</v>
      </c>
      <c r="J78" s="9">
        <f>EXP(($C$15*(I78-$C$13))/($C$16*I78*$C$13))</f>
        <v>3.0040373593268225E-2</v>
      </c>
      <c r="K78" s="9">
        <f>$B$73/12</f>
        <v>10.950000000000001</v>
      </c>
      <c r="L78" s="9">
        <f>K78*$B$74/100</f>
        <v>0.10950000000000001</v>
      </c>
      <c r="M78" s="1" t="s">
        <v>83</v>
      </c>
      <c r="O78" s="9">
        <f>L78+O77-P77-N78</f>
        <v>0.23921762954799344</v>
      </c>
      <c r="P78" s="9">
        <f>O78*J78</f>
        <v>7.1861869617177625E-3</v>
      </c>
      <c r="Q78" s="12">
        <f>P78*$B$75</f>
        <v>1.2935136531091972E-3</v>
      </c>
      <c r="R78" s="9">
        <f>L78*$B$75</f>
        <v>1.9710000000000002E-2</v>
      </c>
      <c r="S78" s="13">
        <f>Q78/R78</f>
        <v>6.5627278189203303E-2</v>
      </c>
      <c r="T78" s="2">
        <f>$B$74/100</f>
        <v>0.01</v>
      </c>
      <c r="U78" s="14">
        <f>S78*T78</f>
        <v>6.5627278189203306E-4</v>
      </c>
      <c r="V78" s="13"/>
      <c r="W78" s="2"/>
      <c r="X78" s="14"/>
      <c r="Y78" s="2">
        <v>0.02</v>
      </c>
      <c r="Z78" s="2">
        <v>0.27</v>
      </c>
      <c r="AA78" s="2">
        <f>Y78*Z78</f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>AO78*AN78</f>
        <v>7.1999999999999998E-3</v>
      </c>
      <c r="AQ78" s="1">
        <f>(AP78+AM78+AD78+AA78+U78+X78+AG78+AJ78)</f>
        <v>1.3256272781892033E-2</v>
      </c>
      <c r="AR78" s="9">
        <f>$B$73/12</f>
        <v>10.950000000000001</v>
      </c>
      <c r="AS78" s="1">
        <f>$B$75</f>
        <v>0.18</v>
      </c>
      <c r="AT78" s="1">
        <f>$E$4/12</f>
        <v>180287.5</v>
      </c>
      <c r="AU78" s="1">
        <f>AT78*10000*AS78*0.67*AR78*AQ78</f>
        <v>31560834.344573993</v>
      </c>
    </row>
    <row r="79" spans="1:48" x14ac:dyDescent="0.15">
      <c r="C79" s="7">
        <v>6</v>
      </c>
      <c r="D79" s="7">
        <f>D64</f>
        <v>13.312624704545099</v>
      </c>
      <c r="E79" s="10">
        <f>D78</f>
        <v>4.2375623376052296</v>
      </c>
      <c r="F79" s="7" t="s">
        <v>83</v>
      </c>
      <c r="G79" s="1">
        <v>7</v>
      </c>
      <c r="H79" s="9">
        <f>E80</f>
        <v>13.312624704545099</v>
      </c>
      <c r="I79" s="9">
        <f>H79+273.15</f>
        <v>286.46262470454508</v>
      </c>
      <c r="J79" s="9">
        <f>EXP(($C$15*(I79-$C$13))/($C$16*I79*$C$13))</f>
        <v>9.1337068858706613E-2</v>
      </c>
      <c r="K79" s="9">
        <f>$B$73/12</f>
        <v>10.950000000000001</v>
      </c>
      <c r="L79" s="9">
        <f>K79*$B$74/100</f>
        <v>0.10950000000000001</v>
      </c>
      <c r="M79" s="1" t="s">
        <v>83</v>
      </c>
      <c r="O79" s="9">
        <f>L79+O78-P78-N79</f>
        <v>0.34153144258627571</v>
      </c>
      <c r="P79" s="9">
        <f>O79*J79</f>
        <v>3.1194480888916069E-2</v>
      </c>
      <c r="Q79" s="12">
        <f>P79*$B$75</f>
        <v>5.6150065600048919E-3</v>
      </c>
      <c r="R79" s="9">
        <f>L79*$B$75</f>
        <v>1.9710000000000002E-2</v>
      </c>
      <c r="S79" s="13">
        <f>Q79/R79</f>
        <v>0.28488110400836586</v>
      </c>
      <c r="T79" s="2">
        <f>$B$74/100</f>
        <v>0.01</v>
      </c>
      <c r="U79" s="14">
        <f>S79*T79</f>
        <v>2.8488110400836588E-3</v>
      </c>
      <c r="V79" s="13"/>
      <c r="W79" s="2"/>
      <c r="X79" s="14"/>
      <c r="Y79" s="2">
        <v>0.02</v>
      </c>
      <c r="Z79" s="2">
        <v>0.27</v>
      </c>
      <c r="AA79" s="2">
        <f>Y79*Z79</f>
        <v>5.4000000000000003E-3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0.01</v>
      </c>
      <c r="AO79" s="2">
        <v>0.72</v>
      </c>
      <c r="AP79" s="2">
        <f>AO79*AN79</f>
        <v>7.1999999999999998E-3</v>
      </c>
      <c r="AQ79" s="1">
        <f>(AP79+AM79+AD79+AA79+U79+X79+AG79+AJ79)</f>
        <v>1.5448811040083658E-2</v>
      </c>
      <c r="AR79" s="9">
        <f>$B$73/12</f>
        <v>10.950000000000001</v>
      </c>
      <c r="AS79" s="1">
        <f>$B$75</f>
        <v>0.18</v>
      </c>
      <c r="AT79" s="1">
        <f>$E$4/12</f>
        <v>180287.5</v>
      </c>
      <c r="AU79" s="1">
        <f>AT79*10000*AS79*0.67*AR79*AQ79</f>
        <v>36780879.066002108</v>
      </c>
    </row>
    <row r="80" spans="1:48" x14ac:dyDescent="0.15">
      <c r="C80" s="7">
        <v>7</v>
      </c>
      <c r="D80" s="7">
        <f>D65</f>
        <v>16.099191902378902</v>
      </c>
      <c r="E80" s="10">
        <f>D79</f>
        <v>13.312624704545099</v>
      </c>
      <c r="F80" s="7" t="s">
        <v>83</v>
      </c>
      <c r="G80" s="1">
        <v>8</v>
      </c>
      <c r="H80" s="9">
        <f>E81</f>
        <v>16.099191902378902</v>
      </c>
      <c r="I80" s="9">
        <f>H80+273.15</f>
        <v>289.24919190237887</v>
      </c>
      <c r="J80" s="9">
        <f>EXP(($C$15*(I80-$C$13))/($C$16*I80*$C$13))</f>
        <v>0.12672341087584671</v>
      </c>
      <c r="K80" s="9">
        <f>$B$73/12</f>
        <v>10.950000000000001</v>
      </c>
      <c r="L80" s="9">
        <f>K80*$B$74/100</f>
        <v>0.10950000000000001</v>
      </c>
      <c r="M80" s="1" t="s">
        <v>83</v>
      </c>
      <c r="O80" s="9">
        <f>L80+O79-P79-N80</f>
        <v>0.41983696169735962</v>
      </c>
      <c r="P80" s="9">
        <f>O80*J80</f>
        <v>5.3203171798041619E-2</v>
      </c>
      <c r="Q80" s="12">
        <f>P80*$B$75</f>
        <v>9.5765709236474914E-3</v>
      </c>
      <c r="R80" s="9">
        <f>L80*$B$75</f>
        <v>1.9710000000000002E-2</v>
      </c>
      <c r="S80" s="13">
        <f>Q80/R80</f>
        <v>0.48587371505060833</v>
      </c>
      <c r="T80" s="2">
        <f>$B$74/100</f>
        <v>0.01</v>
      </c>
      <c r="U80" s="14">
        <f>S80*T80</f>
        <v>4.8587371505060834E-3</v>
      </c>
      <c r="V80" s="13"/>
      <c r="W80" s="2"/>
      <c r="X80" s="14"/>
      <c r="Y80" s="2">
        <v>0.04</v>
      </c>
      <c r="Z80" s="2">
        <v>0.27</v>
      </c>
      <c r="AA80" s="2">
        <f>Y80*Z80</f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>AO80*AN80</f>
        <v>1.0799999999999999E-2</v>
      </c>
      <c r="AQ80" s="1">
        <f>(AP80+AM80+AD80+AA80+U80+X80+AG80+AJ80)</f>
        <v>2.6458737150506083E-2</v>
      </c>
      <c r="AR80" s="9">
        <f>$B$73/12</f>
        <v>10.950000000000001</v>
      </c>
      <c r="AS80" s="1">
        <f>$B$75</f>
        <v>0.18</v>
      </c>
      <c r="AT80" s="1">
        <f>$E$4/12</f>
        <v>180287.5</v>
      </c>
      <c r="AU80" s="1">
        <f>AT80*10000*AS80*0.67*AR80*AQ80</f>
        <v>62993560.400660545</v>
      </c>
    </row>
    <row r="81" spans="1:48" x14ac:dyDescent="0.15">
      <c r="C81" s="7">
        <v>8</v>
      </c>
      <c r="D81" s="7">
        <f>D66</f>
        <v>13.4832662252003</v>
      </c>
      <c r="E81" s="10">
        <f>D80</f>
        <v>16.099191902378902</v>
      </c>
      <c r="F81" s="7" t="s">
        <v>83</v>
      </c>
      <c r="G81" s="1">
        <v>9</v>
      </c>
      <c r="H81" s="9">
        <f>E82</f>
        <v>13.4832662252003</v>
      </c>
      <c r="I81" s="9">
        <f>H81+273.15</f>
        <v>286.63326622520026</v>
      </c>
      <c r="J81" s="9">
        <f>EXP(($C$15*(I81-$C$13))/($C$16*I81*$C$13))</f>
        <v>9.3204112198598837E-2</v>
      </c>
      <c r="K81" s="9">
        <f>$B$73/12</f>
        <v>10.950000000000001</v>
      </c>
      <c r="L81" s="9">
        <f>K81*$B$74/100</f>
        <v>0.10950000000000001</v>
      </c>
      <c r="M81" s="1" t="s">
        <v>83</v>
      </c>
      <c r="O81" s="9">
        <f>L81+O80-P80-N81</f>
        <v>0.47613378989931804</v>
      </c>
      <c r="P81" s="9">
        <f>O81*J81</f>
        <v>4.4377627175320122E-2</v>
      </c>
      <c r="Q81" s="12">
        <f>P81*$B$75</f>
        <v>7.9879728915576223E-3</v>
      </c>
      <c r="R81" s="9">
        <f>L81*$B$75</f>
        <v>1.9710000000000002E-2</v>
      </c>
      <c r="S81" s="13">
        <f>Q81/R81</f>
        <v>0.40527513402118831</v>
      </c>
      <c r="T81" s="2">
        <f>$B$74/100</f>
        <v>0.01</v>
      </c>
      <c r="U81" s="14">
        <f>S81*T81</f>
        <v>4.0527513402118832E-3</v>
      </c>
      <c r="V81" s="13"/>
      <c r="W81" s="2"/>
      <c r="X81" s="14"/>
      <c r="Y81" s="2">
        <v>0.02</v>
      </c>
      <c r="Z81" s="2">
        <v>0.27</v>
      </c>
      <c r="AA81" s="2">
        <f>Y81*Z81</f>
        <v>5.4000000000000003E-3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0.01</v>
      </c>
      <c r="AO81" s="2">
        <v>0.72</v>
      </c>
      <c r="AP81" s="2">
        <f>AO81*AN81</f>
        <v>7.1999999999999998E-3</v>
      </c>
      <c r="AQ81" s="1">
        <f>(AP81+AM81+AD81+AA81+U81+X81+AG81+AJ81)</f>
        <v>1.6652751340211883E-2</v>
      </c>
      <c r="AR81" s="9">
        <f>$B$73/12</f>
        <v>10.950000000000001</v>
      </c>
      <c r="AS81" s="1">
        <f>$B$75</f>
        <v>0.18</v>
      </c>
      <c r="AT81" s="1">
        <f>$E$4/12</f>
        <v>180287.5</v>
      </c>
      <c r="AU81" s="1">
        <f>AT81*10000*AS81*0.67*AR81*AQ81</f>
        <v>39647247.388250858</v>
      </c>
    </row>
    <row r="82" spans="1:48" x14ac:dyDescent="0.15">
      <c r="C82" s="7">
        <v>9</v>
      </c>
      <c r="D82" s="7">
        <f>D67</f>
        <v>7.54428289689832</v>
      </c>
      <c r="E82" s="10">
        <f>D81</f>
        <v>13.4832662252003</v>
      </c>
      <c r="F82" s="7" t="s">
        <v>83</v>
      </c>
      <c r="G82" s="1">
        <v>10</v>
      </c>
      <c r="H82" s="9">
        <f>E83</f>
        <v>7.54428289689832</v>
      </c>
      <c r="I82" s="9">
        <f>H82+273.15</f>
        <v>280.6942828968983</v>
      </c>
      <c r="J82" s="9">
        <f>EXP(($C$15*(I82-$C$13))/($C$16*I82*$C$13))</f>
        <v>4.5424819260942467E-2</v>
      </c>
      <c r="K82" s="9">
        <f>$B$73/12</f>
        <v>10.950000000000001</v>
      </c>
      <c r="L82" s="9">
        <f>K82*$B$74/100</f>
        <v>0.10950000000000001</v>
      </c>
      <c r="M82" s="1" t="s">
        <v>83</v>
      </c>
      <c r="O82" s="9">
        <f>L82+O81-P81-N82</f>
        <v>0.5412561627239979</v>
      </c>
      <c r="P82" s="9">
        <f>O82*J82</f>
        <v>2.4586463365608869E-2</v>
      </c>
      <c r="Q82" s="12">
        <f>P82*$B$75</f>
        <v>4.4255634058095964E-3</v>
      </c>
      <c r="R82" s="9">
        <f>L82*$B$75</f>
        <v>1.9710000000000002E-2</v>
      </c>
      <c r="S82" s="13">
        <f>Q82/R82</f>
        <v>0.22453391201469283</v>
      </c>
      <c r="T82" s="2">
        <f>$B$74/100</f>
        <v>0.01</v>
      </c>
      <c r="U82" s="14">
        <f>S82*T82</f>
        <v>2.2453391201469283E-3</v>
      </c>
      <c r="V82" s="13"/>
      <c r="W82" s="2"/>
      <c r="X82" s="14"/>
      <c r="Y82" s="2">
        <v>0.02</v>
      </c>
      <c r="Z82" s="2">
        <v>0.27</v>
      </c>
      <c r="AA82" s="2">
        <f>Y82*Z82</f>
        <v>5.4000000000000003E-3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0.01</v>
      </c>
      <c r="AO82" s="2">
        <v>0.72</v>
      </c>
      <c r="AP82" s="2">
        <f>AO82*AN82</f>
        <v>7.1999999999999998E-3</v>
      </c>
      <c r="AQ82" s="1">
        <f>(AP82+AM82+AD82+AA82+U82+X82+AG82+AJ82)</f>
        <v>1.4845339120146928E-2</v>
      </c>
      <c r="AR82" s="9">
        <f>$B$73/12</f>
        <v>10.950000000000001</v>
      </c>
      <c r="AS82" s="1">
        <f>$B$75</f>
        <v>0.18</v>
      </c>
      <c r="AT82" s="1">
        <f>$E$4/12</f>
        <v>180287.5</v>
      </c>
      <c r="AU82" s="1">
        <f>AT82*10000*AS82*0.67*AR82*AQ82</f>
        <v>35344119.457166813</v>
      </c>
    </row>
    <row r="83" spans="1:48" x14ac:dyDescent="0.15">
      <c r="C83" s="7">
        <v>10</v>
      </c>
      <c r="D83" s="7">
        <f>D68</f>
        <v>-4.1806208317278504</v>
      </c>
      <c r="E83" s="10">
        <f>D82</f>
        <v>7.54428289689832</v>
      </c>
      <c r="F83" s="7" t="s">
        <v>83</v>
      </c>
      <c r="G83" s="1">
        <v>11</v>
      </c>
      <c r="H83" s="9">
        <f>E84</f>
        <v>-4.1806208317278504</v>
      </c>
      <c r="I83" s="9">
        <f>H83+273.15</f>
        <v>268.9693791682721</v>
      </c>
      <c r="J83" s="9">
        <f>EXP(($C$15*(I83-$C$13))/($C$16*I83*$C$13))</f>
        <v>1.0013461445192672E-2</v>
      </c>
      <c r="K83" s="9">
        <f>$B$73/12</f>
        <v>10.950000000000001</v>
      </c>
      <c r="L83" s="9">
        <f>K83*$B$74/100</f>
        <v>0.10950000000000001</v>
      </c>
      <c r="M83" s="1" t="s">
        <v>85</v>
      </c>
      <c r="N83" s="9">
        <f>(O82-P82)*$C$21/100</f>
        <v>0.49083621439046959</v>
      </c>
      <c r="O83" s="9">
        <f>L83+O82-P82-N83</f>
        <v>0.13533348496791947</v>
      </c>
      <c r="P83" s="9">
        <f>O83*J83</f>
        <v>1.3551566339698236E-3</v>
      </c>
      <c r="Q83" s="12">
        <f>P83*$B$75</f>
        <v>2.4392819411456825E-4</v>
      </c>
      <c r="R83" s="9">
        <f>L83*$B$75</f>
        <v>1.9710000000000002E-2</v>
      </c>
      <c r="S83" s="13">
        <f>Q83/R83</f>
        <v>1.2375859670957293E-2</v>
      </c>
      <c r="T83" s="2">
        <f>$B$74/100</f>
        <v>0.01</v>
      </c>
      <c r="U83" s="14">
        <f>S83*T83</f>
        <v>1.2375859670957294E-4</v>
      </c>
      <c r="V83" s="13"/>
      <c r="W83" s="2"/>
      <c r="X83" s="14"/>
      <c r="Y83" s="2">
        <v>0.02</v>
      </c>
      <c r="Z83" s="2">
        <v>0.27</v>
      </c>
      <c r="AA83" s="2">
        <f>Y83*Z83</f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>AO83*AN83</f>
        <v>7.1999999999999998E-3</v>
      </c>
      <c r="AQ83" s="1">
        <f>(AP83+AM83+AD83+AA83+U83+X83+AG83+AJ83)</f>
        <v>1.2723758596709572E-2</v>
      </c>
      <c r="AR83" s="9">
        <f>$B$73/12</f>
        <v>10.950000000000001</v>
      </c>
      <c r="AS83" s="1">
        <f>$B$75</f>
        <v>0.18</v>
      </c>
      <c r="AT83" s="1">
        <f>$E$4/12</f>
        <v>180287.5</v>
      </c>
      <c r="AU83" s="1">
        <f>AT83*10000*AS83*0.67*AR83*AQ83</f>
        <v>30293012.51703608</v>
      </c>
    </row>
    <row r="84" spans="1:48" x14ac:dyDescent="0.15">
      <c r="C84" s="7">
        <v>11</v>
      </c>
      <c r="D84" s="7">
        <f>D69</f>
        <v>-17.4806832581401</v>
      </c>
      <c r="E84" s="10">
        <f>D83</f>
        <v>-4.1806208317278504</v>
      </c>
      <c r="F84" s="7" t="s">
        <v>85</v>
      </c>
      <c r="G84" s="1">
        <v>12</v>
      </c>
      <c r="H84" s="9">
        <f>E85</f>
        <v>-17.4806832581401</v>
      </c>
      <c r="I84" s="9">
        <f>H84+273.15</f>
        <v>255.66931674185989</v>
      </c>
      <c r="J84" s="9">
        <f>EXP(($C$15*(I84-$C$13))/($C$16*I84*$C$13))</f>
        <v>1.523129326003587E-3</v>
      </c>
      <c r="K84" s="9">
        <f>$B$73/12</f>
        <v>10.950000000000001</v>
      </c>
      <c r="L84" s="9">
        <f>K84*$B$74/100</f>
        <v>0.10950000000000001</v>
      </c>
      <c r="M84" s="1" t="s">
        <v>83</v>
      </c>
      <c r="O84" s="9">
        <f>L84+O83-P83-N84</f>
        <v>0.24347832833394967</v>
      </c>
      <c r="P84" s="9">
        <f>O84*J84</f>
        <v>3.7084898213176883E-4</v>
      </c>
      <c r="Q84" s="12">
        <f>P84*$B$75</f>
        <v>6.6752816783718393E-5</v>
      </c>
      <c r="R84" s="9">
        <f>L84*$B$75</f>
        <v>1.9710000000000002E-2</v>
      </c>
      <c r="S84" s="13">
        <f>Q84/R84</f>
        <v>3.3867486952672953E-3</v>
      </c>
      <c r="T84" s="2">
        <f>$B$74/100</f>
        <v>0.01</v>
      </c>
      <c r="U84" s="14">
        <f>S84*T84</f>
        <v>3.3867486952672954E-5</v>
      </c>
      <c r="V84" s="13"/>
      <c r="W84" s="2"/>
      <c r="X84" s="14"/>
      <c r="Y84" s="2">
        <v>0.02</v>
      </c>
      <c r="Z84" s="2">
        <v>0.27</v>
      </c>
      <c r="AA84" s="2">
        <f>Y84*Z84</f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>AO84*AN84</f>
        <v>7.1999999999999998E-3</v>
      </c>
      <c r="AQ84" s="1">
        <f>(AP84+AM84+AD84+AA84+U84+X84+AG84+AJ84)</f>
        <v>1.2633867486952673E-2</v>
      </c>
      <c r="AR84" s="9">
        <f>$B$73/12</f>
        <v>10.950000000000001</v>
      </c>
      <c r="AS84" s="1">
        <f>$B$75</f>
        <v>0.18</v>
      </c>
      <c r="AT84" s="1">
        <f>$E$4/12</f>
        <v>180287.5</v>
      </c>
      <c r="AU84" s="1">
        <f>AT84*10000*AS84*0.67*AR84*AQ84</f>
        <v>30078997.727904495</v>
      </c>
      <c r="AV84" s="1">
        <f>SUM(AU73:AU84)</f>
        <v>417506242.48213404</v>
      </c>
    </row>
    <row r="85" spans="1:48" x14ac:dyDescent="0.15">
      <c r="C85" s="7">
        <v>12</v>
      </c>
      <c r="D85" s="7">
        <f>D70</f>
        <v>-22.8895094485374</v>
      </c>
      <c r="E85" s="10">
        <f>D84</f>
        <v>-17.4806832581401</v>
      </c>
      <c r="F85" s="7" t="s">
        <v>83</v>
      </c>
    </row>
    <row r="87" spans="1:48" x14ac:dyDescent="0.15">
      <c r="S87" s="36" t="s">
        <v>25</v>
      </c>
      <c r="T87" s="36"/>
      <c r="U87" s="36"/>
      <c r="V87" s="39" t="s">
        <v>54</v>
      </c>
      <c r="W87" s="37"/>
      <c r="X87" s="39" t="s">
        <v>55</v>
      </c>
      <c r="Y87" s="37"/>
      <c r="Z87" s="39" t="s">
        <v>56</v>
      </c>
      <c r="AA87" s="37"/>
      <c r="AB87" s="39" t="s">
        <v>86</v>
      </c>
      <c r="AC87" s="37"/>
      <c r="AD87" s="39" t="s">
        <v>87</v>
      </c>
      <c r="AE87" s="37"/>
      <c r="AF87" s="39" t="s">
        <v>57</v>
      </c>
      <c r="AG87" s="37"/>
      <c r="AH87" s="39" t="s">
        <v>58</v>
      </c>
      <c r="AI87" s="37"/>
    </row>
    <row r="88" spans="1:48" x14ac:dyDescent="0.15">
      <c r="A88" s="35" t="s">
        <v>27</v>
      </c>
      <c r="B88" s="35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-19.495987653181299</v>
      </c>
      <c r="E89" s="7"/>
      <c r="F89" s="7"/>
      <c r="G89" s="1">
        <v>1</v>
      </c>
      <c r="H89" s="9">
        <f>E90</f>
        <v>-19.495987653181299</v>
      </c>
      <c r="I89" s="9">
        <f>H89+273.15</f>
        <v>253.65401234681869</v>
      </c>
      <c r="J89" s="9">
        <f>EXP(($C$15*(I89-$C$13))/($C$16*I89*$C$13))</f>
        <v>1.1254577890119845E-3</v>
      </c>
      <c r="K89" s="9">
        <f>$B$89/12</f>
        <v>10.4025</v>
      </c>
      <c r="L89" s="9">
        <f>K89*$B$90/100</f>
        <v>5.305275</v>
      </c>
      <c r="M89" s="1" t="s">
        <v>83</v>
      </c>
      <c r="O89" s="9">
        <f>L89</f>
        <v>5.305275</v>
      </c>
      <c r="P89" s="9">
        <f>O89*J89</f>
        <v>5.9708630716005561E-3</v>
      </c>
      <c r="Q89" s="12">
        <f>P89*$B$91</f>
        <v>2.6868883822202504E-3</v>
      </c>
      <c r="R89" s="9">
        <f>L89*$B$91</f>
        <v>2.3873737500000001</v>
      </c>
      <c r="S89" s="13">
        <f>Q89/R89</f>
        <v>1.1254577890119845E-3</v>
      </c>
      <c r="T89" s="2">
        <f>$B$90/100</f>
        <v>0.51</v>
      </c>
      <c r="U89" s="14">
        <f>S89*T89</f>
        <v>5.7398347239611205E-4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>U89*0.67*AL89+(V89*W89+X89*Y89+Z89*AA89+AB89*AC89+AD89*AE89+AF89*AG89+AH89*AI89)/1000</f>
        <v>3.0510056016927429E-2</v>
      </c>
      <c r="AK89" s="9">
        <f>$B$89/12</f>
        <v>10.4025</v>
      </c>
      <c r="AL89" s="1">
        <f>$B$91</f>
        <v>0.45</v>
      </c>
      <c r="AM89" s="17">
        <f>$E$6/12</f>
        <v>1783791.75</v>
      </c>
      <c r="AN89" s="1">
        <f>AM89*10000*AK89*AJ89</f>
        <v>5661413556.0188084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>D74</f>
        <v>-22.698534280312</v>
      </c>
      <c r="E90" s="10">
        <f>D89</f>
        <v>-19.495987653181299</v>
      </c>
      <c r="F90" s="7" t="s">
        <v>83</v>
      </c>
      <c r="G90" s="1">
        <v>2</v>
      </c>
      <c r="H90" s="9">
        <f>E91</f>
        <v>-22.698534280312</v>
      </c>
      <c r="I90" s="9">
        <f>H90+273.15</f>
        <v>250.45146571968797</v>
      </c>
      <c r="J90" s="9">
        <f>EXP(($C$15*(I90-$C$13))/($C$16*I90*$C$13))</f>
        <v>6.8890157874285411E-4</v>
      </c>
      <c r="K90" s="9">
        <f>$B$89/12</f>
        <v>10.4025</v>
      </c>
      <c r="L90" s="9">
        <f>K90*$B$90/100</f>
        <v>5.305275</v>
      </c>
      <c r="M90" s="1" t="s">
        <v>83</v>
      </c>
      <c r="O90" s="9">
        <f>L90+O89-P89-N90</f>
        <v>10.604579136928399</v>
      </c>
      <c r="P90" s="9">
        <f>O90*J90</f>
        <v>7.3055113093335074E-3</v>
      </c>
      <c r="Q90" s="12">
        <f>P90*$B$91</f>
        <v>3.2874800892000785E-3</v>
      </c>
      <c r="R90" s="9">
        <f>L90*$B$91</f>
        <v>2.3873737500000001</v>
      </c>
      <c r="S90" s="13">
        <f>Q90/R90</f>
        <v>1.3770278278380495E-3</v>
      </c>
      <c r="T90" s="2">
        <f>$B$90/100</f>
        <v>0.51</v>
      </c>
      <c r="U90" s="14">
        <f>S90*T90</f>
        <v>7.0228419219740519E-4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>U90*0.67*AL90+(V90*W90+X90*Y90+Z90*AA90+AB90*AC90+AD90*AE90+AF90*AG90+AH90*AI90)/1000</f>
        <v>3.0548738683947516E-2</v>
      </c>
      <c r="AK90" s="9">
        <f>$B$89/12</f>
        <v>10.4025</v>
      </c>
      <c r="AL90" s="1">
        <f>$B$91</f>
        <v>0.45</v>
      </c>
      <c r="AM90" s="17">
        <f>$E$6/12</f>
        <v>1783791.75</v>
      </c>
      <c r="AN90" s="1">
        <f>AM90*10000*AK90*AJ90</f>
        <v>5668591470.5834026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>D75</f>
        <v>-18.1027943435308</v>
      </c>
      <c r="E91" s="10">
        <f>D90</f>
        <v>-22.698534280312</v>
      </c>
      <c r="F91" s="7" t="s">
        <v>83</v>
      </c>
      <c r="G91" s="1">
        <v>3</v>
      </c>
      <c r="H91" s="9">
        <f>E92</f>
        <v>-18.1027943435308</v>
      </c>
      <c r="I91" s="9">
        <f>H91+273.15</f>
        <v>255.04720565646917</v>
      </c>
      <c r="J91" s="9">
        <f>EXP(($C$15*(I91-$C$13))/($C$16*I91*$C$13))</f>
        <v>1.3880135956804555E-3</v>
      </c>
      <c r="K91" s="9">
        <f>$B$89/12</f>
        <v>10.4025</v>
      </c>
      <c r="L91" s="9">
        <f>K91*$B$90/100</f>
        <v>5.305275</v>
      </c>
      <c r="M91" s="1" t="s">
        <v>83</v>
      </c>
      <c r="O91" s="9">
        <f>L91+O90-P90-N91</f>
        <v>15.902548625619065</v>
      </c>
      <c r="P91" s="9">
        <f>O91*J91</f>
        <v>2.2072953698328804E-2</v>
      </c>
      <c r="Q91" s="12">
        <f>P91*$B$91</f>
        <v>9.9328291642479614E-3</v>
      </c>
      <c r="R91" s="9">
        <f>L91*$B$91</f>
        <v>2.3873737500000001</v>
      </c>
      <c r="S91" s="13">
        <f>Q91/R91</f>
        <v>4.1605673029821832E-3</v>
      </c>
      <c r="T91" s="2">
        <f>$B$90/100</f>
        <v>0.51</v>
      </c>
      <c r="U91" s="14">
        <f>S91*T91</f>
        <v>2.1218893245209132E-3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>U91*0.67*AL91+(V91*W91+X91*Y91+Z91*AA91+AB91*AC91+AD91*AE91+AF91*AG91+AH91*AI91)/1000</f>
        <v>3.0976749631343056E-2</v>
      </c>
      <c r="AK91" s="9">
        <f>$B$89/12</f>
        <v>10.4025</v>
      </c>
      <c r="AL91" s="1">
        <f>$B$91</f>
        <v>0.45</v>
      </c>
      <c r="AM91" s="17">
        <f>$E$6/12</f>
        <v>1783791.75</v>
      </c>
      <c r="AN91" s="1">
        <f>AM91*10000*AK91*AJ91</f>
        <v>5748012726.9182043</v>
      </c>
    </row>
    <row r="92" spans="1:48" x14ac:dyDescent="0.15">
      <c r="C92" s="7">
        <v>3</v>
      </c>
      <c r="D92" s="7">
        <f>D76</f>
        <v>-12.154259505140701</v>
      </c>
      <c r="E92" s="10">
        <f>D91</f>
        <v>-18.1027943435308</v>
      </c>
      <c r="F92" s="7" t="s">
        <v>83</v>
      </c>
      <c r="G92" s="1">
        <v>4</v>
      </c>
      <c r="H92" s="9">
        <f>E93</f>
        <v>-12.154259505140701</v>
      </c>
      <c r="I92" s="9">
        <f>H92+273.15</f>
        <v>260.99574049485926</v>
      </c>
      <c r="J92" s="9">
        <f>EXP(($C$15*(I92-$C$13))/($C$16*I92*$C$13))</f>
        <v>3.3134134054887874E-3</v>
      </c>
      <c r="K92" s="9">
        <f>$B$89/12</f>
        <v>10.4025</v>
      </c>
      <c r="L92" s="9">
        <f>K92*$B$90/100</f>
        <v>5.305275</v>
      </c>
      <c r="M92" s="1" t="s">
        <v>83</v>
      </c>
      <c r="O92" s="9">
        <f>L92+O91-P91-N92</f>
        <v>21.185750671920736</v>
      </c>
      <c r="P92" s="9">
        <f>O92*J92</f>
        <v>7.0197150281685258E-2</v>
      </c>
      <c r="Q92" s="12">
        <f>P92*$B$91</f>
        <v>3.158871762675837E-2</v>
      </c>
      <c r="R92" s="9">
        <f>L92*$B$91</f>
        <v>2.3873737500000001</v>
      </c>
      <c r="S92" s="13">
        <f>Q92/R92</f>
        <v>1.3231576173089099E-2</v>
      </c>
      <c r="T92" s="2">
        <f>$B$90/100</f>
        <v>0.51</v>
      </c>
      <c r="U92" s="14">
        <f>S92*T92</f>
        <v>6.7481038482754404E-3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>U92*0.67*AL92+(V92*W92+X92*Y92+Z92*AA92+AB92*AC92+AD92*AE92+AF92*AG92+AH92*AI92)/1000</f>
        <v>3.2371553310255048E-2</v>
      </c>
      <c r="AK92" s="9">
        <f>$B$89/12</f>
        <v>10.4025</v>
      </c>
      <c r="AL92" s="1">
        <f>$B$91</f>
        <v>0.45</v>
      </c>
      <c r="AM92" s="17">
        <f>$E$6/12</f>
        <v>1783791.75</v>
      </c>
      <c r="AN92" s="1">
        <f>AM92*10000*AK92*AJ92</f>
        <v>6006831014.6131248</v>
      </c>
    </row>
    <row r="93" spans="1:48" x14ac:dyDescent="0.15">
      <c r="C93" s="7">
        <v>4</v>
      </c>
      <c r="D93" s="7">
        <f>D77</f>
        <v>-2.8389573027688901</v>
      </c>
      <c r="E93" s="10">
        <f>D92</f>
        <v>-12.154259505140701</v>
      </c>
      <c r="F93" s="7" t="s">
        <v>83</v>
      </c>
      <c r="G93" s="1">
        <v>5</v>
      </c>
      <c r="H93" s="9">
        <f>E94</f>
        <v>-2.8389573027688901</v>
      </c>
      <c r="I93" s="9">
        <f>H93+273.15</f>
        <v>270.31104269723107</v>
      </c>
      <c r="J93" s="9">
        <f>EXP(($C$15*(I93-$C$13))/($C$16*I93*$C$13))</f>
        <v>1.1984419617890556E-2</v>
      </c>
      <c r="K93" s="9">
        <f>$B$89/12</f>
        <v>10.4025</v>
      </c>
      <c r="L93" s="9">
        <f>K93*$B$90/100</f>
        <v>5.305275</v>
      </c>
      <c r="M93" s="1" t="s">
        <v>85</v>
      </c>
      <c r="N93" s="9">
        <f>(O92-P92)*$C$21/100</f>
        <v>20.059775845557098</v>
      </c>
      <c r="O93" s="9">
        <f>L93+O92-P92-N93</f>
        <v>6.3610526760819539</v>
      </c>
      <c r="P93" s="9">
        <f>O93*J93</f>
        <v>7.6233524481671783E-2</v>
      </c>
      <c r="Q93" s="12">
        <f>P93*$B$91</f>
        <v>3.4305086016752306E-2</v>
      </c>
      <c r="R93" s="9">
        <f>L93*$B$91</f>
        <v>2.3873737500000001</v>
      </c>
      <c r="S93" s="13">
        <f>Q93/R93</f>
        <v>1.4369382262309077E-2</v>
      </c>
      <c r="T93" s="2">
        <f>$B$90/100</f>
        <v>0.51</v>
      </c>
      <c r="U93" s="14">
        <f>S93*T93</f>
        <v>7.3283849537776292E-3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70</v>
      </c>
      <c r="AC93" s="2">
        <v>0.26</v>
      </c>
      <c r="AD93" s="2">
        <v>22</v>
      </c>
      <c r="AE93" s="2">
        <v>0.02</v>
      </c>
      <c r="AF93" s="2">
        <v>0.3</v>
      </c>
      <c r="AG93" s="2">
        <v>0.01</v>
      </c>
      <c r="AH93" s="2"/>
      <c r="AI93" s="2"/>
      <c r="AJ93" s="1">
        <f>U93*0.67*AL93+(V93*W93+X93*Y93+Z93*AA93+AB93*AC93+AD93*AE93+AF93*AG93+AH93*AI93)/1000</f>
        <v>3.2546508063563954E-2</v>
      </c>
      <c r="AK93" s="9">
        <f>$B$89/12</f>
        <v>10.4025</v>
      </c>
      <c r="AL93" s="1">
        <f>$B$91</f>
        <v>0.45</v>
      </c>
      <c r="AM93" s="17">
        <f>$E$6/12</f>
        <v>1783791.75</v>
      </c>
      <c r="AN93" s="1">
        <f>AM93*10000*AK93*AJ93</f>
        <v>6039295432.6241388</v>
      </c>
    </row>
    <row r="94" spans="1:48" x14ac:dyDescent="0.15">
      <c r="C94" s="7">
        <v>5</v>
      </c>
      <c r="D94" s="7">
        <f>D78</f>
        <v>4.2375623376052296</v>
      </c>
      <c r="E94" s="10">
        <f>D93</f>
        <v>-2.8389573027688901</v>
      </c>
      <c r="F94" s="7" t="s">
        <v>85</v>
      </c>
      <c r="G94" s="1">
        <v>6</v>
      </c>
      <c r="H94" s="9">
        <f>E95</f>
        <v>4.2375623376052296</v>
      </c>
      <c r="I94" s="9">
        <f>H94+273.15</f>
        <v>277.38756233760523</v>
      </c>
      <c r="J94" s="9">
        <f>EXP(($C$15*(I94-$C$13))/($C$16*I94*$C$13))</f>
        <v>3.0040373593268225E-2</v>
      </c>
      <c r="K94" s="9">
        <f>$B$89/12</f>
        <v>10.4025</v>
      </c>
      <c r="L94" s="9">
        <f>K94*$B$90/100</f>
        <v>5.305275</v>
      </c>
      <c r="M94" s="1" t="s">
        <v>83</v>
      </c>
      <c r="O94" s="9">
        <f>L94+O93-P93-N94</f>
        <v>11.590094151600281</v>
      </c>
      <c r="P94" s="9">
        <f>O94*J94</f>
        <v>0.34817075829522559</v>
      </c>
      <c r="Q94" s="12">
        <f>P94*$B$91</f>
        <v>0.15667684123285153</v>
      </c>
      <c r="R94" s="9">
        <f>L94*$B$91</f>
        <v>2.3873737500000001</v>
      </c>
      <c r="S94" s="13">
        <f>Q94/R94</f>
        <v>6.5627278189203317E-2</v>
      </c>
      <c r="T94" s="2">
        <f>$B$90/100</f>
        <v>0.51</v>
      </c>
      <c r="U94" s="14">
        <f>S94*T94</f>
        <v>3.3469911876493695E-2</v>
      </c>
      <c r="V94" s="2">
        <v>180.9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70</v>
      </c>
      <c r="AC94" s="2">
        <v>0.26</v>
      </c>
      <c r="AD94" s="2">
        <v>22</v>
      </c>
      <c r="AE94" s="2">
        <v>0.02</v>
      </c>
      <c r="AF94" s="2">
        <v>0.3</v>
      </c>
      <c r="AG94" s="2">
        <v>0.01</v>
      </c>
      <c r="AH94" s="2"/>
      <c r="AI94" s="2"/>
      <c r="AJ94" s="1">
        <f>U94*0.67*AL94+(V94*W94+X94*Y94+Z94*AA94+AB94*AC94+AD94*AE94+AF94*AG94+AH94*AI94)/1000</f>
        <v>4.1282178430762852E-2</v>
      </c>
      <c r="AK94" s="9">
        <f>$B$89/12</f>
        <v>10.4025</v>
      </c>
      <c r="AL94" s="1">
        <f>$B$91</f>
        <v>0.45</v>
      </c>
      <c r="AM94" s="17">
        <f>$E$6/12</f>
        <v>1783791.75</v>
      </c>
      <c r="AN94" s="1">
        <f>AM94*10000*AK94*AJ94</f>
        <v>7660277138.1422338</v>
      </c>
    </row>
    <row r="95" spans="1:48" x14ac:dyDescent="0.15">
      <c r="C95" s="7">
        <v>6</v>
      </c>
      <c r="D95" s="7">
        <f>D79</f>
        <v>13.312624704545099</v>
      </c>
      <c r="E95" s="10">
        <f>D94</f>
        <v>4.2375623376052296</v>
      </c>
      <c r="F95" s="7" t="s">
        <v>83</v>
      </c>
      <c r="G95" s="1">
        <v>7</v>
      </c>
      <c r="H95" s="9">
        <f>E96</f>
        <v>13.312624704545099</v>
      </c>
      <c r="I95" s="9">
        <f>H95+273.15</f>
        <v>286.46262470454508</v>
      </c>
      <c r="J95" s="9">
        <f>EXP(($C$15*(I95-$C$13))/($C$16*I95*$C$13))</f>
        <v>9.1337068858706613E-2</v>
      </c>
      <c r="K95" s="9">
        <f>$B$89/12</f>
        <v>10.4025</v>
      </c>
      <c r="L95" s="9">
        <f>K95*$B$90/100</f>
        <v>5.305275</v>
      </c>
      <c r="M95" s="1" t="s">
        <v>83</v>
      </c>
      <c r="O95" s="9">
        <f>L95+O94-P94-N95</f>
        <v>16.547198393305056</v>
      </c>
      <c r="P95" s="9">
        <f>O95*J95</f>
        <v>1.5113725990679834</v>
      </c>
      <c r="Q95" s="12">
        <f>P95*$B$91</f>
        <v>0.6801176695805925</v>
      </c>
      <c r="R95" s="9">
        <f>L95*$B$91</f>
        <v>2.3873737500000001</v>
      </c>
      <c r="S95" s="13">
        <f>Q95/R95</f>
        <v>0.28488110400836586</v>
      </c>
      <c r="T95" s="2">
        <f>$B$90/100</f>
        <v>0.51</v>
      </c>
      <c r="U95" s="14">
        <f>S95*T95</f>
        <v>0.1452893630442666</v>
      </c>
      <c r="V95" s="2">
        <v>180.9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70</v>
      </c>
      <c r="AC95" s="2">
        <v>0.26</v>
      </c>
      <c r="AD95" s="2">
        <v>22</v>
      </c>
      <c r="AE95" s="2">
        <v>0.02</v>
      </c>
      <c r="AF95" s="2">
        <v>0.3</v>
      </c>
      <c r="AG95" s="2">
        <v>0.01</v>
      </c>
      <c r="AH95" s="2"/>
      <c r="AI95" s="2"/>
      <c r="AJ95" s="1">
        <f>U95*0.67*AL95+(V95*W95+X95*Y95+Z95*AA95+AB95*AC95+AD95*AE95+AF95*AG95+AH95*AI95)/1000</f>
        <v>7.4995742957846376E-2</v>
      </c>
      <c r="AK95" s="9">
        <f>$B$89/12</f>
        <v>10.4025</v>
      </c>
      <c r="AL95" s="1">
        <f>$B$91</f>
        <v>0.45</v>
      </c>
      <c r="AM95" s="17">
        <f>$E$6/12</f>
        <v>1783791.75</v>
      </c>
      <c r="AN95" s="1">
        <f>AM95*10000*AK95*AJ95</f>
        <v>13916130327.315338</v>
      </c>
    </row>
    <row r="96" spans="1:48" x14ac:dyDescent="0.15">
      <c r="C96" s="7">
        <v>7</v>
      </c>
      <c r="D96" s="7">
        <f>D80</f>
        <v>16.099191902378902</v>
      </c>
      <c r="E96" s="10">
        <f>D95</f>
        <v>13.312624704545099</v>
      </c>
      <c r="F96" s="7" t="s">
        <v>83</v>
      </c>
      <c r="G96" s="1">
        <v>8</v>
      </c>
      <c r="H96" s="9">
        <f>E97</f>
        <v>16.099191902378902</v>
      </c>
      <c r="I96" s="9">
        <f>H96+273.15</f>
        <v>289.24919190237887</v>
      </c>
      <c r="J96" s="9">
        <f>EXP(($C$15*(I96-$C$13))/($C$16*I96*$C$13))</f>
        <v>0.12672341087584671</v>
      </c>
      <c r="K96" s="9">
        <f>$B$89/12</f>
        <v>10.4025</v>
      </c>
      <c r="L96" s="9">
        <f>K96*$B$90/100</f>
        <v>5.305275</v>
      </c>
      <c r="M96" s="1" t="s">
        <v>83</v>
      </c>
      <c r="O96" s="9">
        <f>L96+O95-P95-N96</f>
        <v>20.341100794237072</v>
      </c>
      <c r="P96" s="9">
        <f>O96*J96</f>
        <v>2.5776936736151161</v>
      </c>
      <c r="Q96" s="12">
        <f>P96*$B$91</f>
        <v>1.1599621531268023</v>
      </c>
      <c r="R96" s="9">
        <f>L96*$B$91</f>
        <v>2.3873737500000001</v>
      </c>
      <c r="S96" s="13">
        <f>Q96/R96</f>
        <v>0.48587371505060833</v>
      </c>
      <c r="T96" s="2">
        <f>$B$90/100</f>
        <v>0.51</v>
      </c>
      <c r="U96" s="14">
        <f>S96*T96</f>
        <v>0.24779559467581025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>U96*0.67*AL96+(V96*W96+X96*Y96+Z96*AA96+AB96*AC96+AD96*AE96+AF96*AG96+AH96*AI96)/1000</f>
        <v>0.12116537179475678</v>
      </c>
      <c r="AK96" s="9">
        <f>$B$89/12</f>
        <v>10.4025</v>
      </c>
      <c r="AL96" s="1">
        <f>$B$91</f>
        <v>0.45</v>
      </c>
      <c r="AM96" s="17">
        <f>$E$6/12</f>
        <v>1783791.75</v>
      </c>
      <c r="AN96" s="1">
        <f>AM96*10000*AK96*AJ96</f>
        <v>22483317566.454494</v>
      </c>
    </row>
    <row r="97" spans="1:50" x14ac:dyDescent="0.15">
      <c r="C97" s="7">
        <v>8</v>
      </c>
      <c r="D97" s="7">
        <f>D81</f>
        <v>13.4832662252003</v>
      </c>
      <c r="E97" s="10">
        <f>D96</f>
        <v>16.099191902378902</v>
      </c>
      <c r="F97" s="7" t="s">
        <v>83</v>
      </c>
      <c r="G97" s="1">
        <v>9</v>
      </c>
      <c r="H97" s="9">
        <f>E98</f>
        <v>13.4832662252003</v>
      </c>
      <c r="I97" s="9">
        <f>H97+273.15</f>
        <v>286.63326622520026</v>
      </c>
      <c r="J97" s="9">
        <f>EXP(($C$15*(I97-$C$13))/($C$16*I97*$C$13))</f>
        <v>9.3204112198598837E-2</v>
      </c>
      <c r="K97" s="9">
        <f>$B$89/12</f>
        <v>10.4025</v>
      </c>
      <c r="L97" s="9">
        <f>K97*$B$90/100</f>
        <v>5.305275</v>
      </c>
      <c r="M97" s="1" t="s">
        <v>83</v>
      </c>
      <c r="O97" s="9">
        <f>L97+O96-P96-N97</f>
        <v>23.068682120621958</v>
      </c>
      <c r="P97" s="9">
        <f>O97*J97</f>
        <v>2.1500960366442601</v>
      </c>
      <c r="Q97" s="12">
        <f>P97*$B$91</f>
        <v>0.96754321648991704</v>
      </c>
      <c r="R97" s="9">
        <f>L97*$B$91</f>
        <v>2.3873737500000001</v>
      </c>
      <c r="S97" s="13">
        <f>Q97/R97</f>
        <v>0.40527513402118837</v>
      </c>
      <c r="T97" s="2">
        <f>$B$90/100</f>
        <v>0.51</v>
      </c>
      <c r="U97" s="14">
        <f>S97*T97</f>
        <v>0.20669031835080606</v>
      </c>
      <c r="V97" s="2">
        <v>180.9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70</v>
      </c>
      <c r="AC97" s="2">
        <v>0.26</v>
      </c>
      <c r="AD97" s="2">
        <v>22</v>
      </c>
      <c r="AE97" s="2">
        <v>0.02</v>
      </c>
      <c r="AF97" s="2">
        <v>0.3</v>
      </c>
      <c r="AG97" s="2">
        <v>0.01</v>
      </c>
      <c r="AH97" s="2"/>
      <c r="AI97" s="2"/>
      <c r="AJ97" s="1">
        <f>U97*0.67*AL97+(V97*W97+X97*Y97+Z97*AA97+AB97*AC97+AD97*AE97+AF97*AG97+AH97*AI97)/1000</f>
        <v>9.3508130982768042E-2</v>
      </c>
      <c r="AK97" s="9">
        <f>$B$89/12</f>
        <v>10.4025</v>
      </c>
      <c r="AL97" s="1">
        <f>$B$91</f>
        <v>0.45</v>
      </c>
      <c r="AM97" s="17">
        <f>$E$6/12</f>
        <v>1783791.75</v>
      </c>
      <c r="AN97" s="1">
        <f>AM97*10000*AK97*AJ97</f>
        <v>17351269366.73315</v>
      </c>
    </row>
    <row r="98" spans="1:50" x14ac:dyDescent="0.15">
      <c r="C98" s="7">
        <v>9</v>
      </c>
      <c r="D98" s="7">
        <f>D82</f>
        <v>7.54428289689832</v>
      </c>
      <c r="E98" s="10">
        <f>D97</f>
        <v>13.4832662252003</v>
      </c>
      <c r="F98" s="7" t="s">
        <v>83</v>
      </c>
      <c r="G98" s="1">
        <v>10</v>
      </c>
      <c r="H98" s="9">
        <f>E99</f>
        <v>7.54428289689832</v>
      </c>
      <c r="I98" s="9">
        <f>H98+273.15</f>
        <v>280.6942828968983</v>
      </c>
      <c r="J98" s="9">
        <f>EXP(($C$15*(I98-$C$13))/($C$16*I98*$C$13))</f>
        <v>4.5424819260942467E-2</v>
      </c>
      <c r="K98" s="9">
        <f>$B$89/12</f>
        <v>10.4025</v>
      </c>
      <c r="L98" s="9">
        <f>K98*$B$90/100</f>
        <v>5.305275</v>
      </c>
      <c r="M98" s="1" t="s">
        <v>83</v>
      </c>
      <c r="O98" s="9">
        <f>L98+O97-P97-N98</f>
        <v>26.223861083977699</v>
      </c>
      <c r="P98" s="9">
        <f>O98*J98</f>
        <v>1.1912141500637499</v>
      </c>
      <c r="Q98" s="12">
        <f>P98*$B$91</f>
        <v>0.53604636752868751</v>
      </c>
      <c r="R98" s="9">
        <f>L98*$B$91</f>
        <v>2.3873737500000001</v>
      </c>
      <c r="S98" s="13">
        <f>Q98/R98</f>
        <v>0.22453391201469292</v>
      </c>
      <c r="T98" s="2">
        <f>$B$90/100</f>
        <v>0.51</v>
      </c>
      <c r="U98" s="14">
        <f>S98*T98</f>
        <v>0.11451229512749339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70</v>
      </c>
      <c r="AC98" s="2">
        <v>0.26</v>
      </c>
      <c r="AD98" s="2">
        <v>22</v>
      </c>
      <c r="AE98" s="2">
        <v>0.02</v>
      </c>
      <c r="AF98" s="2">
        <v>0.3</v>
      </c>
      <c r="AG98" s="2">
        <v>0.01</v>
      </c>
      <c r="AH98" s="2"/>
      <c r="AI98" s="2"/>
      <c r="AJ98" s="1">
        <f>U98*0.67*AL98+(V98*W98+X98*Y98+Z98*AA98+AB98*AC98+AD98*AE98+AF98*AG98+AH98*AI98)/1000</f>
        <v>6.4862456980939259E-2</v>
      </c>
      <c r="AK98" s="9">
        <f>$B$89/12</f>
        <v>10.4025</v>
      </c>
      <c r="AL98" s="1">
        <f>$B$91</f>
        <v>0.45</v>
      </c>
      <c r="AM98" s="17">
        <f>$E$6/12</f>
        <v>1783791.75</v>
      </c>
      <c r="AN98" s="1">
        <f>AM98*10000*AK98*AJ98</f>
        <v>12035808555.213436</v>
      </c>
    </row>
    <row r="99" spans="1:50" x14ac:dyDescent="0.15">
      <c r="C99" s="7">
        <v>10</v>
      </c>
      <c r="D99" s="7">
        <f>D83</f>
        <v>-4.1806208317278504</v>
      </c>
      <c r="E99" s="10">
        <f>D98</f>
        <v>7.54428289689832</v>
      </c>
      <c r="F99" s="7" t="s">
        <v>83</v>
      </c>
      <c r="G99" s="1">
        <v>11</v>
      </c>
      <c r="H99" s="9">
        <f>E100</f>
        <v>-4.1806208317278504</v>
      </c>
      <c r="I99" s="9">
        <f>H99+273.15</f>
        <v>268.9693791682721</v>
      </c>
      <c r="J99" s="9">
        <f>EXP(($C$15*(I99-$C$13))/($C$16*I99*$C$13))</f>
        <v>1.0013461445192672E-2</v>
      </c>
      <c r="K99" s="9">
        <f>$B$89/12</f>
        <v>10.4025</v>
      </c>
      <c r="L99" s="9">
        <f>K99*$B$90/100</f>
        <v>5.305275</v>
      </c>
      <c r="M99" s="1" t="s">
        <v>85</v>
      </c>
      <c r="N99" s="9">
        <f>(O98-P98)*$C$21/100</f>
        <v>23.781014587218252</v>
      </c>
      <c r="O99" s="9">
        <f>L99+O98-P98-N99</f>
        <v>6.5569073466956951</v>
      </c>
      <c r="P99" s="9">
        <f>O99*J99</f>
        <v>6.5657338915837929E-2</v>
      </c>
      <c r="Q99" s="12">
        <f>P99*$B$91</f>
        <v>2.9545802512127069E-2</v>
      </c>
      <c r="R99" s="9">
        <f>L99*$B$91</f>
        <v>2.3873737500000001</v>
      </c>
      <c r="S99" s="13">
        <f>Q99/R99</f>
        <v>1.2375859670957289E-2</v>
      </c>
      <c r="T99" s="2">
        <f>$B$90/100</f>
        <v>0.51</v>
      </c>
      <c r="U99" s="14">
        <f>S99*T99</f>
        <v>6.3116884321882177E-3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>U99*0.67*AL99+(V99*W99+X99*Y99+Z99*AA99+AB99*AC99+AD99*AE99+AF99*AG99+AH99*AI99)/1000</f>
        <v>3.2239974062304749E-2</v>
      </c>
      <c r="AK99" s="9">
        <f>$B$89/12</f>
        <v>10.4025</v>
      </c>
      <c r="AL99" s="1">
        <f>$B$91</f>
        <v>0.45</v>
      </c>
      <c r="AM99" s="17">
        <f>$E$6/12</f>
        <v>1783791.75</v>
      </c>
      <c r="AN99" s="1">
        <f>AM99*10000*AK99*AJ99</f>
        <v>5982415309.259346</v>
      </c>
    </row>
    <row r="100" spans="1:50" x14ac:dyDescent="0.15">
      <c r="C100" s="7">
        <v>11</v>
      </c>
      <c r="D100" s="7">
        <f>D84</f>
        <v>-17.4806832581401</v>
      </c>
      <c r="E100" s="10">
        <f>D99</f>
        <v>-4.1806208317278504</v>
      </c>
      <c r="F100" s="7" t="s">
        <v>85</v>
      </c>
      <c r="G100" s="1">
        <v>12</v>
      </c>
      <c r="H100" s="9">
        <f>E101</f>
        <v>-17.4806832581401</v>
      </c>
      <c r="I100" s="9">
        <f>H100+273.15</f>
        <v>255.66931674185989</v>
      </c>
      <c r="J100" s="9">
        <f>EXP(($C$15*(I100-$C$13))/($C$16*I100*$C$13))</f>
        <v>1.523129326003587E-3</v>
      </c>
      <c r="K100" s="9">
        <f>$B$89/12</f>
        <v>10.4025</v>
      </c>
      <c r="L100" s="9">
        <f>K100*$B$90/100</f>
        <v>5.305275</v>
      </c>
      <c r="M100" s="1" t="s">
        <v>83</v>
      </c>
      <c r="O100" s="9">
        <f>L100+O99-P99-N100</f>
        <v>11.796525007779858</v>
      </c>
      <c r="P100" s="9">
        <f>O100*J100</f>
        <v>1.7967633184284192E-2</v>
      </c>
      <c r="Q100" s="12">
        <f>P100*$B$91</f>
        <v>8.0854349329278867E-3</v>
      </c>
      <c r="R100" s="9">
        <f>L100*$B$91</f>
        <v>2.3873737500000001</v>
      </c>
      <c r="S100" s="13">
        <f>Q100/R100</f>
        <v>3.386748695267294E-3</v>
      </c>
      <c r="T100" s="2">
        <f>$B$90/100</f>
        <v>0.51</v>
      </c>
      <c r="U100" s="14">
        <f>S100*T100</f>
        <v>1.72724183458632E-3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>U100*0.67*AL100+(V100*W100+X100*Y100+Z100*AA100+AB100*AC100+AD100*AE100+AF100*AG100+AH100*AI100)/1000</f>
        <v>3.0857763413127775E-2</v>
      </c>
      <c r="AK100" s="9">
        <f>$B$89/12</f>
        <v>10.4025</v>
      </c>
      <c r="AL100" s="1">
        <f>$B$91</f>
        <v>0.45</v>
      </c>
      <c r="AM100" s="17">
        <f>$E$6/12</f>
        <v>1783791.75</v>
      </c>
      <c r="AN100" s="1">
        <f>AM100*10000*AK100*AJ100</f>
        <v>5725933770.7730684</v>
      </c>
      <c r="AO100" s="1">
        <f>SUM(AN89:AN100)</f>
        <v>114279296234.64874</v>
      </c>
    </row>
    <row r="101" spans="1:50" x14ac:dyDescent="0.15">
      <c r="C101" s="7">
        <v>12</v>
      </c>
      <c r="D101" s="7">
        <f>D85</f>
        <v>-22.8895094485374</v>
      </c>
      <c r="E101" s="10">
        <f>D100</f>
        <v>-17.4806832581401</v>
      </c>
      <c r="F101" s="7" t="s">
        <v>83</v>
      </c>
    </row>
    <row r="103" spans="1:50" x14ac:dyDescent="0.15">
      <c r="S103" s="36" t="s">
        <v>25</v>
      </c>
      <c r="T103" s="36"/>
      <c r="U103" s="36"/>
      <c r="V103" s="36" t="s">
        <v>54</v>
      </c>
      <c r="W103" s="36"/>
      <c r="X103" s="36"/>
      <c r="Y103" s="36" t="s">
        <v>55</v>
      </c>
      <c r="Z103" s="36"/>
      <c r="AA103" s="36"/>
      <c r="AB103" s="36" t="s">
        <v>56</v>
      </c>
      <c r="AC103" s="36"/>
      <c r="AD103" s="36"/>
      <c r="AE103" s="36" t="s">
        <v>57</v>
      </c>
      <c r="AF103" s="36"/>
      <c r="AG103" s="36"/>
      <c r="AH103" s="36" t="s">
        <v>58</v>
      </c>
      <c r="AI103" s="36"/>
      <c r="AJ103" s="36"/>
      <c r="AK103" s="39" t="s">
        <v>87</v>
      </c>
      <c r="AL103" s="38"/>
      <c r="AM103" s="37"/>
      <c r="AN103" s="38" t="s">
        <v>86</v>
      </c>
      <c r="AO103" s="38"/>
      <c r="AP103" s="37"/>
      <c r="AQ103" s="36" t="s">
        <v>60</v>
      </c>
      <c r="AR103" s="36"/>
      <c r="AS103" s="36"/>
    </row>
    <row r="104" spans="1:50" x14ac:dyDescent="0.15">
      <c r="A104" s="35" t="s">
        <v>28</v>
      </c>
      <c r="B104" s="35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-19.495987653181299</v>
      </c>
      <c r="E105" s="7"/>
      <c r="F105" s="7"/>
      <c r="G105" s="1">
        <v>1</v>
      </c>
      <c r="H105" s="9">
        <f>E106</f>
        <v>-19.495987653181299</v>
      </c>
      <c r="I105" s="9">
        <f>H105+273.15</f>
        <v>253.65401234681869</v>
      </c>
      <c r="J105" s="9">
        <f>EXP(($C$15*(I105-$C$13))/($C$16*I105*$C$13))</f>
        <v>1.1254577890119845E-3</v>
      </c>
      <c r="K105" s="9">
        <f>$B$105/12</f>
        <v>64.789020833333339</v>
      </c>
      <c r="L105" s="9">
        <f>K105*$B$106/100</f>
        <v>0.64789020833333344</v>
      </c>
      <c r="M105" s="1" t="s">
        <v>83</v>
      </c>
      <c r="O105" s="9">
        <f>L105</f>
        <v>0.64789020833333344</v>
      </c>
      <c r="P105" s="9">
        <f>O105*J105</f>
        <v>7.2917308139334742E-4</v>
      </c>
      <c r="Q105" s="12">
        <f>P105*$B$107</f>
        <v>2.1875192441800421E-4</v>
      </c>
      <c r="R105" s="9">
        <f>L105*$B$107</f>
        <v>0.19436706250000002</v>
      </c>
      <c r="S105" s="13">
        <f>Q105/R105</f>
        <v>1.1254577890119845E-3</v>
      </c>
      <c r="T105" s="2">
        <f>$B$106/100</f>
        <v>0.01</v>
      </c>
      <c r="U105" s="14">
        <f>S105*T105</f>
        <v>1.1254577890119846E-5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>AR105*AQ105</f>
        <v>5.0000000000000001E-3</v>
      </c>
      <c r="AT105" s="1">
        <f>(AS105+AM105+AD105+AA105+U105+X105+AG105+AJ105+AP105)</f>
        <v>5.50125457789012E-3</v>
      </c>
      <c r="AU105" s="9">
        <f>$B$105/12</f>
        <v>64.789020833333339</v>
      </c>
      <c r="AV105" s="1">
        <f>$B$107</f>
        <v>0.3</v>
      </c>
      <c r="AW105" s="1">
        <f>$E$7/12</f>
        <v>103382.41666666667</v>
      </c>
      <c r="AX105" s="1">
        <f>AW105*10000*AV105*0.67*AU105*AT105</f>
        <v>74063783.996383712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>D90</f>
        <v>-22.698534280312</v>
      </c>
      <c r="E106" s="10">
        <f>D105</f>
        <v>-19.495987653181299</v>
      </c>
      <c r="F106" s="7" t="s">
        <v>83</v>
      </c>
      <c r="G106" s="1">
        <v>2</v>
      </c>
      <c r="H106" s="9">
        <f>E107</f>
        <v>-22.698534280312</v>
      </c>
      <c r="I106" s="9">
        <f>H106+273.15</f>
        <v>250.45146571968797</v>
      </c>
      <c r="J106" s="9">
        <f>EXP(($C$15*(I106-$C$13))/($C$16*I106*$C$13))</f>
        <v>6.8890157874285411E-4</v>
      </c>
      <c r="K106" s="9">
        <f>$B$105/12</f>
        <v>64.789020833333339</v>
      </c>
      <c r="L106" s="9">
        <f>K106*$B$106/100</f>
        <v>0.64789020833333344</v>
      </c>
      <c r="M106" s="1" t="s">
        <v>83</v>
      </c>
      <c r="O106" s="9">
        <f>L106+O105-P105-N106</f>
        <v>1.2950512435852735</v>
      </c>
      <c r="P106" s="9">
        <f>O106*J106</f>
        <v>8.921628462587914E-4</v>
      </c>
      <c r="Q106" s="12">
        <f>P106*$B$107</f>
        <v>2.6764885387763743E-4</v>
      </c>
      <c r="R106" s="9">
        <f>L106*$B$107</f>
        <v>0.19436706250000002</v>
      </c>
      <c r="S106" s="13">
        <f>Q106/R106</f>
        <v>1.3770278278380495E-3</v>
      </c>
      <c r="T106" s="2">
        <f>$B$106/100</f>
        <v>0.01</v>
      </c>
      <c r="U106" s="14">
        <f>S106*T106</f>
        <v>1.3770278278380494E-5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>AF106*AE106</f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>AR106*AQ106</f>
        <v>5.0000000000000001E-3</v>
      </c>
      <c r="AT106" s="1">
        <f>(AS106+AM106+AD106+AA106+U106+X106+AG106+AJ106+AP106)</f>
        <v>5.5037702782783802E-3</v>
      </c>
      <c r="AU106" s="9">
        <f>$B$105/12</f>
        <v>64.789020833333339</v>
      </c>
      <c r="AV106" s="1">
        <f>$B$107</f>
        <v>0.3</v>
      </c>
      <c r="AW106" s="1">
        <f>$E$7/12</f>
        <v>103382.41666666667</v>
      </c>
      <c r="AX106" s="1">
        <f>AW106*10000*AV106*0.67*AU106*AT106</f>
        <v>74097653.050708979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>D91</f>
        <v>-18.1027943435308</v>
      </c>
      <c r="E107" s="10">
        <f>D106</f>
        <v>-22.698534280312</v>
      </c>
      <c r="F107" s="7" t="s">
        <v>83</v>
      </c>
      <c r="G107" s="1">
        <v>3</v>
      </c>
      <c r="H107" s="9">
        <f>E108</f>
        <v>-18.1027943435308</v>
      </c>
      <c r="I107" s="9">
        <f>H107+273.15</f>
        <v>255.04720565646917</v>
      </c>
      <c r="J107" s="9">
        <f>EXP(($C$15*(I107-$C$13))/($C$16*I107*$C$13))</f>
        <v>1.3880135956804555E-3</v>
      </c>
      <c r="K107" s="9">
        <f>$B$105/12</f>
        <v>64.789020833333339</v>
      </c>
      <c r="L107" s="9">
        <f>K107*$B$106/100</f>
        <v>0.64789020833333344</v>
      </c>
      <c r="M107" s="1" t="s">
        <v>83</v>
      </c>
      <c r="O107" s="9">
        <f>L107+O106-P106-N107</f>
        <v>1.942049289072348</v>
      </c>
      <c r="P107" s="9">
        <f>O107*J107</f>
        <v>2.6955908167139819E-3</v>
      </c>
      <c r="Q107" s="12">
        <f>P107*$B$107</f>
        <v>8.0867724501419453E-4</v>
      </c>
      <c r="R107" s="9">
        <f>L107*$B$107</f>
        <v>0.19436706250000002</v>
      </c>
      <c r="S107" s="13">
        <f>Q107/R107</f>
        <v>4.1605673029821832E-3</v>
      </c>
      <c r="T107" s="2">
        <f>$B$106/100</f>
        <v>0.01</v>
      </c>
      <c r="U107" s="14">
        <f>S107*T107</f>
        <v>4.1605673029821834E-5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>AF107*AE107</f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>AR107*AQ107</f>
        <v>5.0000000000000001E-3</v>
      </c>
      <c r="AT107" s="1">
        <f>(AS107+AM107+AD107+AA107+U107+X107+AG107+AJ107+AP107)</f>
        <v>5.5316056730298222E-3</v>
      </c>
      <c r="AU107" s="9">
        <f>$B$105/12</f>
        <v>64.789020833333339</v>
      </c>
      <c r="AV107" s="1">
        <f>$B$107</f>
        <v>0.3</v>
      </c>
      <c r="AW107" s="1">
        <f>$E$7/12</f>
        <v>103382.41666666667</v>
      </c>
      <c r="AX107" s="1">
        <f>AW107*10000*AV107*0.67*AU107*AT107</f>
        <v>74472402.961867526</v>
      </c>
    </row>
    <row r="108" spans="1:50" x14ac:dyDescent="0.15">
      <c r="C108" s="7">
        <v>3</v>
      </c>
      <c r="D108" s="7">
        <f>D92</f>
        <v>-12.154259505140701</v>
      </c>
      <c r="E108" s="10">
        <f>D107</f>
        <v>-18.1027943435308</v>
      </c>
      <c r="F108" s="7" t="s">
        <v>83</v>
      </c>
      <c r="G108" s="1">
        <v>4</v>
      </c>
      <c r="H108" s="9">
        <f>E109</f>
        <v>-12.154259505140701</v>
      </c>
      <c r="I108" s="9">
        <f>H108+273.15</f>
        <v>260.99574049485926</v>
      </c>
      <c r="J108" s="9">
        <f>EXP(($C$15*(I108-$C$13))/($C$16*I108*$C$13))</f>
        <v>3.3134134054887874E-3</v>
      </c>
      <c r="K108" s="9">
        <f>$B$105/12</f>
        <v>64.789020833333339</v>
      </c>
      <c r="L108" s="9">
        <f>K108*$B$106/100</f>
        <v>0.64789020833333344</v>
      </c>
      <c r="M108" s="1" t="s">
        <v>83</v>
      </c>
      <c r="O108" s="9">
        <f>L108+O107-P107-N108</f>
        <v>2.5872439065889674</v>
      </c>
      <c r="P108" s="9">
        <f>O108*J108</f>
        <v>8.5726086433610647E-3</v>
      </c>
      <c r="Q108" s="12">
        <f>P108*$B$107</f>
        <v>2.5717825930083194E-3</v>
      </c>
      <c r="R108" s="9">
        <f>L108*$B$107</f>
        <v>0.19436706250000002</v>
      </c>
      <c r="S108" s="13">
        <f>Q108/R108</f>
        <v>1.3231576173089095E-2</v>
      </c>
      <c r="T108" s="2">
        <f>$B$106/100</f>
        <v>0.01</v>
      </c>
      <c r="U108" s="14">
        <f>S108*T108</f>
        <v>1.3231576173089097E-4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>AF108*AE108</f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>AR108*AQ108</f>
        <v>5.0000000000000001E-3</v>
      </c>
      <c r="AT108" s="1">
        <f>(AS108+AM108+AD108+AA108+U108+X108+AG108+AJ108+AP108)</f>
        <v>5.6223157617308912E-3</v>
      </c>
      <c r="AU108" s="9">
        <f>$B$105/12</f>
        <v>64.789020833333339</v>
      </c>
      <c r="AV108" s="1">
        <f>$B$107</f>
        <v>0.3</v>
      </c>
      <c r="AW108" s="1">
        <f>$E$7/12</f>
        <v>103382.41666666667</v>
      </c>
      <c r="AX108" s="1">
        <f>AW108*10000*AV108*0.67*AU108*AT108</f>
        <v>75693639.376348361</v>
      </c>
    </row>
    <row r="109" spans="1:50" x14ac:dyDescent="0.15">
      <c r="C109" s="7">
        <v>4</v>
      </c>
      <c r="D109" s="7">
        <f>D93</f>
        <v>-2.8389573027688901</v>
      </c>
      <c r="E109" s="10">
        <f>D108</f>
        <v>-12.154259505140701</v>
      </c>
      <c r="F109" s="7" t="s">
        <v>83</v>
      </c>
      <c r="G109" s="1">
        <v>5</v>
      </c>
      <c r="H109" s="9">
        <f>E110</f>
        <v>-2.8389573027688901</v>
      </c>
      <c r="I109" s="9">
        <f>H109+273.15</f>
        <v>270.31104269723107</v>
      </c>
      <c r="J109" s="9">
        <f>EXP(($C$15*(I109-$C$13))/($C$16*I109*$C$13))</f>
        <v>1.1984419617890556E-2</v>
      </c>
      <c r="K109" s="9">
        <f>$B$105/12</f>
        <v>64.789020833333339</v>
      </c>
      <c r="L109" s="9">
        <f>K109*$B$106/100</f>
        <v>0.64789020833333344</v>
      </c>
      <c r="M109" s="1" t="s">
        <v>85</v>
      </c>
      <c r="N109" s="9">
        <f>(O108-P108)*$C$21/100</f>
        <v>2.4497377330483259</v>
      </c>
      <c r="O109" s="9">
        <f>L109+O108-P108-N109</f>
        <v>0.77682377323061402</v>
      </c>
      <c r="P109" s="9">
        <f>O109*J109</f>
        <v>9.3097820675487348E-3</v>
      </c>
      <c r="Q109" s="12">
        <f>P109*$B$107</f>
        <v>2.7929346202646204E-3</v>
      </c>
      <c r="R109" s="9">
        <f>L109*$B$107</f>
        <v>0.19436706250000002</v>
      </c>
      <c r="S109" s="13">
        <f>Q109/R109</f>
        <v>1.4369382262309079E-2</v>
      </c>
      <c r="T109" s="2">
        <f>$B$106/100</f>
        <v>0.01</v>
      </c>
      <c r="U109" s="14">
        <f>S109*T109</f>
        <v>1.4369382262309079E-4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>AF109*AE109</f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>AR109*AQ109</f>
        <v>5.0000000000000001E-3</v>
      </c>
      <c r="AT109" s="1">
        <f>(AS109+AM109+AD109+AA109+U109+X109+AG109+AJ109+AP109)</f>
        <v>5.6336938226230907E-3</v>
      </c>
      <c r="AU109" s="9">
        <f>$B$105/12</f>
        <v>64.789020833333339</v>
      </c>
      <c r="AV109" s="1">
        <f>$B$107</f>
        <v>0.3</v>
      </c>
      <c r="AW109" s="1">
        <f>$E$7/12</f>
        <v>103382.41666666667</v>
      </c>
      <c r="AX109" s="1">
        <f>AW109*10000*AV109*0.67*AU109*AT109</f>
        <v>75846823.024239227</v>
      </c>
    </row>
    <row r="110" spans="1:50" x14ac:dyDescent="0.15">
      <c r="C110" s="7">
        <v>5</v>
      </c>
      <c r="D110" s="7">
        <f>D94</f>
        <v>4.2375623376052296</v>
      </c>
      <c r="E110" s="10">
        <f>D109</f>
        <v>-2.8389573027688901</v>
      </c>
      <c r="F110" s="7" t="s">
        <v>85</v>
      </c>
      <c r="G110" s="1">
        <v>6</v>
      </c>
      <c r="H110" s="9">
        <f>E111</f>
        <v>4.2375623376052296</v>
      </c>
      <c r="I110" s="9">
        <f>H110+273.15</f>
        <v>277.38756233760523</v>
      </c>
      <c r="J110" s="9">
        <f>EXP(($C$15*(I110-$C$13))/($C$16*I110*$C$13))</f>
        <v>3.0040373593268225E-2</v>
      </c>
      <c r="K110" s="9">
        <f>$B$105/12</f>
        <v>64.789020833333339</v>
      </c>
      <c r="L110" s="9">
        <f>K110*$B$106/100</f>
        <v>0.64789020833333344</v>
      </c>
      <c r="M110" s="1" t="s">
        <v>83</v>
      </c>
      <c r="O110" s="9">
        <f>L110+O109-P109-N110</f>
        <v>1.4154041994963988</v>
      </c>
      <c r="P110" s="9">
        <f>O110*J110</f>
        <v>4.2519270938352567E-2</v>
      </c>
      <c r="Q110" s="12">
        <f>P110*$B$107</f>
        <v>1.2755781281505769E-2</v>
      </c>
      <c r="R110" s="9">
        <f>L110*$B$107</f>
        <v>0.19436706250000002</v>
      </c>
      <c r="S110" s="13">
        <f>Q110/R110</f>
        <v>6.5627278189203317E-2</v>
      </c>
      <c r="T110" s="2">
        <f>$B$106/100</f>
        <v>0.01</v>
      </c>
      <c r="U110" s="14">
        <f>S110*T110</f>
        <v>6.5627278189203317E-4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>AF110*AE110</f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>AR110*AQ110</f>
        <v>5.0000000000000001E-3</v>
      </c>
      <c r="AT110" s="1">
        <f>(AS110+AM110+AD110+AA110+U110+X110+AG110+AJ110+AP110)</f>
        <v>6.1462727818920333E-3</v>
      </c>
      <c r="AU110" s="9">
        <f>$B$105/12</f>
        <v>64.789020833333339</v>
      </c>
      <c r="AV110" s="1">
        <f>$B$107</f>
        <v>0.3</v>
      </c>
      <c r="AW110" s="1">
        <f>$E$7/12</f>
        <v>103382.41666666667</v>
      </c>
      <c r="AX110" s="1">
        <f>AW110*10000*AV110*0.67*AU110*AT110</f>
        <v>82747710.227853462</v>
      </c>
    </row>
    <row r="111" spans="1:50" x14ac:dyDescent="0.15">
      <c r="C111" s="7">
        <v>6</v>
      </c>
      <c r="D111" s="7">
        <f>D95</f>
        <v>13.312624704545099</v>
      </c>
      <c r="E111" s="10">
        <f>D110</f>
        <v>4.2375623376052296</v>
      </c>
      <c r="F111" s="7" t="s">
        <v>83</v>
      </c>
      <c r="G111" s="1">
        <v>7</v>
      </c>
      <c r="H111" s="9">
        <f>E112</f>
        <v>13.312624704545099</v>
      </c>
      <c r="I111" s="9">
        <f>H111+273.15</f>
        <v>286.46262470454508</v>
      </c>
      <c r="J111" s="9">
        <f>EXP(($C$15*(I111-$C$13))/($C$16*I111*$C$13))</f>
        <v>9.1337068858706613E-2</v>
      </c>
      <c r="K111" s="9">
        <f>$B$105/12</f>
        <v>64.789020833333339</v>
      </c>
      <c r="L111" s="9">
        <f>K111*$B$106/100</f>
        <v>0.64789020833333344</v>
      </c>
      <c r="M111" s="1" t="s">
        <v>83</v>
      </c>
      <c r="O111" s="9">
        <f>L111+O110-P110-N111</f>
        <v>2.0207751368913796</v>
      </c>
      <c r="P111" s="9">
        <f>O111*J111</f>
        <v>0.18457167782621023</v>
      </c>
      <c r="Q111" s="12">
        <f>P111*$B$107</f>
        <v>5.5371503347863067E-2</v>
      </c>
      <c r="R111" s="9">
        <f>L111*$B$107</f>
        <v>0.19436706250000002</v>
      </c>
      <c r="S111" s="13">
        <f>Q111/R111</f>
        <v>0.28488110400836592</v>
      </c>
      <c r="T111" s="2">
        <f>$B$106/100</f>
        <v>0.01</v>
      </c>
      <c r="U111" s="14">
        <f>S111*T111</f>
        <v>2.8488110400836592E-3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1E-3</v>
      </c>
      <c r="AF111" s="2">
        <v>0.49</v>
      </c>
      <c r="AG111" s="14">
        <f>AF111*AE111</f>
        <v>4.8999999999999998E-4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0.01</v>
      </c>
      <c r="AR111" s="2">
        <v>0.5</v>
      </c>
      <c r="AS111" s="2">
        <f>AR111*AQ111</f>
        <v>5.0000000000000001E-3</v>
      </c>
      <c r="AT111" s="1">
        <f>(AS111+AM111+AD111+AA111+U111+X111+AG111+AJ111+AP111)</f>
        <v>8.3388110400836601E-3</v>
      </c>
      <c r="AU111" s="9">
        <f>$B$105/12</f>
        <v>64.789020833333339</v>
      </c>
      <c r="AV111" s="1">
        <f>$B$107</f>
        <v>0.3</v>
      </c>
      <c r="AW111" s="1">
        <f>$E$7/12</f>
        <v>103382.41666666667</v>
      </c>
      <c r="AX111" s="1">
        <f>AW111*10000*AV111*0.67*AU111*AT111</f>
        <v>112266009.67379405</v>
      </c>
    </row>
    <row r="112" spans="1:50" x14ac:dyDescent="0.15">
      <c r="C112" s="7">
        <v>7</v>
      </c>
      <c r="D112" s="7">
        <f>D96</f>
        <v>16.099191902378902</v>
      </c>
      <c r="E112" s="10">
        <f>D111</f>
        <v>13.312624704545099</v>
      </c>
      <c r="F112" s="7" t="s">
        <v>83</v>
      </c>
      <c r="G112" s="1">
        <v>8</v>
      </c>
      <c r="H112" s="9">
        <f>E113</f>
        <v>16.099191902378902</v>
      </c>
      <c r="I112" s="9">
        <f>H112+273.15</f>
        <v>289.24919190237887</v>
      </c>
      <c r="J112" s="9">
        <f>EXP(($C$15*(I112-$C$13))/($C$16*I112*$C$13))</f>
        <v>0.12672341087584671</v>
      </c>
      <c r="K112" s="9">
        <f>$B$105/12</f>
        <v>64.789020833333339</v>
      </c>
      <c r="L112" s="9">
        <f>K112*$B$106/100</f>
        <v>0.64789020833333344</v>
      </c>
      <c r="M112" s="1" t="s">
        <v>83</v>
      </c>
      <c r="O112" s="9">
        <f>L112+O111-P111-N112</f>
        <v>2.4840936673985028</v>
      </c>
      <c r="P112" s="9">
        <f>O112*J112</f>
        <v>0.31479282246782936</v>
      </c>
      <c r="Q112" s="12">
        <f>P112*$B$107</f>
        <v>9.4437846740348802E-2</v>
      </c>
      <c r="R112" s="9">
        <f>L112*$B$107</f>
        <v>0.19436706250000002</v>
      </c>
      <c r="S112" s="13">
        <f>Q112/R112</f>
        <v>0.48587371505060839</v>
      </c>
      <c r="T112" s="2">
        <f>$B$106/100</f>
        <v>0.01</v>
      </c>
      <c r="U112" s="14">
        <f>S112*T112</f>
        <v>4.8587371505060843E-3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>AF112*AE112</f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>AR112*AQ112</f>
        <v>7.4999999999999997E-3</v>
      </c>
      <c r="AT112" s="1">
        <f>(AS112+AM112+AD112+AA112+U112+X112+AG112+AJ112+AP112)</f>
        <v>1.4808737150506086E-2</v>
      </c>
      <c r="AU112" s="9">
        <f>$B$105/12</f>
        <v>64.789020833333339</v>
      </c>
      <c r="AV112" s="1">
        <f>$B$107</f>
        <v>0.3</v>
      </c>
      <c r="AW112" s="1">
        <f>$E$7/12</f>
        <v>103382.41666666667</v>
      </c>
      <c r="AX112" s="1">
        <f>AW112*10000*AV112*0.67*AU112*AT112</f>
        <v>199371087.82101747</v>
      </c>
    </row>
    <row r="113" spans="1:53" x14ac:dyDescent="0.15">
      <c r="C113" s="7">
        <v>8</v>
      </c>
      <c r="D113" s="7">
        <f>D97</f>
        <v>13.4832662252003</v>
      </c>
      <c r="E113" s="10">
        <f>D112</f>
        <v>16.099191902378902</v>
      </c>
      <c r="F113" s="7" t="s">
        <v>83</v>
      </c>
      <c r="G113" s="1">
        <v>9</v>
      </c>
      <c r="H113" s="9">
        <f>E114</f>
        <v>13.4832662252003</v>
      </c>
      <c r="I113" s="9">
        <f>H113+273.15</f>
        <v>286.63326622520026</v>
      </c>
      <c r="J113" s="9">
        <f>EXP(($C$15*(I113-$C$13))/($C$16*I113*$C$13))</f>
        <v>9.3204112198598837E-2</v>
      </c>
      <c r="K113" s="9">
        <f>$B$105/12</f>
        <v>64.789020833333339</v>
      </c>
      <c r="L113" s="9">
        <f>K113*$B$106/100</f>
        <v>0.64789020833333344</v>
      </c>
      <c r="M113" s="1" t="s">
        <v>83</v>
      </c>
      <c r="O113" s="9">
        <f>L113+O112-P112-N113</f>
        <v>2.8171910532640068</v>
      </c>
      <c r="P113" s="9">
        <f>O113*J113</f>
        <v>0.2625737910133073</v>
      </c>
      <c r="Q113" s="12">
        <f>P113*$B$107</f>
        <v>7.8772137303992185E-2</v>
      </c>
      <c r="R113" s="9">
        <f>L113*$B$107</f>
        <v>0.19436706250000002</v>
      </c>
      <c r="S113" s="13">
        <f>Q113/R113</f>
        <v>0.40527513402118825</v>
      </c>
      <c r="T113" s="2">
        <f>$B$106/100</f>
        <v>0.01</v>
      </c>
      <c r="U113" s="14">
        <f>S113*T113</f>
        <v>4.0527513402118824E-3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1E-3</v>
      </c>
      <c r="AF113" s="2">
        <v>0.49</v>
      </c>
      <c r="AG113" s="14">
        <f>AF113*AE113</f>
        <v>4.8999999999999998E-4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0.01</v>
      </c>
      <c r="AR113" s="2">
        <v>0.5</v>
      </c>
      <c r="AS113" s="2">
        <f>AR113*AQ113</f>
        <v>5.0000000000000001E-3</v>
      </c>
      <c r="AT113" s="1">
        <f>(AS113+AM113+AD113+AA113+U113+X113+AG113+AJ113+AP113)</f>
        <v>9.5427513402118816E-3</v>
      </c>
      <c r="AU113" s="9">
        <f>$B$105/12</f>
        <v>64.789020833333339</v>
      </c>
      <c r="AV113" s="1">
        <f>$B$107</f>
        <v>0.3</v>
      </c>
      <c r="AW113" s="1">
        <f>$E$7/12</f>
        <v>103382.41666666667</v>
      </c>
      <c r="AX113" s="1">
        <f>AW113*10000*AV113*0.67*AU113*AT113</f>
        <v>128474744.07623583</v>
      </c>
    </row>
    <row r="114" spans="1:53" x14ac:dyDescent="0.15">
      <c r="C114" s="7">
        <v>9</v>
      </c>
      <c r="D114" s="7">
        <f>D98</f>
        <v>7.54428289689832</v>
      </c>
      <c r="E114" s="10">
        <f>D113</f>
        <v>13.4832662252003</v>
      </c>
      <c r="F114" s="7" t="s">
        <v>83</v>
      </c>
      <c r="G114" s="1">
        <v>10</v>
      </c>
      <c r="H114" s="9">
        <f>E115</f>
        <v>7.54428289689832</v>
      </c>
      <c r="I114" s="9">
        <f>H114+273.15</f>
        <v>280.6942828968983</v>
      </c>
      <c r="J114" s="9">
        <f>EXP(($C$15*(I114-$C$13))/($C$16*I114*$C$13))</f>
        <v>4.5424819260942467E-2</v>
      </c>
      <c r="K114" s="9">
        <f>$B$105/12</f>
        <v>64.789020833333339</v>
      </c>
      <c r="L114" s="9">
        <f>K114*$B$106/100</f>
        <v>0.64789020833333344</v>
      </c>
      <c r="M114" s="1" t="s">
        <v>83</v>
      </c>
      <c r="O114" s="9">
        <f>L114+O113-P113-N114</f>
        <v>3.2025074705840328</v>
      </c>
      <c r="P114" s="9">
        <f>O114*J114</f>
        <v>0.14547332303309771</v>
      </c>
      <c r="Q114" s="12">
        <f>P114*$B$107</f>
        <v>4.3641996909929308E-2</v>
      </c>
      <c r="R114" s="9">
        <f>L114*$B$107</f>
        <v>0.19436706250000002</v>
      </c>
      <c r="S114" s="13">
        <f>Q114/R114</f>
        <v>0.22453391201469283</v>
      </c>
      <c r="T114" s="2">
        <f>$B$106/100</f>
        <v>0.01</v>
      </c>
      <c r="U114" s="14">
        <f>S114*T114</f>
        <v>2.2453391201469283E-3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1E-3</v>
      </c>
      <c r="AF114" s="2">
        <v>0.49</v>
      </c>
      <c r="AG114" s="14">
        <f>AF114*AE114</f>
        <v>4.8999999999999998E-4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0.01</v>
      </c>
      <c r="AR114" s="2">
        <v>0.5</v>
      </c>
      <c r="AS114" s="2">
        <f>AR114*AQ114</f>
        <v>5.0000000000000001E-3</v>
      </c>
      <c r="AT114" s="1">
        <f>(AS114+AM114+AD114+AA114+U114+X114+AG114+AJ114+AP114)</f>
        <v>7.7353391201469288E-3</v>
      </c>
      <c r="AU114" s="9">
        <f>$B$105/12</f>
        <v>64.789020833333339</v>
      </c>
      <c r="AV114" s="1">
        <f>$B$107</f>
        <v>0.3</v>
      </c>
      <c r="AW114" s="1">
        <f>$E$7/12</f>
        <v>103382.41666666667</v>
      </c>
      <c r="AX114" s="1">
        <f>AW114*10000*AV114*0.67*AU114*AT114</f>
        <v>104141424.03732656</v>
      </c>
    </row>
    <row r="115" spans="1:53" x14ac:dyDescent="0.15">
      <c r="C115" s="7">
        <v>10</v>
      </c>
      <c r="D115" s="7">
        <f>D99</f>
        <v>-4.1806208317278504</v>
      </c>
      <c r="E115" s="10">
        <f>D114</f>
        <v>7.54428289689832</v>
      </c>
      <c r="F115" s="7" t="s">
        <v>83</v>
      </c>
      <c r="G115" s="1">
        <v>11</v>
      </c>
      <c r="H115" s="9">
        <f>E116</f>
        <v>-4.1806208317278504</v>
      </c>
      <c r="I115" s="9">
        <f>H115+273.15</f>
        <v>268.9693791682721</v>
      </c>
      <c r="J115" s="9">
        <f>EXP(($C$15*(I115-$C$13))/($C$16*I115*$C$13))</f>
        <v>1.0013461445192672E-2</v>
      </c>
      <c r="K115" s="9">
        <f>$B$105/12</f>
        <v>64.789020833333339</v>
      </c>
      <c r="L115" s="9">
        <f>K115*$B$106/100</f>
        <v>0.64789020833333344</v>
      </c>
      <c r="M115" s="1" t="s">
        <v>85</v>
      </c>
      <c r="N115" s="9">
        <f>(O114-P114)*$C$21/100</f>
        <v>2.9041824401733884</v>
      </c>
      <c r="O115" s="9">
        <f>L115+O114-P114-N115</f>
        <v>0.80074191571088038</v>
      </c>
      <c r="P115" s="9">
        <f>O115*J115</f>
        <v>8.0181983005206212E-3</v>
      </c>
      <c r="Q115" s="12">
        <f>P115*$B$107</f>
        <v>2.4054594901561865E-3</v>
      </c>
      <c r="R115" s="9">
        <f>L115*$B$107</f>
        <v>0.19436706250000002</v>
      </c>
      <c r="S115" s="13">
        <f>Q115/R115</f>
        <v>1.2375859670957296E-2</v>
      </c>
      <c r="T115" s="2">
        <f>$B$106/100</f>
        <v>0.01</v>
      </c>
      <c r="U115" s="14">
        <f>S115*T115</f>
        <v>1.2375859670957296E-4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>AF115*AE115</f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>AR115*AQ115</f>
        <v>5.0000000000000001E-3</v>
      </c>
      <c r="AT115" s="1">
        <f>(AS115+AM115+AD115+AA115+U115+X115+AG115+AJ115+AP115)</f>
        <v>5.6137585967095732E-3</v>
      </c>
      <c r="AU115" s="9">
        <f>$B$105/12</f>
        <v>64.789020833333339</v>
      </c>
      <c r="AV115" s="1">
        <f>$B$107</f>
        <v>0.3</v>
      </c>
      <c r="AW115" s="1">
        <f>$E$7/12</f>
        <v>103382.41666666667</v>
      </c>
      <c r="AX115" s="1">
        <f>AW115*10000*AV115*0.67*AU115*AT115</f>
        <v>75578433.651401997</v>
      </c>
    </row>
    <row r="116" spans="1:53" x14ac:dyDescent="0.15">
      <c r="C116" s="7">
        <v>11</v>
      </c>
      <c r="D116" s="7">
        <f>D100</f>
        <v>-17.4806832581401</v>
      </c>
      <c r="E116" s="10">
        <f>D115</f>
        <v>-4.1806208317278504</v>
      </c>
      <c r="F116" s="7" t="s">
        <v>85</v>
      </c>
      <c r="G116" s="1">
        <v>12</v>
      </c>
      <c r="H116" s="9">
        <f>E117</f>
        <v>-17.4806832581401</v>
      </c>
      <c r="I116" s="9">
        <f>H116+273.15</f>
        <v>255.66931674185989</v>
      </c>
      <c r="J116" s="9">
        <f>EXP(($C$15*(I116-$C$13))/($C$16*I116*$C$13))</f>
        <v>1.523129326003587E-3</v>
      </c>
      <c r="K116" s="9">
        <f>$B$105/12</f>
        <v>64.789020833333339</v>
      </c>
      <c r="L116" s="9">
        <f>K116*$B$106/100</f>
        <v>0.64789020833333344</v>
      </c>
      <c r="M116" s="1" t="s">
        <v>83</v>
      </c>
      <c r="O116" s="9">
        <f>L116+O115-P115-N116</f>
        <v>1.4406139257436934</v>
      </c>
      <c r="P116" s="9">
        <f>O116*J116</f>
        <v>2.1942413177493732E-3</v>
      </c>
      <c r="Q116" s="12">
        <f>P116*$B$107</f>
        <v>6.5827239532481195E-4</v>
      </c>
      <c r="R116" s="9">
        <f>L116*$B$107</f>
        <v>0.19436706250000002</v>
      </c>
      <c r="S116" s="13">
        <f>Q116/R116</f>
        <v>3.3867486952672953E-3</v>
      </c>
      <c r="T116" s="2">
        <f>$B$106/100</f>
        <v>0.01</v>
      </c>
      <c r="U116" s="14">
        <f>S116*T116</f>
        <v>3.3867486952672954E-5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>AF116*AE116</f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>AR116*AQ116</f>
        <v>5.0000000000000001E-3</v>
      </c>
      <c r="AT116" s="1">
        <f>(AS116+AM116+AD116+AA116+U116+X116+AG116+AJ116+AP116)</f>
        <v>5.5238674869526726E-3</v>
      </c>
      <c r="AU116" s="9">
        <f>$B$105/12</f>
        <v>64.789020833333339</v>
      </c>
      <c r="AV116" s="1">
        <f>$B$107</f>
        <v>0.3</v>
      </c>
      <c r="AW116" s="1">
        <f>$E$7/12</f>
        <v>103382.41666666667</v>
      </c>
      <c r="AX116" s="1">
        <f>AW116*10000*AV116*0.67*AU116*AT116</f>
        <v>74368223.209044382</v>
      </c>
      <c r="AY116" s="1">
        <f>SUM(AX105:AX116)</f>
        <v>1151121935.1062217</v>
      </c>
    </row>
    <row r="117" spans="1:53" x14ac:dyDescent="0.15">
      <c r="C117" s="7">
        <v>12</v>
      </c>
      <c r="D117" s="7">
        <f>D101</f>
        <v>-22.8895094485374</v>
      </c>
      <c r="E117" s="10">
        <f>D116</f>
        <v>-17.4806832581401</v>
      </c>
      <c r="F117" s="7" t="s">
        <v>83</v>
      </c>
    </row>
    <row r="119" spans="1:53" x14ac:dyDescent="0.15">
      <c r="S119" s="36" t="s">
        <v>25</v>
      </c>
      <c r="T119" s="36"/>
      <c r="U119" s="36"/>
      <c r="V119" s="36" t="s">
        <v>54</v>
      </c>
      <c r="W119" s="36"/>
      <c r="X119" s="36"/>
      <c r="Y119" s="36" t="s">
        <v>55</v>
      </c>
      <c r="Z119" s="36"/>
      <c r="AA119" s="36"/>
      <c r="AB119" s="36" t="s">
        <v>56</v>
      </c>
      <c r="AC119" s="36"/>
      <c r="AD119" s="36"/>
      <c r="AE119" s="36" t="s">
        <v>57</v>
      </c>
      <c r="AF119" s="36"/>
      <c r="AG119" s="36"/>
      <c r="AH119" s="36" t="s">
        <v>58</v>
      </c>
      <c r="AI119" s="36"/>
      <c r="AJ119" s="36"/>
      <c r="AK119" s="39" t="s">
        <v>87</v>
      </c>
      <c r="AL119" s="38"/>
      <c r="AM119" s="37"/>
      <c r="AN119" s="38" t="s">
        <v>86</v>
      </c>
      <c r="AO119" s="38"/>
      <c r="AP119" s="37"/>
      <c r="AQ119" s="36" t="s">
        <v>60</v>
      </c>
      <c r="AR119" s="36"/>
      <c r="AS119" s="36"/>
    </row>
    <row r="120" spans="1:53" x14ac:dyDescent="0.15">
      <c r="A120" s="35" t="s">
        <v>90</v>
      </c>
      <c r="B120" s="35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-19.495987653181299</v>
      </c>
      <c r="E121" s="7"/>
      <c r="F121" s="7"/>
      <c r="G121" s="1">
        <v>1</v>
      </c>
      <c r="H121" s="9">
        <f>E122</f>
        <v>-19.495987653181299</v>
      </c>
      <c r="I121" s="9">
        <f>H121+273.15</f>
        <v>253.65401234681869</v>
      </c>
      <c r="J121" s="9">
        <f>EXP(($C$15*(I121-$C$13))/($C$16*I121*$C$13))</f>
        <v>1.1254577890119845E-3</v>
      </c>
      <c r="K121" s="9">
        <f>$B$121/12</f>
        <v>28.47</v>
      </c>
      <c r="L121" s="9">
        <f>K121*$B$122/100</f>
        <v>0.28470000000000001</v>
      </c>
      <c r="M121" s="1" t="s">
        <v>83</v>
      </c>
      <c r="O121" s="9">
        <f>L121</f>
        <v>0.28470000000000001</v>
      </c>
      <c r="P121" s="9">
        <f>O121*J121</f>
        <v>3.20417832531712E-4</v>
      </c>
      <c r="Q121" s="12">
        <f>P121*$B$123</f>
        <v>1.0573788473546496E-4</v>
      </c>
      <c r="R121" s="9">
        <f>L121*$B$123</f>
        <v>9.3951000000000007E-2</v>
      </c>
      <c r="S121" s="13">
        <f>Q121/R121</f>
        <v>1.1254577890119845E-3</v>
      </c>
      <c r="T121" s="2">
        <f>$B$122/100</f>
        <v>0.01</v>
      </c>
      <c r="U121" s="14">
        <f>S121*T121</f>
        <v>1.1254577890119846E-5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>AR121*AQ121</f>
        <v>5.0000000000000001E-3</v>
      </c>
      <c r="AT121" s="1">
        <f>(AS121+AM121+AD121+AA121+U121+X121+AG121+AJ121+AP121)</f>
        <v>5.50125457789012E-3</v>
      </c>
      <c r="AU121" s="9">
        <f>$B$121/12</f>
        <v>28.47</v>
      </c>
      <c r="AV121" s="1">
        <f>$B$123</f>
        <v>0.33</v>
      </c>
      <c r="AW121" s="1">
        <f>$E$8/12</f>
        <v>885.66666666666663</v>
      </c>
      <c r="AX121" s="1">
        <f>AW121*10000*AV121*0.67*AU121*AT121</f>
        <v>306696.0992461241</v>
      </c>
      <c r="AZ121" s="1">
        <f>$E$9/12</f>
        <v>16.166666666666668</v>
      </c>
      <c r="BA121" s="1">
        <f>AZ121*10000*AV121*0.67*AU121*AT121</f>
        <v>5598.3292485649308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>D106</f>
        <v>-22.698534280312</v>
      </c>
      <c r="E122" s="10">
        <f>D121</f>
        <v>-19.495987653181299</v>
      </c>
      <c r="F122" s="7" t="s">
        <v>83</v>
      </c>
      <c r="G122" s="1">
        <v>2</v>
      </c>
      <c r="H122" s="9">
        <f>E123</f>
        <v>-22.698534280312</v>
      </c>
      <c r="I122" s="9">
        <f>H122+273.15</f>
        <v>250.45146571968797</v>
      </c>
      <c r="J122" s="9">
        <f>EXP(($C$15*(I122-$C$13))/($C$16*I122*$C$13))</f>
        <v>6.8890157874285411E-4</v>
      </c>
      <c r="K122" s="9">
        <f>$B$121/12</f>
        <v>28.47</v>
      </c>
      <c r="L122" s="9">
        <f>K122*$B$122/100</f>
        <v>0.28470000000000001</v>
      </c>
      <c r="M122" s="1" t="s">
        <v>83</v>
      </c>
      <c r="O122" s="9">
        <f>L122+O121-P121-N122</f>
        <v>0.56907958216746835</v>
      </c>
      <c r="P122" s="9">
        <f>O122*J122</f>
        <v>3.9203982258549273E-4</v>
      </c>
      <c r="Q122" s="12">
        <f>P122*$B$123</f>
        <v>1.293731414532126E-4</v>
      </c>
      <c r="R122" s="9">
        <f>L122*$B$123</f>
        <v>9.3951000000000007E-2</v>
      </c>
      <c r="S122" s="13">
        <f>Q122/R122</f>
        <v>1.3770278278380495E-3</v>
      </c>
      <c r="T122" s="2">
        <f>$B$122/100</f>
        <v>0.01</v>
      </c>
      <c r="U122" s="14">
        <f>S122*T122</f>
        <v>1.3770278278380494E-5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>AF122*AE122</f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>AR122*AQ122</f>
        <v>5.0000000000000001E-3</v>
      </c>
      <c r="AT122" s="1">
        <f>(AS122+AM122+AD122+AA122+U122+X122+AG122+AJ122+AP122)</f>
        <v>5.5037702782783802E-3</v>
      </c>
      <c r="AU122" s="9">
        <f>$B$121/12</f>
        <v>28.47</v>
      </c>
      <c r="AV122" s="1">
        <f>$B$123</f>
        <v>0.33</v>
      </c>
      <c r="AW122" s="1">
        <f>$E$8/12</f>
        <v>885.66666666666663</v>
      </c>
      <c r="AX122" s="1">
        <f>AW122*10000*AV122*0.67*AU122*AT122</f>
        <v>306836.35007164534</v>
      </c>
      <c r="AZ122" s="1">
        <f>$E$9/12</f>
        <v>16.166666666666668</v>
      </c>
      <c r="BA122" s="1">
        <f>AZ122*10000*AV122*0.67*AU122*AT122</f>
        <v>5600.8893407884079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>D107</f>
        <v>-18.1027943435308</v>
      </c>
      <c r="E123" s="10">
        <f>D122</f>
        <v>-22.698534280312</v>
      </c>
      <c r="F123" s="7" t="s">
        <v>83</v>
      </c>
      <c r="G123" s="1">
        <v>3</v>
      </c>
      <c r="H123" s="9">
        <f>E124</f>
        <v>-18.1027943435308</v>
      </c>
      <c r="I123" s="9">
        <f>H123+273.15</f>
        <v>255.04720565646917</v>
      </c>
      <c r="J123" s="9">
        <f>EXP(($C$15*(I123-$C$13))/($C$16*I123*$C$13))</f>
        <v>1.3880135956804555E-3</v>
      </c>
      <c r="K123" s="9">
        <f>$B$121/12</f>
        <v>28.47</v>
      </c>
      <c r="L123" s="9">
        <f>K123*$B$122/100</f>
        <v>0.28470000000000001</v>
      </c>
      <c r="M123" s="1" t="s">
        <v>83</v>
      </c>
      <c r="O123" s="9">
        <f>L123+O122-P122-N123</f>
        <v>0.85338754234488279</v>
      </c>
      <c r="P123" s="9">
        <f>O123*J123</f>
        <v>1.1845135111590278E-3</v>
      </c>
      <c r="Q123" s="12">
        <f>P123*$B$123</f>
        <v>3.9088945868247916E-4</v>
      </c>
      <c r="R123" s="9">
        <f>L123*$B$123</f>
        <v>9.3951000000000007E-2</v>
      </c>
      <c r="S123" s="13">
        <f>Q123/R123</f>
        <v>4.1605673029821832E-3</v>
      </c>
      <c r="T123" s="2">
        <f>$B$122/100</f>
        <v>0.01</v>
      </c>
      <c r="U123" s="14">
        <f>S123*T123</f>
        <v>4.1605673029821834E-5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>AF123*AE123</f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>AR123*AQ123</f>
        <v>5.0000000000000001E-3</v>
      </c>
      <c r="AT123" s="1">
        <f>(AS123+AM123+AD123+AA123+U123+X123+AG123+AJ123+AP123)</f>
        <v>5.5316056730298222E-3</v>
      </c>
      <c r="AU123" s="9">
        <f>$B$121/12</f>
        <v>28.47</v>
      </c>
      <c r="AV123" s="1">
        <f>$B$123</f>
        <v>0.33</v>
      </c>
      <c r="AW123" s="1">
        <f>$E$8/12</f>
        <v>885.66666666666663</v>
      </c>
      <c r="AX123" s="1">
        <f>AW123*10000*AV123*0.67*AU123*AT123</f>
        <v>308388.17918087327</v>
      </c>
      <c r="AZ123" s="1">
        <f>$E$9/12</f>
        <v>16.166666666666668</v>
      </c>
      <c r="BA123" s="1">
        <f>AZ123*10000*AV123*0.67*AU123*AT123</f>
        <v>5629.215916549625</v>
      </c>
    </row>
    <row r="124" spans="1:53" x14ac:dyDescent="0.15">
      <c r="C124" s="7">
        <v>3</v>
      </c>
      <c r="D124" s="7">
        <f>D108</f>
        <v>-12.154259505140701</v>
      </c>
      <c r="E124" s="10">
        <f>D123</f>
        <v>-18.1027943435308</v>
      </c>
      <c r="F124" s="7" t="s">
        <v>83</v>
      </c>
      <c r="G124" s="1">
        <v>4</v>
      </c>
      <c r="H124" s="9">
        <f>E125</f>
        <v>-12.154259505140701</v>
      </c>
      <c r="I124" s="9">
        <f>H124+273.15</f>
        <v>260.99574049485926</v>
      </c>
      <c r="J124" s="9">
        <f>EXP(($C$15*(I124-$C$13))/($C$16*I124*$C$13))</f>
        <v>3.3134134054887874E-3</v>
      </c>
      <c r="K124" s="9">
        <f>$B$121/12</f>
        <v>28.47</v>
      </c>
      <c r="L124" s="9">
        <f>K124*$B$122/100</f>
        <v>0.28470000000000001</v>
      </c>
      <c r="M124" s="1" t="s">
        <v>83</v>
      </c>
      <c r="O124" s="9">
        <f>L124+O123-P123-N124</f>
        <v>1.1369030288337238</v>
      </c>
      <c r="P124" s="9">
        <f>O124*J124</f>
        <v>3.7670297364784657E-3</v>
      </c>
      <c r="Q124" s="12">
        <f>P124*$B$123</f>
        <v>1.2431198130378937E-3</v>
      </c>
      <c r="R124" s="9">
        <f>L124*$B$123</f>
        <v>9.3951000000000007E-2</v>
      </c>
      <c r="S124" s="13">
        <f>Q124/R124</f>
        <v>1.3231576173089095E-2</v>
      </c>
      <c r="T124" s="2">
        <f>$B$122/100</f>
        <v>0.01</v>
      </c>
      <c r="U124" s="14">
        <f>S124*T124</f>
        <v>1.3231576173089097E-4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>AF124*AE124</f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>AR124*AQ124</f>
        <v>5.0000000000000001E-3</v>
      </c>
      <c r="AT124" s="1">
        <f>(AS124+AM124+AD124+AA124+U124+X124+AG124+AJ124+AP124)</f>
        <v>5.6223157617308912E-3</v>
      </c>
      <c r="AU124" s="9">
        <f>$B$121/12</f>
        <v>28.47</v>
      </c>
      <c r="AV124" s="1">
        <f>$B$123</f>
        <v>0.33</v>
      </c>
      <c r="AW124" s="1">
        <f>$E$8/12</f>
        <v>885.66666666666663</v>
      </c>
      <c r="AX124" s="1">
        <f>AW124*10000*AV124*0.67*AU124*AT124</f>
        <v>313445.28569593979</v>
      </c>
      <c r="AZ124" s="1">
        <f>$E$9/12</f>
        <v>16.166666666666668</v>
      </c>
      <c r="BA124" s="1">
        <f>AZ124*10000*AV124*0.67*AU124*AT124</f>
        <v>5721.5266677655554</v>
      </c>
    </row>
    <row r="125" spans="1:53" x14ac:dyDescent="0.15">
      <c r="C125" s="7">
        <v>4</v>
      </c>
      <c r="D125" s="7">
        <f>D109</f>
        <v>-2.8389573027688901</v>
      </c>
      <c r="E125" s="10">
        <f>D124</f>
        <v>-12.154259505140701</v>
      </c>
      <c r="F125" s="7" t="s">
        <v>83</v>
      </c>
      <c r="G125" s="1">
        <v>5</v>
      </c>
      <c r="H125" s="9">
        <f>E126</f>
        <v>-2.8389573027688901</v>
      </c>
      <c r="I125" s="9">
        <f>H125+273.15</f>
        <v>270.31104269723107</v>
      </c>
      <c r="J125" s="9">
        <f>EXP(($C$15*(I125-$C$13))/($C$16*I125*$C$13))</f>
        <v>1.1984419617890556E-2</v>
      </c>
      <c r="K125" s="9">
        <f>$B$121/12</f>
        <v>28.47</v>
      </c>
      <c r="L125" s="9">
        <f>K125*$B$122/100</f>
        <v>0.28470000000000001</v>
      </c>
      <c r="M125" s="1" t="s">
        <v>85</v>
      </c>
      <c r="N125" s="9">
        <f>(O124-P124)*$C$21/100</f>
        <v>1.0764791991423832</v>
      </c>
      <c r="O125" s="9">
        <f>L125+O124-P124-N125</f>
        <v>0.34135679995486212</v>
      </c>
      <c r="P125" s="9">
        <f>O125*J125</f>
        <v>4.0909631300793921E-3</v>
      </c>
      <c r="Q125" s="12">
        <f>P125*$B$123</f>
        <v>1.3500178329261994E-3</v>
      </c>
      <c r="R125" s="9">
        <f>L125*$B$123</f>
        <v>9.3951000000000007E-2</v>
      </c>
      <c r="S125" s="13">
        <f>Q125/R125</f>
        <v>1.4369382262309069E-2</v>
      </c>
      <c r="T125" s="2">
        <f>$B$122/100</f>
        <v>0.01</v>
      </c>
      <c r="U125" s="14">
        <f>S125*T125</f>
        <v>1.4369382262309068E-4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>AF125*AE125</f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>AR125*AQ125</f>
        <v>5.0000000000000001E-3</v>
      </c>
      <c r="AT125" s="1">
        <f>(AS125+AM125+AD125+AA125+U125+X125+AG125+AJ125+AP125)</f>
        <v>5.6336938226230907E-3</v>
      </c>
      <c r="AU125" s="9">
        <f>$B$121/12</f>
        <v>28.47</v>
      </c>
      <c r="AV125" s="1">
        <f>$B$123</f>
        <v>0.33</v>
      </c>
      <c r="AW125" s="1">
        <f>$E$8/12</f>
        <v>885.66666666666663</v>
      </c>
      <c r="AX125" s="1">
        <f>AW125*10000*AV125*0.67*AU125*AT125</f>
        <v>314079.61498268967</v>
      </c>
      <c r="AZ125" s="1">
        <f>$E$9/12</f>
        <v>16.166666666666668</v>
      </c>
      <c r="BA125" s="1">
        <f>AZ125*10000*AV125*0.67*AU125*AT125</f>
        <v>5733.1055049531233</v>
      </c>
    </row>
    <row r="126" spans="1:53" x14ac:dyDescent="0.15">
      <c r="C126" s="7">
        <v>5</v>
      </c>
      <c r="D126" s="7">
        <f>D110</f>
        <v>4.2375623376052296</v>
      </c>
      <c r="E126" s="10">
        <f>D125</f>
        <v>-2.8389573027688901</v>
      </c>
      <c r="F126" s="7" t="s">
        <v>85</v>
      </c>
      <c r="G126" s="1">
        <v>6</v>
      </c>
      <c r="H126" s="9">
        <f>E127</f>
        <v>4.2375623376052296</v>
      </c>
      <c r="I126" s="9">
        <f>H126+273.15</f>
        <v>277.38756233760523</v>
      </c>
      <c r="J126" s="9">
        <f>EXP(($C$15*(I126-$C$13))/($C$16*I126*$C$13))</f>
        <v>3.0040373593268225E-2</v>
      </c>
      <c r="K126" s="9">
        <f>$B$121/12</f>
        <v>28.47</v>
      </c>
      <c r="L126" s="9">
        <f>K126*$B$122/100</f>
        <v>0.28470000000000001</v>
      </c>
      <c r="M126" s="1" t="s">
        <v>83</v>
      </c>
      <c r="O126" s="9">
        <f>L126+O125-P125-N126</f>
        <v>0.62196583682478268</v>
      </c>
      <c r="P126" s="9">
        <f>O126*J126</f>
        <v>1.8684086100466176E-2</v>
      </c>
      <c r="Q126" s="12">
        <f>P126*$B$123</f>
        <v>6.1657484131538388E-3</v>
      </c>
      <c r="R126" s="9">
        <f>L126*$B$123</f>
        <v>9.3951000000000007E-2</v>
      </c>
      <c r="S126" s="13">
        <f>Q126/R126</f>
        <v>6.5627278189203289E-2</v>
      </c>
      <c r="T126" s="2">
        <f>$B$122/100</f>
        <v>0.01</v>
      </c>
      <c r="U126" s="14">
        <f>S126*T126</f>
        <v>6.5627278189203295E-4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>AF126*AE126</f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>AR126*AQ126</f>
        <v>5.0000000000000001E-3</v>
      </c>
      <c r="AT126" s="1">
        <f>(AS126+AM126+AD126+AA126+U126+X126+AG126+AJ126+AP126)</f>
        <v>6.1462727818920333E-3</v>
      </c>
      <c r="AU126" s="9">
        <f>$B$121/12</f>
        <v>28.47</v>
      </c>
      <c r="AV126" s="1">
        <f>$B$123</f>
        <v>0.33</v>
      </c>
      <c r="AW126" s="1">
        <f>$E$8/12</f>
        <v>885.66666666666663</v>
      </c>
      <c r="AX126" s="1">
        <f>AW126*10000*AV126*0.67*AU126*AT126</f>
        <v>342655.99972140783</v>
      </c>
      <c r="AZ126" s="1">
        <f>$E$9/12</f>
        <v>16.166666666666668</v>
      </c>
      <c r="BA126" s="1">
        <f>AZ126*10000*AV126*0.67*AU126*AT126</f>
        <v>6254.7293889681141</v>
      </c>
    </row>
    <row r="127" spans="1:53" x14ac:dyDescent="0.15">
      <c r="C127" s="7">
        <v>6</v>
      </c>
      <c r="D127" s="7">
        <f>D111</f>
        <v>13.312624704545099</v>
      </c>
      <c r="E127" s="10">
        <f>D126</f>
        <v>4.2375623376052296</v>
      </c>
      <c r="F127" s="7" t="s">
        <v>83</v>
      </c>
      <c r="G127" s="1">
        <v>7</v>
      </c>
      <c r="H127" s="9">
        <f>E128</f>
        <v>13.312624704545099</v>
      </c>
      <c r="I127" s="9">
        <f>H127+273.15</f>
        <v>286.46262470454508</v>
      </c>
      <c r="J127" s="9">
        <f>EXP(($C$15*(I127-$C$13))/($C$16*I127*$C$13))</f>
        <v>9.1337068858706613E-2</v>
      </c>
      <c r="K127" s="9">
        <f>$B$121/12</f>
        <v>28.47</v>
      </c>
      <c r="L127" s="9">
        <f>K127*$B$122/100</f>
        <v>0.28470000000000001</v>
      </c>
      <c r="M127" s="1" t="s">
        <v>83</v>
      </c>
      <c r="O127" s="9">
        <f>L127+O126-P126-N127</f>
        <v>0.88798175072431651</v>
      </c>
      <c r="P127" s="9">
        <f>O127*J127</f>
        <v>8.1105650311181748E-2</v>
      </c>
      <c r="Q127" s="12">
        <f>P127*$B$123</f>
        <v>2.6764864602689977E-2</v>
      </c>
      <c r="R127" s="9">
        <f>L127*$B$123</f>
        <v>9.3951000000000007E-2</v>
      </c>
      <c r="S127" s="13">
        <f>Q127/R127</f>
        <v>0.2848811040083658</v>
      </c>
      <c r="T127" s="2">
        <f>$B$122/100</f>
        <v>0.01</v>
      </c>
      <c r="U127" s="14">
        <f>S127*T127</f>
        <v>2.8488110400836579E-3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1E-3</v>
      </c>
      <c r="AF127" s="2">
        <v>0.49</v>
      </c>
      <c r="AG127" s="14">
        <f>AF127*AE127</f>
        <v>4.8999999999999998E-4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0.01</v>
      </c>
      <c r="AR127" s="2">
        <v>0.5</v>
      </c>
      <c r="AS127" s="2">
        <f>AR127*AQ127</f>
        <v>5.0000000000000001E-3</v>
      </c>
      <c r="AT127" s="1">
        <f>(AS127+AM127+AD127+AA127+U127+X127+AG127+AJ127+AP127)</f>
        <v>8.3388110400836567E-3</v>
      </c>
      <c r="AU127" s="9">
        <f>$B$121/12</f>
        <v>28.47</v>
      </c>
      <c r="AV127" s="1">
        <f>$B$123</f>
        <v>0.33</v>
      </c>
      <c r="AW127" s="1">
        <f>$E$8/12</f>
        <v>885.66666666666663</v>
      </c>
      <c r="AX127" s="1">
        <f>AW127*10000*AV127*0.67*AU127*AT127</f>
        <v>464890.46855290886</v>
      </c>
      <c r="AZ127" s="1">
        <f>$E$9/12</f>
        <v>16.166666666666668</v>
      </c>
      <c r="BA127" s="1">
        <f>AZ127*10000*AV127*0.67*AU127*AT127</f>
        <v>8485.9569908980357</v>
      </c>
    </row>
    <row r="128" spans="1:53" x14ac:dyDescent="0.15">
      <c r="C128" s="7">
        <v>7</v>
      </c>
      <c r="D128" s="7">
        <f>D112</f>
        <v>16.099191902378902</v>
      </c>
      <c r="E128" s="10">
        <f>D127</f>
        <v>13.312624704545099</v>
      </c>
      <c r="F128" s="7" t="s">
        <v>83</v>
      </c>
      <c r="G128" s="1">
        <v>8</v>
      </c>
      <c r="H128" s="9">
        <f>E129</f>
        <v>16.099191902378902</v>
      </c>
      <c r="I128" s="9">
        <f>H128+273.15</f>
        <v>289.24919190237887</v>
      </c>
      <c r="J128" s="9">
        <f>EXP(($C$15*(I128-$C$13))/($C$16*I128*$C$13))</f>
        <v>0.12672341087584671</v>
      </c>
      <c r="K128" s="9">
        <f>$B$121/12</f>
        <v>28.47</v>
      </c>
      <c r="L128" s="9">
        <f>K128*$B$122/100</f>
        <v>0.28470000000000001</v>
      </c>
      <c r="M128" s="1" t="s">
        <v>83</v>
      </c>
      <c r="O128" s="9">
        <f>L128+O127-P127-N128</f>
        <v>1.0915761004131348</v>
      </c>
      <c r="P128" s="9">
        <f>O128*J128</f>
        <v>0.13832824667490817</v>
      </c>
      <c r="Q128" s="12">
        <f>P128*$B$123</f>
        <v>4.5648321402719697E-2</v>
      </c>
      <c r="R128" s="9">
        <f>L128*$B$123</f>
        <v>9.3951000000000007E-2</v>
      </c>
      <c r="S128" s="13">
        <f>Q128/R128</f>
        <v>0.48587371505060822</v>
      </c>
      <c r="T128" s="2">
        <f>$B$122/100</f>
        <v>0.01</v>
      </c>
      <c r="U128" s="14">
        <f>S128*T128</f>
        <v>4.8587371505060825E-3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>AF128*AE128</f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>AR128*AQ128</f>
        <v>7.4999999999999997E-3</v>
      </c>
      <c r="AT128" s="1">
        <f>(AS128+AM128+AD128+AA128+U128+X128+AG128+AJ128+AP128)</f>
        <v>1.4808737150506082E-2</v>
      </c>
      <c r="AU128" s="9">
        <f>$B$121/12</f>
        <v>28.47</v>
      </c>
      <c r="AV128" s="1">
        <f>$B$123</f>
        <v>0.33</v>
      </c>
      <c r="AW128" s="1">
        <f>$E$8/12</f>
        <v>885.66666666666663</v>
      </c>
      <c r="AX128" s="1">
        <f>AW128*10000*AV128*0.67*AU128*AT128</f>
        <v>825590.20938152529</v>
      </c>
      <c r="AZ128" s="1">
        <f>$E$9/12</f>
        <v>16.166666666666668</v>
      </c>
      <c r="BA128" s="1">
        <f>AZ128*10000*AV128*0.67*AU128*AT128</f>
        <v>15070.050867521257</v>
      </c>
    </row>
    <row r="129" spans="1:54" x14ac:dyDescent="0.15">
      <c r="C129" s="7">
        <v>8</v>
      </c>
      <c r="D129" s="7">
        <f>D113</f>
        <v>13.4832662252003</v>
      </c>
      <c r="E129" s="10">
        <f>D128</f>
        <v>16.099191902378902</v>
      </c>
      <c r="F129" s="7" t="s">
        <v>83</v>
      </c>
      <c r="G129" s="1">
        <v>9</v>
      </c>
      <c r="H129" s="9">
        <f>E130</f>
        <v>13.4832662252003</v>
      </c>
      <c r="I129" s="9">
        <f>H129+273.15</f>
        <v>286.63326622520026</v>
      </c>
      <c r="J129" s="9">
        <f>EXP(($C$15*(I129-$C$13))/($C$16*I129*$C$13))</f>
        <v>9.3204112198598837E-2</v>
      </c>
      <c r="K129" s="9">
        <f>$B$121/12</f>
        <v>28.47</v>
      </c>
      <c r="L129" s="9">
        <f>K129*$B$122/100</f>
        <v>0.28470000000000001</v>
      </c>
      <c r="M129" s="1" t="s">
        <v>83</v>
      </c>
      <c r="O129" s="9">
        <f>L129+O128-P128-N129</f>
        <v>1.2379478537382265</v>
      </c>
      <c r="P129" s="9">
        <f>O129*J129</f>
        <v>0.11538183065583228</v>
      </c>
      <c r="Q129" s="12">
        <f>P129*$B$123</f>
        <v>3.8076004116424658E-2</v>
      </c>
      <c r="R129" s="9">
        <f>L129*$B$123</f>
        <v>9.3951000000000007E-2</v>
      </c>
      <c r="S129" s="13">
        <f>Q129/R129</f>
        <v>0.40527513402118825</v>
      </c>
      <c r="T129" s="2">
        <f>$B$122/100</f>
        <v>0.01</v>
      </c>
      <c r="U129" s="14">
        <f>S129*T129</f>
        <v>4.0527513402118824E-3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1E-3</v>
      </c>
      <c r="AF129" s="2">
        <v>0.49</v>
      </c>
      <c r="AG129" s="14">
        <f>AF129*AE129</f>
        <v>4.8999999999999998E-4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0.01</v>
      </c>
      <c r="AR129" s="2">
        <v>0.5</v>
      </c>
      <c r="AS129" s="2">
        <f>AR129*AQ129</f>
        <v>5.0000000000000001E-3</v>
      </c>
      <c r="AT129" s="1">
        <f>(AS129+AM129+AD129+AA129+U129+X129+AG129+AJ129+AP129)</f>
        <v>9.5427513402118816E-3</v>
      </c>
      <c r="AU129" s="9">
        <f>$B$121/12</f>
        <v>28.47</v>
      </c>
      <c r="AV129" s="1">
        <f>$B$123</f>
        <v>0.33</v>
      </c>
      <c r="AW129" s="1">
        <f>$E$8/12</f>
        <v>885.66666666666663</v>
      </c>
      <c r="AX129" s="1">
        <f>AW129*10000*AV129*0.67*AU129*AT129</f>
        <v>532010.39338942664</v>
      </c>
      <c r="AZ129" s="1">
        <f>$E$9/12</f>
        <v>16.166666666666668</v>
      </c>
      <c r="BA129" s="1">
        <f>AZ129*10000*AV129*0.67*AU129*AT129</f>
        <v>9711.1419192273988</v>
      </c>
    </row>
    <row r="130" spans="1:54" x14ac:dyDescent="0.15">
      <c r="C130" s="7">
        <v>9</v>
      </c>
      <c r="D130" s="7">
        <f>D114</f>
        <v>7.54428289689832</v>
      </c>
      <c r="E130" s="10">
        <f>D129</f>
        <v>13.4832662252003</v>
      </c>
      <c r="F130" s="7" t="s">
        <v>83</v>
      </c>
      <c r="G130" s="1">
        <v>10</v>
      </c>
      <c r="H130" s="9">
        <f>E131</f>
        <v>7.54428289689832</v>
      </c>
      <c r="I130" s="9">
        <f>H130+273.15</f>
        <v>280.6942828968983</v>
      </c>
      <c r="J130" s="9">
        <f>EXP(($C$15*(I130-$C$13))/($C$16*I130*$C$13))</f>
        <v>4.5424819260942467E-2</v>
      </c>
      <c r="K130" s="9">
        <f>$B$121/12</f>
        <v>28.47</v>
      </c>
      <c r="L130" s="9">
        <f>K130*$B$122/100</f>
        <v>0.28470000000000001</v>
      </c>
      <c r="M130" s="1" t="s">
        <v>83</v>
      </c>
      <c r="O130" s="9">
        <f>L130+O129-P129-N130</f>
        <v>1.4072660230823941</v>
      </c>
      <c r="P130" s="9">
        <f>O130*J130</f>
        <v>6.3924804750583042E-2</v>
      </c>
      <c r="Q130" s="12">
        <f>P130*$B$123</f>
        <v>2.1095185567692406E-2</v>
      </c>
      <c r="R130" s="9">
        <f>L130*$B$123</f>
        <v>9.3951000000000007E-2</v>
      </c>
      <c r="S130" s="13">
        <f>Q130/R130</f>
        <v>0.2245339120146928</v>
      </c>
      <c r="T130" s="2">
        <f>$B$122/100</f>
        <v>0.01</v>
      </c>
      <c r="U130" s="14">
        <f>S130*T130</f>
        <v>2.2453391201469283E-3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1E-3</v>
      </c>
      <c r="AF130" s="2">
        <v>0.49</v>
      </c>
      <c r="AG130" s="14">
        <f>AF130*AE130</f>
        <v>4.8999999999999998E-4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0.01</v>
      </c>
      <c r="AR130" s="2">
        <v>0.5</v>
      </c>
      <c r="AS130" s="2">
        <f>AR130*AQ130</f>
        <v>5.0000000000000001E-3</v>
      </c>
      <c r="AT130" s="1">
        <f>(AS130+AM130+AD130+AA130+U130+X130+AG130+AJ130+AP130)</f>
        <v>7.7353391201469288E-3</v>
      </c>
      <c r="AU130" s="9">
        <f>$B$121/12</f>
        <v>28.47</v>
      </c>
      <c r="AV130" s="1">
        <f>$B$123</f>
        <v>0.33</v>
      </c>
      <c r="AW130" s="1">
        <f>$E$8/12</f>
        <v>885.66666666666663</v>
      </c>
      <c r="AX130" s="1">
        <f>AW130*10000*AV130*0.67*AU130*AT130</f>
        <v>431246.78214853455</v>
      </c>
      <c r="AZ130" s="1">
        <f>$E$9/12</f>
        <v>16.166666666666668</v>
      </c>
      <c r="BA130" s="1">
        <f>AZ130*10000*AV130*0.67*AU130*AT130</f>
        <v>7871.8362567572176</v>
      </c>
    </row>
    <row r="131" spans="1:54" x14ac:dyDescent="0.15">
      <c r="C131" s="7">
        <v>10</v>
      </c>
      <c r="D131" s="7">
        <f>D115</f>
        <v>-4.1806208317278504</v>
      </c>
      <c r="E131" s="10">
        <f>D130</f>
        <v>7.54428289689832</v>
      </c>
      <c r="F131" s="7" t="s">
        <v>83</v>
      </c>
      <c r="G131" s="1">
        <v>11</v>
      </c>
      <c r="H131" s="9">
        <f>E132</f>
        <v>-4.1806208317278504</v>
      </c>
      <c r="I131" s="9">
        <f>H131+273.15</f>
        <v>268.9693791682721</v>
      </c>
      <c r="J131" s="9">
        <f>EXP(($C$15*(I131-$C$13))/($C$16*I131*$C$13))</f>
        <v>1.0013461445192672E-2</v>
      </c>
      <c r="K131" s="9">
        <f>$B$121/12</f>
        <v>28.47</v>
      </c>
      <c r="L131" s="9">
        <f>K131*$B$122/100</f>
        <v>0.28470000000000001</v>
      </c>
      <c r="M131" s="1" t="s">
        <v>85</v>
      </c>
      <c r="N131" s="9">
        <f>(O130-P130)*$C$21/100</f>
        <v>1.2761741574152203</v>
      </c>
      <c r="O131" s="9">
        <f>L131+O130-P130-N131</f>
        <v>0.35186706091659059</v>
      </c>
      <c r="P131" s="9">
        <f>O131*J131</f>
        <v>3.5234072483215414E-3</v>
      </c>
      <c r="Q131" s="12">
        <f>P131*$B$123</f>
        <v>1.1627243919461088E-3</v>
      </c>
      <c r="R131" s="9">
        <f>L131*$B$123</f>
        <v>9.3951000000000007E-2</v>
      </c>
      <c r="S131" s="13">
        <f>Q131/R131</f>
        <v>1.2375859670957294E-2</v>
      </c>
      <c r="T131" s="2">
        <f>$B$122/100</f>
        <v>0.01</v>
      </c>
      <c r="U131" s="14">
        <f>S131*T131</f>
        <v>1.2375859670957294E-4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>AF131*AE131</f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>AR131*AQ131</f>
        <v>5.0000000000000001E-3</v>
      </c>
      <c r="AT131" s="1">
        <f>(AS131+AM131+AD131+AA131+U131+X131+AG131+AJ131+AP131)</f>
        <v>5.6137585967095732E-3</v>
      </c>
      <c r="AU131" s="9">
        <f>$B$121/12</f>
        <v>28.47</v>
      </c>
      <c r="AV131" s="1">
        <f>$B$123</f>
        <v>0.33</v>
      </c>
      <c r="AW131" s="1">
        <f>$E$8/12</f>
        <v>885.66666666666663</v>
      </c>
      <c r="AX131" s="1">
        <f>AW131*10000*AV131*0.67*AU131*AT131</f>
        <v>312968.22194702853</v>
      </c>
      <c r="AZ131" s="1">
        <f>$E$9/12</f>
        <v>16.166666666666668</v>
      </c>
      <c r="BA131" s="1">
        <f>AZ131*10000*AV131*0.67*AU131*AT131</f>
        <v>5712.8185037376306</v>
      </c>
    </row>
    <row r="132" spans="1:54" x14ac:dyDescent="0.15">
      <c r="C132" s="7">
        <v>11</v>
      </c>
      <c r="D132" s="7">
        <f>D116</f>
        <v>-17.4806832581401</v>
      </c>
      <c r="E132" s="10">
        <f>D131</f>
        <v>-4.1806208317278504</v>
      </c>
      <c r="F132" s="7" t="s">
        <v>85</v>
      </c>
      <c r="G132" s="1">
        <v>12</v>
      </c>
      <c r="H132" s="9">
        <f>E133</f>
        <v>-17.4806832581401</v>
      </c>
      <c r="I132" s="9">
        <f>H132+273.15</f>
        <v>255.66931674185989</v>
      </c>
      <c r="J132" s="9">
        <f>EXP(($C$15*(I132-$C$13))/($C$16*I132*$C$13))</f>
        <v>1.523129326003587E-3</v>
      </c>
      <c r="K132" s="9">
        <f>$B$121/12</f>
        <v>28.47</v>
      </c>
      <c r="L132" s="9">
        <f>K132*$B$122/100</f>
        <v>0.28470000000000001</v>
      </c>
      <c r="M132" s="1" t="s">
        <v>83</v>
      </c>
      <c r="O132" s="9">
        <f>L132+O131-P131-N132</f>
        <v>0.63304365366826898</v>
      </c>
      <c r="P132" s="9">
        <f>O132*J132</f>
        <v>9.6420735354259865E-4</v>
      </c>
      <c r="Q132" s="12">
        <f>P132*$B$123</f>
        <v>3.1818842666905757E-4</v>
      </c>
      <c r="R132" s="9">
        <f>L132*$B$123</f>
        <v>9.3951000000000007E-2</v>
      </c>
      <c r="S132" s="13">
        <f>Q132/R132</f>
        <v>3.386748695267294E-3</v>
      </c>
      <c r="T132" s="2">
        <f>$B$122/100</f>
        <v>0.01</v>
      </c>
      <c r="U132" s="14">
        <f>S132*T132</f>
        <v>3.386748695267294E-5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>AF132*AE132</f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>AR132*AQ132</f>
        <v>5.0000000000000001E-3</v>
      </c>
      <c r="AT132" s="1">
        <f>(AS132+AM132+AD132+AA132+U132+X132+AG132+AJ132+AP132)</f>
        <v>5.5238674869526726E-3</v>
      </c>
      <c r="AU132" s="9">
        <f>$B$121/12</f>
        <v>28.47</v>
      </c>
      <c r="AV132" s="1">
        <f>$B$123</f>
        <v>0.33</v>
      </c>
      <c r="AW132" s="1">
        <f>$E$8/12</f>
        <v>885.66666666666663</v>
      </c>
      <c r="AX132" s="1">
        <f>AW132*10000*AV132*0.67*AU132*AT132</f>
        <v>307956.77368027333</v>
      </c>
      <c r="AY132" s="1">
        <f>SUM(AX121:AX132)</f>
        <v>4766764.3779983772</v>
      </c>
      <c r="AZ132" s="1">
        <f>$E$9/12</f>
        <v>16.166666666666668</v>
      </c>
      <c r="BA132" s="1">
        <f>AZ132*10000*AV132*0.67*AU132*AT132</f>
        <v>5621.3411830987043</v>
      </c>
      <c r="BB132" s="1">
        <f>SUM(BA121:BA132)</f>
        <v>87010.941788829994</v>
      </c>
    </row>
    <row r="133" spans="1:54" x14ac:dyDescent="0.15">
      <c r="C133" s="7">
        <v>12</v>
      </c>
      <c r="D133" s="7">
        <f>D117</f>
        <v>-22.8895094485374</v>
      </c>
      <c r="E133" s="10">
        <f>D132</f>
        <v>-17.4806832581401</v>
      </c>
      <c r="F133" s="7" t="s">
        <v>83</v>
      </c>
    </row>
    <row r="135" spans="1:54" x14ac:dyDescent="0.15">
      <c r="A135" s="35" t="s">
        <v>29</v>
      </c>
      <c r="B135" s="35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-19.495987653181299</v>
      </c>
      <c r="E136" s="7"/>
      <c r="F136" s="7"/>
      <c r="G136" s="1">
        <v>1</v>
      </c>
      <c r="H136" s="9">
        <f>E137</f>
        <v>-19.495987653181299</v>
      </c>
      <c r="I136" s="9">
        <f>H136+273.15</f>
        <v>253.65401234681869</v>
      </c>
      <c r="J136" s="9">
        <f>EXP(($C$15*(I136-$C$13))/($C$16*I136*$C$13))</f>
        <v>1.1254577890119845E-3</v>
      </c>
      <c r="K136" s="9">
        <f>$B$136/12</f>
        <v>75.904791666666668</v>
      </c>
      <c r="L136" s="9">
        <f>K136*$B$137/100</f>
        <v>0.75904791666666671</v>
      </c>
      <c r="M136" s="1" t="s">
        <v>83</v>
      </c>
      <c r="O136" s="9">
        <f>L136</f>
        <v>0.75904791666666671</v>
      </c>
      <c r="P136" s="9">
        <f>O136*J136</f>
        <v>8.5427639004581981E-4</v>
      </c>
      <c r="Q136" s="12">
        <f>P136*$B$138</f>
        <v>2.2211186141191317E-4</v>
      </c>
      <c r="R136" s="9">
        <f>L136*$B$138</f>
        <v>0.19735245833333334</v>
      </c>
      <c r="S136" s="13">
        <f>Q136/R136</f>
        <v>1.1254577890119847E-3</v>
      </c>
      <c r="T136" s="2">
        <f>$B$137/100</f>
        <v>0.01</v>
      </c>
      <c r="U136" s="14">
        <f>S136*T136</f>
        <v>1.1254577890119847E-5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>AR136*AQ136</f>
        <v>5.0000000000000001E-3</v>
      </c>
      <c r="AT136" s="1">
        <f>(AS136+AM136+AD136+AA136+U136+X136+AG136+AJ136+AP136)</f>
        <v>5.50125457789012E-3</v>
      </c>
      <c r="AU136" s="9">
        <f>$B$136/12</f>
        <v>75.904791666666668</v>
      </c>
      <c r="AV136" s="1">
        <f>$B$138</f>
        <v>0.26</v>
      </c>
      <c r="AW136" s="1">
        <f>$E$10/12</f>
        <v>542.41666666666663</v>
      </c>
      <c r="AX136" s="1">
        <f>AW136*10000*AV136*0.67*AU136*AT136</f>
        <v>394559.14312548912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>D122</f>
        <v>-22.698534280312</v>
      </c>
      <c r="E137" s="10">
        <f>D136</f>
        <v>-19.495987653181299</v>
      </c>
      <c r="F137" s="7" t="s">
        <v>83</v>
      </c>
      <c r="G137" s="1">
        <v>2</v>
      </c>
      <c r="H137" s="9">
        <f>E138</f>
        <v>-22.698534280312</v>
      </c>
      <c r="I137" s="9">
        <f>H137+273.15</f>
        <v>250.45146571968797</v>
      </c>
      <c r="J137" s="9">
        <f>EXP(($C$15*(I137-$C$13))/($C$16*I137*$C$13))</f>
        <v>6.8890157874285411E-4</v>
      </c>
      <c r="K137" s="9">
        <f>$B$136/12</f>
        <v>75.904791666666668</v>
      </c>
      <c r="L137" s="9">
        <f>K137*$B$137/100</f>
        <v>0.75904791666666671</v>
      </c>
      <c r="M137" s="1" t="s">
        <v>83</v>
      </c>
      <c r="O137" s="9">
        <f>L137+O136-P136-N137</f>
        <v>1.5172415569432876</v>
      </c>
      <c r="P137" s="9">
        <f>O137*J137</f>
        <v>1.0452301039124967E-3</v>
      </c>
      <c r="Q137" s="12">
        <f>P137*$B$138</f>
        <v>2.7175982701724917E-4</v>
      </c>
      <c r="R137" s="9">
        <f>L137*$B$138</f>
        <v>0.19735245833333334</v>
      </c>
      <c r="S137" s="13">
        <f>Q137/R137</f>
        <v>1.3770278278380495E-3</v>
      </c>
      <c r="T137" s="2">
        <f>$B$137/100</f>
        <v>0.01</v>
      </c>
      <c r="U137" s="14">
        <f>S137*T137</f>
        <v>1.3770278278380494E-5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>AF137*AE137</f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>AR137*AQ137</f>
        <v>5.0000000000000001E-3</v>
      </c>
      <c r="AT137" s="1">
        <f>(AS137+AM137+AD137+AA137+U137+X137+AG137+AJ137+AP137)</f>
        <v>5.5037702782783802E-3</v>
      </c>
      <c r="AU137" s="9">
        <f>$B$136/12</f>
        <v>75.904791666666668</v>
      </c>
      <c r="AV137" s="1">
        <f>$B$138</f>
        <v>0.26</v>
      </c>
      <c r="AW137" s="1">
        <f>$E$10/12</f>
        <v>542.41666666666663</v>
      </c>
      <c r="AX137" s="1">
        <f>AW137*10000*AV137*0.67*AU137*AT137</f>
        <v>394739.57334835897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>D123</f>
        <v>-18.1027943435308</v>
      </c>
      <c r="E138" s="10">
        <f>D137</f>
        <v>-22.698534280312</v>
      </c>
      <c r="F138" s="7" t="s">
        <v>83</v>
      </c>
      <c r="G138" s="1">
        <v>3</v>
      </c>
      <c r="H138" s="9">
        <f>E139</f>
        <v>-18.1027943435308</v>
      </c>
      <c r="I138" s="9">
        <f>H138+273.15</f>
        <v>255.04720565646917</v>
      </c>
      <c r="J138" s="9">
        <f>EXP(($C$15*(I138-$C$13))/($C$16*I138*$C$13))</f>
        <v>1.3880135956804555E-3</v>
      </c>
      <c r="K138" s="9">
        <f>$B$136/12</f>
        <v>75.904791666666668</v>
      </c>
      <c r="L138" s="9">
        <f>K138*$B$137/100</f>
        <v>0.75904791666666671</v>
      </c>
      <c r="M138" s="1" t="s">
        <v>83</v>
      </c>
      <c r="O138" s="9">
        <f>L138+O137-P137-N138</f>
        <v>2.2752442435060418</v>
      </c>
      <c r="P138" s="9">
        <f>O138*J138</f>
        <v>3.1580699434800791E-3</v>
      </c>
      <c r="Q138" s="12">
        <f>P138*$B$138</f>
        <v>8.2109818530482056E-4</v>
      </c>
      <c r="R138" s="9">
        <f>L138*$B$138</f>
        <v>0.19735245833333334</v>
      </c>
      <c r="S138" s="13">
        <f>Q138/R138</f>
        <v>4.160567302982184E-3</v>
      </c>
      <c r="T138" s="2">
        <f>$B$137/100</f>
        <v>0.01</v>
      </c>
      <c r="U138" s="14">
        <f>S138*T138</f>
        <v>4.1605673029821841E-5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>AF138*AE138</f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>AR138*AQ138</f>
        <v>5.0000000000000001E-3</v>
      </c>
      <c r="AT138" s="1">
        <f>(AS138+AM138+AD138+AA138+U138+X138+AG138+AJ138+AP138)</f>
        <v>5.5316056730298222E-3</v>
      </c>
      <c r="AU138" s="9">
        <f>$B$136/12</f>
        <v>75.904791666666668</v>
      </c>
      <c r="AV138" s="1">
        <f>$B$138</f>
        <v>0.26</v>
      </c>
      <c r="AW138" s="1">
        <f>$E$10/12</f>
        <v>542.41666666666663</v>
      </c>
      <c r="AX138" s="1">
        <f>AW138*10000*AV138*0.67*AU138*AT138</f>
        <v>396735.97423222807</v>
      </c>
    </row>
    <row r="139" spans="1:54" x14ac:dyDescent="0.15">
      <c r="C139" s="7">
        <v>3</v>
      </c>
      <c r="D139" s="7">
        <f>D124</f>
        <v>-12.154259505140701</v>
      </c>
      <c r="E139" s="10">
        <f>D138</f>
        <v>-18.1027943435308</v>
      </c>
      <c r="F139" s="7" t="s">
        <v>83</v>
      </c>
      <c r="G139" s="1">
        <v>4</v>
      </c>
      <c r="H139" s="9">
        <f>E140</f>
        <v>-12.154259505140701</v>
      </c>
      <c r="I139" s="9">
        <f>H139+273.15</f>
        <v>260.99574049485926</v>
      </c>
      <c r="J139" s="9">
        <f>EXP(($C$15*(I139-$C$13))/($C$16*I139*$C$13))</f>
        <v>3.3134134054887874E-3</v>
      </c>
      <c r="K139" s="9">
        <f>$B$136/12</f>
        <v>75.904791666666668</v>
      </c>
      <c r="L139" s="9">
        <f>K139*$B$137/100</f>
        <v>0.75904791666666671</v>
      </c>
      <c r="M139" s="1" t="s">
        <v>83</v>
      </c>
      <c r="O139" s="9">
        <f>L139+O138-P138-N139</f>
        <v>3.0311340902292288</v>
      </c>
      <c r="P139" s="9">
        <f>O139*J139</f>
        <v>1.0043400328399586E-2</v>
      </c>
      <c r="Q139" s="12">
        <f>P139*$B$138</f>
        <v>2.6112840853838924E-3</v>
      </c>
      <c r="R139" s="9">
        <f>L139*$B$138</f>
        <v>0.19735245833333334</v>
      </c>
      <c r="S139" s="13">
        <f>Q139/R139</f>
        <v>1.3231576173089097E-2</v>
      </c>
      <c r="T139" s="2">
        <f>$B$137/100</f>
        <v>0.01</v>
      </c>
      <c r="U139" s="14">
        <f>S139*T139</f>
        <v>1.3231576173089097E-4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>AF139*AE139</f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>AR139*AQ139</f>
        <v>5.0000000000000001E-3</v>
      </c>
      <c r="AT139" s="1">
        <f>(AS139+AM139+AD139+AA139+U139+X139+AG139+AJ139+AP139)</f>
        <v>5.6223157617308912E-3</v>
      </c>
      <c r="AU139" s="9">
        <f>$B$136/12</f>
        <v>75.904791666666668</v>
      </c>
      <c r="AV139" s="1">
        <f>$B$138</f>
        <v>0.26</v>
      </c>
      <c r="AW139" s="1">
        <f>$E$10/12</f>
        <v>542.41666666666663</v>
      </c>
      <c r="AX139" s="1">
        <f>AW139*10000*AV139*0.67*AU139*AT139</f>
        <v>403241.8529120796</v>
      </c>
    </row>
    <row r="140" spans="1:54" x14ac:dyDescent="0.15">
      <c r="C140" s="7">
        <v>4</v>
      </c>
      <c r="D140" s="7">
        <f>D125</f>
        <v>-2.8389573027688901</v>
      </c>
      <c r="E140" s="10">
        <f>D139</f>
        <v>-12.154259505140701</v>
      </c>
      <c r="F140" s="7" t="s">
        <v>83</v>
      </c>
      <c r="G140" s="1">
        <v>5</v>
      </c>
      <c r="H140" s="9">
        <f>E141</f>
        <v>-2.8389573027688901</v>
      </c>
      <c r="I140" s="9">
        <f>H140+273.15</f>
        <v>270.31104269723107</v>
      </c>
      <c r="J140" s="9">
        <f>EXP(($C$15*(I140-$C$13))/($C$16*I140*$C$13))</f>
        <v>1.1984419617890556E-2</v>
      </c>
      <c r="K140" s="9">
        <f>$B$136/12</f>
        <v>75.904791666666668</v>
      </c>
      <c r="L140" s="9">
        <f>K140*$B$137/100</f>
        <v>0.75904791666666671</v>
      </c>
      <c r="M140" s="1" t="s">
        <v>85</v>
      </c>
      <c r="N140" s="9">
        <f>(O139-P139)*$C$24/100</f>
        <v>0</v>
      </c>
      <c r="O140" s="9">
        <f>L140+O139-P139-N140</f>
        <v>3.7801386065674958</v>
      </c>
      <c r="P140" s="9">
        <f>O140*J140</f>
        <v>4.530276727489297E-2</v>
      </c>
      <c r="Q140" s="12">
        <f>P140*$B$138</f>
        <v>1.1778719491472172E-2</v>
      </c>
      <c r="R140" s="9">
        <f>L140*$B$138</f>
        <v>0.19735245833333334</v>
      </c>
      <c r="S140" s="13">
        <f>Q140/R140</f>
        <v>5.9683672506260922E-2</v>
      </c>
      <c r="T140" s="2">
        <f>$B$137/100</f>
        <v>0.01</v>
      </c>
      <c r="U140" s="14">
        <f>S140*T140</f>
        <v>5.9683672506260924E-4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>AF140*AE140</f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>AR140*AQ140</f>
        <v>5.0000000000000001E-3</v>
      </c>
      <c r="AT140" s="1">
        <f>(AS140+AM140+AD140+AA140+U140+X140+AG140+AJ140+AP140)</f>
        <v>6.0868367250626098E-3</v>
      </c>
      <c r="AU140" s="9">
        <f>$B$136/12</f>
        <v>75.904791666666668</v>
      </c>
      <c r="AV140" s="1">
        <f>$B$138</f>
        <v>0.26</v>
      </c>
      <c r="AW140" s="1">
        <f>$E$10/12</f>
        <v>542.41666666666663</v>
      </c>
      <c r="AX140" s="1">
        <f>AW140*10000*AV140*0.67*AU140*AT140</f>
        <v>436558.07026959059</v>
      </c>
    </row>
    <row r="141" spans="1:54" x14ac:dyDescent="0.15">
      <c r="C141" s="7">
        <v>5</v>
      </c>
      <c r="D141" s="7">
        <f>D126</f>
        <v>4.2375623376052296</v>
      </c>
      <c r="E141" s="10">
        <f>D140</f>
        <v>-2.8389573027688901</v>
      </c>
      <c r="F141" s="7" t="s">
        <v>85</v>
      </c>
      <c r="G141" s="1">
        <v>6</v>
      </c>
      <c r="H141" s="9">
        <f>E142</f>
        <v>4.2375623376052296</v>
      </c>
      <c r="I141" s="9">
        <f>H141+273.15</f>
        <v>277.38756233760523</v>
      </c>
      <c r="J141" s="9">
        <f>EXP(($C$15*(I141-$C$13))/($C$16*I141*$C$13))</f>
        <v>3.0040373593268225E-2</v>
      </c>
      <c r="K141" s="9">
        <f>$B$136/12</f>
        <v>75.904791666666668</v>
      </c>
      <c r="L141" s="9">
        <f>K141*$B$137/100</f>
        <v>0.75904791666666671</v>
      </c>
      <c r="M141" s="1" t="s">
        <v>83</v>
      </c>
      <c r="O141" s="9">
        <f>L141+O140-P140-N141</f>
        <v>4.4938837559592697</v>
      </c>
      <c r="P141" s="9">
        <f>O141*J141</f>
        <v>0.13499794691373587</v>
      </c>
      <c r="Q141" s="12">
        <f>P141*$B$138</f>
        <v>3.509946619757133E-2</v>
      </c>
      <c r="R141" s="9">
        <f>L141*$B$138</f>
        <v>0.19735245833333334</v>
      </c>
      <c r="S141" s="13">
        <f>Q141/R141</f>
        <v>0.17785167964965218</v>
      </c>
      <c r="T141" s="2">
        <f>$B$137/100</f>
        <v>0.01</v>
      </c>
      <c r="U141" s="14">
        <f>S141*T141</f>
        <v>1.7785167964965219E-3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>AF141*AE141</f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>AR141*AQ141</f>
        <v>5.0000000000000001E-3</v>
      </c>
      <c r="AT141" s="1">
        <f>(AS141+AM141+AD141+AA141+U141+X141+AG141+AJ141+AP141)</f>
        <v>7.2685167964965216E-3</v>
      </c>
      <c r="AU141" s="9">
        <f>$B$136/12</f>
        <v>75.904791666666668</v>
      </c>
      <c r="AV141" s="1">
        <f>$B$138</f>
        <v>0.26</v>
      </c>
      <c r="AW141" s="1">
        <f>$E$10/12</f>
        <v>542.41666666666663</v>
      </c>
      <c r="AX141" s="1">
        <f>AW141*10000*AV141*0.67*AU141*AT141</f>
        <v>521310.13360934024</v>
      </c>
    </row>
    <row r="142" spans="1:54" x14ac:dyDescent="0.15">
      <c r="C142" s="7">
        <v>6</v>
      </c>
      <c r="D142" s="7">
        <f>D127</f>
        <v>13.312624704545099</v>
      </c>
      <c r="E142" s="10">
        <f>D141</f>
        <v>4.2375623376052296</v>
      </c>
      <c r="F142" s="7" t="s">
        <v>83</v>
      </c>
      <c r="G142" s="1">
        <v>7</v>
      </c>
      <c r="H142" s="9">
        <f>E143</f>
        <v>13.312624704545099</v>
      </c>
      <c r="I142" s="9">
        <f>H142+273.15</f>
        <v>286.46262470454508</v>
      </c>
      <c r="J142" s="9">
        <f>EXP(($C$15*(I142-$C$13))/($C$16*I142*$C$13))</f>
        <v>9.1337068858706613E-2</v>
      </c>
      <c r="K142" s="9">
        <f>$B$136/12</f>
        <v>75.904791666666668</v>
      </c>
      <c r="L142" s="9">
        <f>K142*$B$137/100</f>
        <v>0.75904791666666671</v>
      </c>
      <c r="M142" s="1" t="s">
        <v>83</v>
      </c>
      <c r="O142" s="9">
        <f>L142+O141-P141-N142</f>
        <v>5.1179337257122004</v>
      </c>
      <c r="P142" s="9">
        <f>O142*J142</f>
        <v>0.46745706511967211</v>
      </c>
      <c r="Q142" s="12">
        <f>P142*$B$138</f>
        <v>0.12153883693111475</v>
      </c>
      <c r="R142" s="9">
        <f>L142*$B$138</f>
        <v>0.19735245833333334</v>
      </c>
      <c r="S142" s="13">
        <f>Q142/R142</f>
        <v>0.61584658208732601</v>
      </c>
      <c r="T142" s="2">
        <f>$B$137/100</f>
        <v>0.01</v>
      </c>
      <c r="U142" s="14">
        <f>S142*T142</f>
        <v>6.1584658208732601E-3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1E-3</v>
      </c>
      <c r="AF142" s="2">
        <v>0.49</v>
      </c>
      <c r="AG142" s="14">
        <f>AF142*AE142</f>
        <v>4.8999999999999998E-4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0.01</v>
      </c>
      <c r="AR142" s="2">
        <v>0.5</v>
      </c>
      <c r="AS142" s="2">
        <f>AR142*AQ142</f>
        <v>5.0000000000000001E-3</v>
      </c>
      <c r="AT142" s="1">
        <f>(AS142+AM142+AD142+AA142+U142+X142+AG142+AJ142+AP142)</f>
        <v>1.1648465820873262E-2</v>
      </c>
      <c r="AU142" s="9">
        <f>$B$136/12</f>
        <v>75.904791666666668</v>
      </c>
      <c r="AV142" s="1">
        <f>$B$138</f>
        <v>0.26</v>
      </c>
      <c r="AW142" s="1">
        <f>$E$10/12</f>
        <v>542.41666666666663</v>
      </c>
      <c r="AX142" s="1">
        <f>AW142*10000*AV142*0.67*AU142*AT142</f>
        <v>835447.37440109439</v>
      </c>
    </row>
    <row r="143" spans="1:54" x14ac:dyDescent="0.15">
      <c r="C143" s="7">
        <v>7</v>
      </c>
      <c r="D143" s="7">
        <f>D128</f>
        <v>16.099191902378902</v>
      </c>
      <c r="E143" s="10">
        <f>D142</f>
        <v>13.312624704545099</v>
      </c>
      <c r="F143" s="7" t="s">
        <v>83</v>
      </c>
      <c r="G143" s="1">
        <v>8</v>
      </c>
      <c r="H143" s="9">
        <f>E144</f>
        <v>16.099191902378902</v>
      </c>
      <c r="I143" s="9">
        <f>H143+273.15</f>
        <v>289.24919190237887</v>
      </c>
      <c r="J143" s="9">
        <f>EXP(($C$15*(I143-$C$13))/($C$16*I143*$C$13))</f>
        <v>0.12672341087584671</v>
      </c>
      <c r="K143" s="9">
        <f>$B$136/12</f>
        <v>75.904791666666668</v>
      </c>
      <c r="L143" s="9">
        <f>K143*$B$137/100</f>
        <v>0.75904791666666671</v>
      </c>
      <c r="M143" s="1" t="s">
        <v>83</v>
      </c>
      <c r="O143" s="9">
        <f>L143+O142-P142-N143</f>
        <v>5.4095245772591953</v>
      </c>
      <c r="P143" s="9">
        <f>O143*J143</f>
        <v>0.68551340564700802</v>
      </c>
      <c r="Q143" s="12">
        <f>P143*$B$138</f>
        <v>0.1782334854682221</v>
      </c>
      <c r="R143" s="9">
        <f>L143*$B$138</f>
        <v>0.19735245833333334</v>
      </c>
      <c r="S143" s="13">
        <f>Q143/R143</f>
        <v>0.90312270226287827</v>
      </c>
      <c r="T143" s="2">
        <f>$B$137/100</f>
        <v>0.01</v>
      </c>
      <c r="U143" s="14">
        <f>S143*T143</f>
        <v>9.0312270226287836E-3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>AF143*AE143</f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>AR143*AQ143</f>
        <v>7.4999999999999997E-3</v>
      </c>
      <c r="AT143" s="1">
        <f>(AS143+AM143+AD143+AA143+U143+X143+AG143+AJ143+AP143)</f>
        <v>1.8981227022628784E-2</v>
      </c>
      <c r="AU143" s="9">
        <f>$B$136/12</f>
        <v>75.904791666666668</v>
      </c>
      <c r="AV143" s="1">
        <f>$B$138</f>
        <v>0.26</v>
      </c>
      <c r="AW143" s="1">
        <f>$E$10/12</f>
        <v>542.41666666666663</v>
      </c>
      <c r="AX143" s="1">
        <f>AW143*10000*AV143*0.67*AU143*AT143</f>
        <v>1361365.223783392</v>
      </c>
    </row>
    <row r="144" spans="1:54" x14ac:dyDescent="0.15">
      <c r="C144" s="7">
        <v>8</v>
      </c>
      <c r="D144" s="7">
        <f>D129</f>
        <v>13.4832662252003</v>
      </c>
      <c r="E144" s="10">
        <f>D143</f>
        <v>16.099191902378902</v>
      </c>
      <c r="F144" s="7" t="s">
        <v>83</v>
      </c>
      <c r="G144" s="1">
        <v>9</v>
      </c>
      <c r="H144" s="9">
        <f>E145</f>
        <v>13.4832662252003</v>
      </c>
      <c r="I144" s="9">
        <f>H144+273.15</f>
        <v>286.63326622520026</v>
      </c>
      <c r="J144" s="9">
        <f>EXP(($C$15*(I144-$C$13))/($C$16*I144*$C$13))</f>
        <v>9.3204112198598837E-2</v>
      </c>
      <c r="K144" s="9">
        <f>$B$136/12</f>
        <v>75.904791666666668</v>
      </c>
      <c r="L144" s="9">
        <f>K144*$B$137/100</f>
        <v>0.75904791666666671</v>
      </c>
      <c r="M144" s="1" t="s">
        <v>83</v>
      </c>
      <c r="O144" s="9">
        <f>L144+O143-P143-N144</f>
        <v>5.4830590882788544</v>
      </c>
      <c r="P144" s="9">
        <f>O144*J144</f>
        <v>0.51104365445548938</v>
      </c>
      <c r="Q144" s="12">
        <f>P144*$B$138</f>
        <v>0.13287135015842724</v>
      </c>
      <c r="R144" s="9">
        <f>L144*$B$138</f>
        <v>0.19735245833333334</v>
      </c>
      <c r="S144" s="13">
        <f>Q144/R144</f>
        <v>0.67326929332698826</v>
      </c>
      <c r="T144" s="2">
        <f>$B$137/100</f>
        <v>0.01</v>
      </c>
      <c r="U144" s="14">
        <f>S144*T144</f>
        <v>6.7326929332698826E-3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1E-3</v>
      </c>
      <c r="AF144" s="2">
        <v>0.49</v>
      </c>
      <c r="AG144" s="14">
        <f>AF144*AE144</f>
        <v>4.8999999999999998E-4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0.01</v>
      </c>
      <c r="AR144" s="2">
        <v>0.5</v>
      </c>
      <c r="AS144" s="2">
        <f>AR144*AQ144</f>
        <v>5.0000000000000001E-3</v>
      </c>
      <c r="AT144" s="1">
        <f>(AS144+AM144+AD144+AA144+U144+X144+AG144+AJ144+AP144)</f>
        <v>1.2222692933269882E-2</v>
      </c>
      <c r="AU144" s="9">
        <f>$B$136/12</f>
        <v>75.904791666666668</v>
      </c>
      <c r="AV144" s="1">
        <f>$B$138</f>
        <v>0.26</v>
      </c>
      <c r="AW144" s="1">
        <f>$E$10/12</f>
        <v>542.41666666666663</v>
      </c>
      <c r="AX144" s="1">
        <f>AW144*10000*AV144*0.67*AU144*AT144</f>
        <v>876631.89953418297</v>
      </c>
    </row>
    <row r="145" spans="3:51" x14ac:dyDescent="0.15">
      <c r="C145" s="7">
        <v>9</v>
      </c>
      <c r="D145" s="7">
        <f>D130</f>
        <v>7.54428289689832</v>
      </c>
      <c r="E145" s="10">
        <f>D144</f>
        <v>13.4832662252003</v>
      </c>
      <c r="F145" s="7" t="s">
        <v>83</v>
      </c>
      <c r="G145" s="1">
        <v>10</v>
      </c>
      <c r="H145" s="9">
        <f>E146</f>
        <v>7.54428289689832</v>
      </c>
      <c r="I145" s="9">
        <f>H145+273.15</f>
        <v>280.6942828968983</v>
      </c>
      <c r="J145" s="9">
        <f>EXP(($C$15*(I145-$C$13))/($C$16*I145*$C$13))</f>
        <v>4.5424819260942467E-2</v>
      </c>
      <c r="K145" s="9">
        <f>$B$136/12</f>
        <v>75.904791666666668</v>
      </c>
      <c r="L145" s="9">
        <f>K145*$B$137/100</f>
        <v>0.75904791666666671</v>
      </c>
      <c r="M145" s="1" t="s">
        <v>83</v>
      </c>
      <c r="O145" s="9">
        <f>L145+O144-P144-N145</f>
        <v>5.7310633504900315</v>
      </c>
      <c r="P145" s="9">
        <f>O145*J145</f>
        <v>0.26033251686902104</v>
      </c>
      <c r="Q145" s="12">
        <f>P145*$B$138</f>
        <v>6.7686454385945477E-2</v>
      </c>
      <c r="R145" s="9">
        <f>L145*$B$138</f>
        <v>0.19735245833333334</v>
      </c>
      <c r="S145" s="13">
        <f>Q145/R145</f>
        <v>0.34297244107099656</v>
      </c>
      <c r="T145" s="2">
        <f>$B$137/100</f>
        <v>0.01</v>
      </c>
      <c r="U145" s="14">
        <f>S145*T145</f>
        <v>3.4297244107099655E-3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1E-3</v>
      </c>
      <c r="AF145" s="2">
        <v>0.49</v>
      </c>
      <c r="AG145" s="14">
        <f>AF145*AE145</f>
        <v>4.8999999999999998E-4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0.01</v>
      </c>
      <c r="AR145" s="2">
        <v>0.5</v>
      </c>
      <c r="AS145" s="2">
        <f>AR145*AQ145</f>
        <v>5.0000000000000001E-3</v>
      </c>
      <c r="AT145" s="1">
        <f>(AS145+AM145+AD145+AA145+U145+X145+AG145+AJ145+AP145)</f>
        <v>8.9197244107099664E-3</v>
      </c>
      <c r="AU145" s="9">
        <f>$B$136/12</f>
        <v>75.904791666666668</v>
      </c>
      <c r="AV145" s="1">
        <f>$B$138</f>
        <v>0.26</v>
      </c>
      <c r="AW145" s="1">
        <f>$E$10/12</f>
        <v>542.41666666666663</v>
      </c>
      <c r="AX145" s="1">
        <f>AW145*10000*AV145*0.67*AU145*AT145</f>
        <v>639737.49452529475</v>
      </c>
    </row>
    <row r="146" spans="3:51" x14ac:dyDescent="0.15">
      <c r="C146" s="7">
        <v>10</v>
      </c>
      <c r="D146" s="7">
        <f>D131</f>
        <v>-4.1806208317278504</v>
      </c>
      <c r="E146" s="10">
        <f>D145</f>
        <v>7.54428289689832</v>
      </c>
      <c r="F146" s="7" t="s">
        <v>83</v>
      </c>
      <c r="G146" s="1">
        <v>11</v>
      </c>
      <c r="H146" s="9">
        <f>E147</f>
        <v>-4.1806208317278504</v>
      </c>
      <c r="I146" s="9">
        <f>H146+273.15</f>
        <v>268.9693791682721</v>
      </c>
      <c r="J146" s="9">
        <f>EXP(($C$15*(I146-$C$13))/($C$16*I146*$C$13))</f>
        <v>1.0013461445192672E-2</v>
      </c>
      <c r="K146" s="9">
        <f>$B$136/12</f>
        <v>75.904791666666668</v>
      </c>
      <c r="L146" s="9">
        <f>K146*$B$137/100</f>
        <v>0.75904791666666671</v>
      </c>
      <c r="M146" s="1" t="s">
        <v>85</v>
      </c>
      <c r="N146" s="9">
        <f>(O145-P145)*$C$24/100</f>
        <v>0</v>
      </c>
      <c r="O146" s="9">
        <f>L146+O145-P145-N146</f>
        <v>6.2297787502876769</v>
      </c>
      <c r="P146" s="9">
        <f>O146*J146</f>
        <v>6.2381649328086243E-2</v>
      </c>
      <c r="Q146" s="12">
        <f>P146*$B$138</f>
        <v>1.6219228825302422E-2</v>
      </c>
      <c r="R146" s="9">
        <f>L146*$B$138</f>
        <v>0.19735245833333334</v>
      </c>
      <c r="S146" s="13">
        <f>Q146/R146</f>
        <v>8.2184072913384892E-2</v>
      </c>
      <c r="T146" s="2">
        <f>$B$137/100</f>
        <v>0.01</v>
      </c>
      <c r="U146" s="14">
        <f>S146*T146</f>
        <v>8.218407291338489E-4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>AF146*AE146</f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>AR146*AQ146</f>
        <v>5.0000000000000001E-3</v>
      </c>
      <c r="AT146" s="1">
        <f>(AS146+AM146+AD146+AA146+U146+X146+AG146+AJ146+AP146)</f>
        <v>6.3118407291338488E-3</v>
      </c>
      <c r="AU146" s="9">
        <f>$B$136/12</f>
        <v>75.904791666666668</v>
      </c>
      <c r="AV146" s="1">
        <f>$B$138</f>
        <v>0.26</v>
      </c>
      <c r="AW146" s="1">
        <f>$E$10/12</f>
        <v>542.41666666666663</v>
      </c>
      <c r="AX146" s="1">
        <f>AW146*10000*AV146*0.67*AU146*AT146</f>
        <v>452695.73228635197</v>
      </c>
    </row>
    <row r="147" spans="3:51" x14ac:dyDescent="0.15">
      <c r="C147" s="7">
        <v>11</v>
      </c>
      <c r="D147" s="7">
        <f>D132</f>
        <v>-17.4806832581401</v>
      </c>
      <c r="E147" s="10">
        <f>D146</f>
        <v>-4.1806208317278504</v>
      </c>
      <c r="F147" s="7" t="s">
        <v>85</v>
      </c>
      <c r="G147" s="1">
        <v>12</v>
      </c>
      <c r="H147" s="9">
        <f>E148</f>
        <v>-17.4806832581401</v>
      </c>
      <c r="I147" s="9">
        <f>H147+273.15</f>
        <v>255.66931674185989</v>
      </c>
      <c r="J147" s="9">
        <f>EXP(($C$15*(I147-$C$13))/($C$16*I147*$C$13))</f>
        <v>1.523129326003587E-3</v>
      </c>
      <c r="K147" s="9">
        <f>$B$136/12</f>
        <v>75.904791666666668</v>
      </c>
      <c r="L147" s="9">
        <f>K147*$B$137/100</f>
        <v>0.75904791666666671</v>
      </c>
      <c r="M147" s="1" t="s">
        <v>83</v>
      </c>
      <c r="O147" s="9">
        <f>L147+O146-P146-N147</f>
        <v>6.9264450176262571</v>
      </c>
      <c r="P147" s="9">
        <f>O147*J147</f>
        <v>1.0549871531297984E-2</v>
      </c>
      <c r="Q147" s="12">
        <f>P147*$B$138</f>
        <v>2.7429665981374756E-3</v>
      </c>
      <c r="R147" s="9">
        <f>L147*$B$138</f>
        <v>0.19735245833333334</v>
      </c>
      <c r="S147" s="13">
        <f>Q147/R147</f>
        <v>1.38988215363628E-2</v>
      </c>
      <c r="T147" s="2">
        <f>$B$137/100</f>
        <v>0.01</v>
      </c>
      <c r="U147" s="14">
        <f>S147*T147</f>
        <v>1.3898821536362799E-4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>AF147*AE147</f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>AR147*AQ147</f>
        <v>5.0000000000000001E-3</v>
      </c>
      <c r="AT147" s="1">
        <f>(AS147+AM147+AD147+AA147+U147+X147+AG147+AJ147+AP147)</f>
        <v>5.6289882153636277E-3</v>
      </c>
      <c r="AU147" s="9">
        <f>$B$136/12</f>
        <v>75.904791666666668</v>
      </c>
      <c r="AV147" s="1">
        <f>$B$138</f>
        <v>0.26</v>
      </c>
      <c r="AW147" s="1">
        <f>$E$10/12</f>
        <v>542.41666666666663</v>
      </c>
      <c r="AX147" s="1">
        <f>AW147*10000*AV147*0.67*AU147*AT147</f>
        <v>403720.41240257432</v>
      </c>
      <c r="AY147" s="1">
        <f>SUM(AX136:AX147)</f>
        <v>7116742.8844299754</v>
      </c>
    </row>
    <row r="148" spans="3:51" x14ac:dyDescent="0.15">
      <c r="C148" s="7">
        <v>12</v>
      </c>
      <c r="D148" s="7">
        <f>D133</f>
        <v>-22.8895094485374</v>
      </c>
      <c r="E148" s="10">
        <f>D147</f>
        <v>-17.4806832581401</v>
      </c>
      <c r="F148" s="7" t="s">
        <v>83</v>
      </c>
    </row>
  </sheetData>
  <mergeCells count="88">
    <mergeCell ref="R1:W1"/>
    <mergeCell ref="R2:T2"/>
    <mergeCell ref="U2:W2"/>
    <mergeCell ref="A6:B6"/>
    <mergeCell ref="A7:B7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AK40:AM40"/>
    <mergeCell ref="AN40:AP40"/>
    <mergeCell ref="S24:U24"/>
    <mergeCell ref="V24:X24"/>
    <mergeCell ref="Y24:AA24"/>
    <mergeCell ref="AB24:AD24"/>
    <mergeCell ref="AE24:AG24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F87:AG87"/>
    <mergeCell ref="AH87:AI87"/>
    <mergeCell ref="S71:U71"/>
    <mergeCell ref="V71:X71"/>
    <mergeCell ref="Y71:AA71"/>
    <mergeCell ref="AB71:AD71"/>
    <mergeCell ref="AE71:AG71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</mergeCells>
  <phoneticPr fontId="5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E2">
        <v>125143</v>
      </c>
      <c r="F2" s="2">
        <v>1362.837</v>
      </c>
      <c r="G2" s="2">
        <v>0.1</v>
      </c>
      <c r="H2" s="2">
        <v>1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5504972</v>
      </c>
      <c r="F3" s="2">
        <v>1363.0195000000001</v>
      </c>
      <c r="G3" s="2">
        <v>0.24</v>
      </c>
      <c r="H3" s="2">
        <v>1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16012869</v>
      </c>
      <c r="F4" s="2">
        <v>91.103999999999999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 s="1">
        <v>43757013</v>
      </c>
      <c r="F5" s="2">
        <v>93.914500000000004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2"/>
      <c r="F6" s="2">
        <v>92.600499999999997</v>
      </c>
      <c r="G6" s="2">
        <v>0.45</v>
      </c>
      <c r="H6" s="2">
        <v>29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135310</v>
      </c>
      <c r="F7" s="2">
        <v>625.46400000000006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1">
        <v>1584213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1">
        <v>178523</v>
      </c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1">
        <v>130658</v>
      </c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3630978.4192928225</v>
      </c>
      <c r="J13" s="6" t="s">
        <v>37</v>
      </c>
      <c r="K13" s="6">
        <f>I13/(10000*1000)</f>
        <v>0.36309784192928224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1362.837</v>
      </c>
      <c r="C26" s="7" t="s">
        <v>82</v>
      </c>
      <c r="D26" s="8">
        <v>5.5637192800322604</v>
      </c>
      <c r="E26" s="7"/>
      <c r="F26" s="7"/>
      <c r="G26" s="1">
        <v>1</v>
      </c>
      <c r="H26" s="9">
        <f t="shared" ref="H26:H37" si="0">E27</f>
        <v>5.5637192800322604</v>
      </c>
      <c r="I26" s="9">
        <f t="shared" ref="I26:I37" si="1">H26+273.15</f>
        <v>278.71371928003225</v>
      </c>
      <c r="J26" s="9">
        <f t="shared" ref="J26:J37" si="2">EXP(($C$15*(I26-$C$13))/($C$16*I26*$C$13))</f>
        <v>3.5501007009146941E-2</v>
      </c>
      <c r="K26" s="9">
        <f t="shared" ref="K26:K37" si="3">$B$26/12</f>
        <v>113.56975</v>
      </c>
      <c r="L26" s="9">
        <f t="shared" ref="L26:L37" si="4">K26*$B$27/100</f>
        <v>1.1356975</v>
      </c>
      <c r="M26" s="1" t="s">
        <v>83</v>
      </c>
      <c r="O26" s="9">
        <f>L26</f>
        <v>1.1356975</v>
      </c>
      <c r="P26" s="9">
        <f t="shared" ref="P26:P37" si="5">O26*J26</f>
        <v>4.0318404907770659E-2</v>
      </c>
      <c r="Q26" s="12">
        <f t="shared" ref="Q26:Q37" si="6">P26*$B$28</f>
        <v>4.0318404907770658E-3</v>
      </c>
      <c r="R26" s="9">
        <f t="shared" ref="R26:R37" si="7">L26*$B$28</f>
        <v>0.11356975000000001</v>
      </c>
      <c r="S26" s="13">
        <f t="shared" ref="S26:S37" si="8">Q26/R26</f>
        <v>3.5501007009146934E-2</v>
      </c>
      <c r="T26" s="2">
        <f t="shared" ref="T26:T37" si="9">$B$27/100</f>
        <v>0.01</v>
      </c>
      <c r="U26" s="14">
        <f t="shared" ref="U26:U37" si="10">S26*T26</f>
        <v>3.5501007009146936E-4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1.325501007009147E-2</v>
      </c>
      <c r="AR26" s="9">
        <f t="shared" ref="AR26:AR37" si="14">$B$26/12</f>
        <v>113.56975</v>
      </c>
      <c r="AS26" s="1">
        <f t="shared" ref="AS26:AS37" si="15">$B$28</f>
        <v>0.1</v>
      </c>
      <c r="AT26" s="1">
        <f t="shared" ref="AT26:AT37" si="16">$E$2/12</f>
        <v>10428.583333333334</v>
      </c>
      <c r="AU26" s="1">
        <f t="shared" ref="AU26:AU37" si="17">AT26*10000*AS26*0.67*AR26*AQ26</f>
        <v>10518234.532716068</v>
      </c>
    </row>
    <row r="27" spans="1:47" x14ac:dyDescent="0.15">
      <c r="A27" s="1" t="s">
        <v>84</v>
      </c>
      <c r="B27" s="1">
        <f>H2</f>
        <v>1</v>
      </c>
      <c r="C27" s="7">
        <v>1</v>
      </c>
      <c r="D27" s="8">
        <v>7.2321551673548399</v>
      </c>
      <c r="E27" s="10">
        <f t="shared" ref="E27:E38" si="18">D26</f>
        <v>5.5637192800322604</v>
      </c>
      <c r="F27" s="7" t="s">
        <v>83</v>
      </c>
      <c r="G27" s="1">
        <v>2</v>
      </c>
      <c r="H27" s="9">
        <f t="shared" si="0"/>
        <v>7.2321551673548399</v>
      </c>
      <c r="I27" s="9">
        <f t="shared" si="1"/>
        <v>280.38215516735482</v>
      </c>
      <c r="J27" s="9">
        <f t="shared" si="2"/>
        <v>4.3704143366867017E-2</v>
      </c>
      <c r="K27" s="9">
        <f t="shared" si="3"/>
        <v>113.56975</v>
      </c>
      <c r="L27" s="9">
        <f t="shared" si="4"/>
        <v>1.1356975</v>
      </c>
      <c r="M27" s="1" t="s">
        <v>83</v>
      </c>
      <c r="O27" s="9">
        <f t="shared" ref="O27:O37" si="19">L27+O26-P26-N27</f>
        <v>2.2310765950922296</v>
      </c>
      <c r="P27" s="9">
        <f t="shared" si="5"/>
        <v>9.7507291374372307E-2</v>
      </c>
      <c r="Q27" s="12">
        <f t="shared" si="6"/>
        <v>9.7507291374372314E-3</v>
      </c>
      <c r="R27" s="9">
        <f t="shared" si="7"/>
        <v>0.11356975000000001</v>
      </c>
      <c r="S27" s="13">
        <f t="shared" si="8"/>
        <v>8.585674563373813E-2</v>
      </c>
      <c r="T27" s="2">
        <f t="shared" si="9"/>
        <v>0.01</v>
      </c>
      <c r="U27" s="14">
        <f t="shared" si="10"/>
        <v>8.5856745633738126E-4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1.375856745633738E-2</v>
      </c>
      <c r="AR27" s="9">
        <f t="shared" si="14"/>
        <v>113.56975</v>
      </c>
      <c r="AS27" s="1">
        <f t="shared" si="15"/>
        <v>0.1</v>
      </c>
      <c r="AT27" s="1">
        <f t="shared" si="16"/>
        <v>10428.583333333334</v>
      </c>
      <c r="AU27" s="1">
        <f t="shared" si="17"/>
        <v>10917821.908448588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9.7207770884827607</v>
      </c>
      <c r="E28" s="10">
        <f t="shared" si="18"/>
        <v>7.2321551673548399</v>
      </c>
      <c r="F28" s="7" t="s">
        <v>83</v>
      </c>
      <c r="G28" s="1">
        <v>3</v>
      </c>
      <c r="H28" s="9">
        <f t="shared" si="0"/>
        <v>9.7207770884827607</v>
      </c>
      <c r="I28" s="9">
        <f t="shared" si="1"/>
        <v>282.87077708848273</v>
      </c>
      <c r="J28" s="9">
        <f t="shared" si="2"/>
        <v>5.9320830139542556E-2</v>
      </c>
      <c r="K28" s="9">
        <f t="shared" si="3"/>
        <v>113.56975</v>
      </c>
      <c r="L28" s="9">
        <f t="shared" si="4"/>
        <v>1.1356975</v>
      </c>
      <c r="M28" s="1" t="s">
        <v>83</v>
      </c>
      <c r="O28" s="9">
        <f t="shared" si="19"/>
        <v>3.2692668037178572</v>
      </c>
      <c r="P28" s="9">
        <f t="shared" si="5"/>
        <v>0.19393562074419221</v>
      </c>
      <c r="Q28" s="12">
        <f t="shared" si="6"/>
        <v>1.9393562074419224E-2</v>
      </c>
      <c r="R28" s="9">
        <f t="shared" si="7"/>
        <v>0.11356975000000001</v>
      </c>
      <c r="S28" s="13">
        <f t="shared" si="8"/>
        <v>0.17076344778798247</v>
      </c>
      <c r="T28" s="2">
        <f t="shared" si="9"/>
        <v>0.01</v>
      </c>
      <c r="U28" s="14">
        <f t="shared" si="10"/>
        <v>1.7076344778798247E-3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1.4607634477879824E-2</v>
      </c>
      <c r="AR28" s="9">
        <f t="shared" si="14"/>
        <v>113.56975</v>
      </c>
      <c r="AS28" s="1">
        <f t="shared" si="15"/>
        <v>0.1</v>
      </c>
      <c r="AT28" s="1">
        <f t="shared" si="16"/>
        <v>10428.583333333334</v>
      </c>
      <c r="AU28" s="1">
        <f t="shared" si="17"/>
        <v>11591581.190361865</v>
      </c>
    </row>
    <row r="29" spans="1:47" x14ac:dyDescent="0.15">
      <c r="C29" s="7">
        <v>3</v>
      </c>
      <c r="D29" s="8">
        <v>13.903648684516099</v>
      </c>
      <c r="E29" s="10">
        <f t="shared" si="18"/>
        <v>9.7207770884827607</v>
      </c>
      <c r="F29" s="7" t="s">
        <v>83</v>
      </c>
      <c r="G29" s="1">
        <v>4</v>
      </c>
      <c r="H29" s="9">
        <f t="shared" si="0"/>
        <v>13.903648684516099</v>
      </c>
      <c r="I29" s="9">
        <f t="shared" si="1"/>
        <v>287.05364868451608</v>
      </c>
      <c r="J29" s="9">
        <f t="shared" si="2"/>
        <v>9.7958045250414308E-2</v>
      </c>
      <c r="K29" s="9">
        <f t="shared" si="3"/>
        <v>113.56975</v>
      </c>
      <c r="L29" s="9">
        <f t="shared" si="4"/>
        <v>1.1356975</v>
      </c>
      <c r="M29" s="1" t="s">
        <v>83</v>
      </c>
      <c r="O29" s="9">
        <f t="shared" si="19"/>
        <v>4.2110286829736658</v>
      </c>
      <c r="P29" s="9">
        <f t="shared" si="5"/>
        <v>0.41250413827752691</v>
      </c>
      <c r="Q29" s="12">
        <f t="shared" si="6"/>
        <v>4.1250413827752692E-2</v>
      </c>
      <c r="R29" s="9">
        <f t="shared" si="7"/>
        <v>0.11356975000000001</v>
      </c>
      <c r="S29" s="13">
        <f t="shared" si="8"/>
        <v>0.36321655923124502</v>
      </c>
      <c r="T29" s="2">
        <f t="shared" si="9"/>
        <v>0.01</v>
      </c>
      <c r="U29" s="14">
        <f t="shared" si="10"/>
        <v>3.6321655923124501E-3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1.6532165592312451E-2</v>
      </c>
      <c r="AR29" s="9">
        <f t="shared" si="14"/>
        <v>113.56975</v>
      </c>
      <c r="AS29" s="1">
        <f t="shared" si="15"/>
        <v>0.1</v>
      </c>
      <c r="AT29" s="1">
        <f t="shared" si="16"/>
        <v>10428.583333333334</v>
      </c>
      <c r="AU29" s="1">
        <f t="shared" si="17"/>
        <v>13118752.389785338</v>
      </c>
    </row>
    <row r="30" spans="1:47" x14ac:dyDescent="0.15">
      <c r="C30" s="7">
        <v>4</v>
      </c>
      <c r="D30" s="8">
        <v>17.924597572333301</v>
      </c>
      <c r="E30" s="10">
        <f t="shared" si="18"/>
        <v>13.903648684516099</v>
      </c>
      <c r="F30" s="7" t="s">
        <v>83</v>
      </c>
      <c r="G30" s="1">
        <v>5</v>
      </c>
      <c r="H30" s="9">
        <f t="shared" si="0"/>
        <v>17.924597572333301</v>
      </c>
      <c r="I30" s="9">
        <f t="shared" si="1"/>
        <v>291.07459757233329</v>
      </c>
      <c r="J30" s="9">
        <f t="shared" si="2"/>
        <v>0.15650875202028236</v>
      </c>
      <c r="K30" s="9">
        <f t="shared" si="3"/>
        <v>113.56975</v>
      </c>
      <c r="L30" s="9">
        <f t="shared" si="4"/>
        <v>1.1356975</v>
      </c>
      <c r="M30" s="1" t="s">
        <v>85</v>
      </c>
      <c r="N30" s="9">
        <f>(O29-P29)*C21/100</f>
        <v>3.6085983174613316</v>
      </c>
      <c r="O30" s="9">
        <f t="shared" si="19"/>
        <v>1.3256237272348077</v>
      </c>
      <c r="P30" s="9">
        <f t="shared" si="5"/>
        <v>0.20747171519799495</v>
      </c>
      <c r="Q30" s="12">
        <f t="shared" si="6"/>
        <v>2.0747171519799497E-2</v>
      </c>
      <c r="R30" s="9">
        <f t="shared" si="7"/>
        <v>0.11356975000000001</v>
      </c>
      <c r="S30" s="13">
        <f t="shared" si="8"/>
        <v>0.18268219767851471</v>
      </c>
      <c r="T30" s="2">
        <f t="shared" si="9"/>
        <v>0.01</v>
      </c>
      <c r="U30" s="14">
        <f t="shared" si="10"/>
        <v>1.8268219767851471E-3</v>
      </c>
      <c r="V30" s="13"/>
      <c r="W30" s="2"/>
      <c r="X30" s="14"/>
      <c r="Y30" s="2">
        <v>0.04</v>
      </c>
      <c r="Z30" s="2">
        <v>0.63</v>
      </c>
      <c r="AA30" s="2">
        <f t="shared" si="11"/>
        <v>2.52E-2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1.4999999999999999E-2</v>
      </c>
      <c r="AO30" s="2">
        <v>0.03</v>
      </c>
      <c r="AP30" s="2">
        <f t="shared" si="12"/>
        <v>4.4999999999999999E-4</v>
      </c>
      <c r="AQ30" s="1">
        <f t="shared" si="13"/>
        <v>2.7476821976785148E-2</v>
      </c>
      <c r="AR30" s="9">
        <f t="shared" si="14"/>
        <v>113.56975</v>
      </c>
      <c r="AS30" s="1">
        <f t="shared" si="15"/>
        <v>0.1</v>
      </c>
      <c r="AT30" s="1">
        <f t="shared" si="16"/>
        <v>10428.583333333334</v>
      </c>
      <c r="AU30" s="1">
        <f t="shared" si="17"/>
        <v>21803654.334267806</v>
      </c>
    </row>
    <row r="31" spans="1:47" x14ac:dyDescent="0.15">
      <c r="C31" s="7">
        <v>5</v>
      </c>
      <c r="D31" s="8">
        <v>25.147184853225799</v>
      </c>
      <c r="E31" s="10">
        <f t="shared" si="18"/>
        <v>17.924597572333301</v>
      </c>
      <c r="F31" s="7" t="s">
        <v>85</v>
      </c>
      <c r="G31" s="1">
        <v>6</v>
      </c>
      <c r="H31" s="9">
        <f t="shared" si="0"/>
        <v>25.147184853225799</v>
      </c>
      <c r="I31" s="9">
        <f t="shared" si="1"/>
        <v>298.29718485322576</v>
      </c>
      <c r="J31" s="9">
        <f t="shared" si="2"/>
        <v>0.35179764479306425</v>
      </c>
      <c r="K31" s="9">
        <f t="shared" si="3"/>
        <v>113.56975</v>
      </c>
      <c r="L31" s="9">
        <f t="shared" si="4"/>
        <v>1.1356975</v>
      </c>
      <c r="M31" s="1" t="s">
        <v>83</v>
      </c>
      <c r="O31" s="9">
        <f t="shared" si="19"/>
        <v>2.2538495120368127</v>
      </c>
      <c r="P31" s="9">
        <f t="shared" si="5"/>
        <v>0.79289895005254785</v>
      </c>
      <c r="Q31" s="12">
        <f t="shared" si="6"/>
        <v>7.9289895005254796E-2</v>
      </c>
      <c r="R31" s="9">
        <f t="shared" si="7"/>
        <v>0.11356975000000001</v>
      </c>
      <c r="S31" s="13">
        <f t="shared" si="8"/>
        <v>0.69816033763616447</v>
      </c>
      <c r="T31" s="2">
        <f t="shared" si="9"/>
        <v>0.01</v>
      </c>
      <c r="U31" s="14">
        <f t="shared" si="10"/>
        <v>6.9816033763616453E-3</v>
      </c>
      <c r="V31" s="13"/>
      <c r="W31" s="2"/>
      <c r="X31" s="14"/>
      <c r="Y31" s="2">
        <v>0.05</v>
      </c>
      <c r="Z31" s="2">
        <v>0.63</v>
      </c>
      <c r="AA31" s="2">
        <f t="shared" si="11"/>
        <v>3.15E-2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0.02</v>
      </c>
      <c r="AO31" s="2">
        <v>0.03</v>
      </c>
      <c r="AP31" s="2">
        <f t="shared" si="12"/>
        <v>5.9999999999999995E-4</v>
      </c>
      <c r="AQ31" s="1">
        <f t="shared" si="13"/>
        <v>3.908160337636165E-2</v>
      </c>
      <c r="AR31" s="9">
        <f t="shared" si="14"/>
        <v>113.56975</v>
      </c>
      <c r="AS31" s="1">
        <f t="shared" si="15"/>
        <v>0.1</v>
      </c>
      <c r="AT31" s="1">
        <f t="shared" si="16"/>
        <v>10428.583333333334</v>
      </c>
      <c r="AU31" s="1">
        <f t="shared" si="17"/>
        <v>31012384.604270861</v>
      </c>
    </row>
    <row r="32" spans="1:47" x14ac:dyDescent="0.15">
      <c r="C32" s="7">
        <v>6</v>
      </c>
      <c r="D32" s="8">
        <v>28.231066288333299</v>
      </c>
      <c r="E32" s="10">
        <f t="shared" si="18"/>
        <v>25.147184853225799</v>
      </c>
      <c r="F32" s="7" t="s">
        <v>83</v>
      </c>
      <c r="G32" s="1">
        <v>7</v>
      </c>
      <c r="H32" s="9">
        <f t="shared" si="0"/>
        <v>28.231066288333299</v>
      </c>
      <c r="I32" s="9">
        <f t="shared" si="1"/>
        <v>301.38106628833327</v>
      </c>
      <c r="J32" s="9">
        <f t="shared" si="2"/>
        <v>0.4913012879255253</v>
      </c>
      <c r="K32" s="9">
        <f t="shared" si="3"/>
        <v>113.56975</v>
      </c>
      <c r="L32" s="9">
        <f t="shared" si="4"/>
        <v>1.1356975</v>
      </c>
      <c r="M32" s="1" t="s">
        <v>83</v>
      </c>
      <c r="O32" s="9">
        <f t="shared" si="19"/>
        <v>2.5966480619842649</v>
      </c>
      <c r="P32" s="9">
        <f t="shared" si="5"/>
        <v>1.2757365371421885</v>
      </c>
      <c r="Q32" s="12">
        <f t="shared" si="6"/>
        <v>0.12757365371421886</v>
      </c>
      <c r="R32" s="9">
        <f t="shared" si="7"/>
        <v>0.11356975000000001</v>
      </c>
      <c r="S32" s="13">
        <f t="shared" si="8"/>
        <v>1.1233066350345831</v>
      </c>
      <c r="T32" s="2">
        <f t="shared" si="9"/>
        <v>0.01</v>
      </c>
      <c r="U32" s="14">
        <f t="shared" si="10"/>
        <v>1.123306635034583E-2</v>
      </c>
      <c r="V32" s="13"/>
      <c r="W32" s="2"/>
      <c r="X32" s="14"/>
      <c r="Y32" s="2">
        <v>0.05</v>
      </c>
      <c r="Z32" s="2">
        <v>0.63</v>
      </c>
      <c r="AA32" s="2">
        <f t="shared" si="11"/>
        <v>3.15E-2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0.02</v>
      </c>
      <c r="AO32" s="2">
        <v>0.03</v>
      </c>
      <c r="AP32" s="2">
        <f t="shared" si="12"/>
        <v>5.9999999999999995E-4</v>
      </c>
      <c r="AQ32" s="1">
        <f t="shared" si="13"/>
        <v>4.3333066350345832E-2</v>
      </c>
      <c r="AR32" s="9">
        <f t="shared" si="14"/>
        <v>113.56975</v>
      </c>
      <c r="AS32" s="1">
        <f t="shared" si="15"/>
        <v>0.1</v>
      </c>
      <c r="AT32" s="1">
        <f t="shared" si="16"/>
        <v>10428.583333333334</v>
      </c>
      <c r="AU32" s="1">
        <f t="shared" si="17"/>
        <v>34386043.653268896</v>
      </c>
    </row>
    <row r="33" spans="1:48" x14ac:dyDescent="0.15">
      <c r="C33" s="7">
        <v>7</v>
      </c>
      <c r="D33" s="8">
        <v>30.698978015161298</v>
      </c>
      <c r="E33" s="10">
        <f t="shared" si="18"/>
        <v>28.231066288333299</v>
      </c>
      <c r="F33" s="7" t="s">
        <v>83</v>
      </c>
      <c r="G33" s="1">
        <v>8</v>
      </c>
      <c r="H33" s="9">
        <f t="shared" si="0"/>
        <v>30.698978015161298</v>
      </c>
      <c r="I33" s="9">
        <f t="shared" si="1"/>
        <v>303.84897801516126</v>
      </c>
      <c r="J33" s="9">
        <f t="shared" si="2"/>
        <v>0.63871751286220912</v>
      </c>
      <c r="K33" s="9">
        <f t="shared" si="3"/>
        <v>113.56975</v>
      </c>
      <c r="L33" s="9">
        <f t="shared" si="4"/>
        <v>1.1356975</v>
      </c>
      <c r="M33" s="1" t="s">
        <v>83</v>
      </c>
      <c r="O33" s="9">
        <f t="shared" si="19"/>
        <v>2.4566090248420762</v>
      </c>
      <c r="P33" s="9">
        <f t="shared" si="5"/>
        <v>1.5690792064219878</v>
      </c>
      <c r="Q33" s="12">
        <f t="shared" si="6"/>
        <v>0.1569079206421988</v>
      </c>
      <c r="R33" s="9">
        <f t="shared" si="7"/>
        <v>0.11356975000000001</v>
      </c>
      <c r="S33" s="13">
        <f t="shared" si="8"/>
        <v>1.3815995953341342</v>
      </c>
      <c r="T33" s="2">
        <f t="shared" si="9"/>
        <v>0.01</v>
      </c>
      <c r="U33" s="14">
        <f t="shared" si="10"/>
        <v>1.3815995953341343E-2</v>
      </c>
      <c r="V33" s="13"/>
      <c r="W33" s="2"/>
      <c r="X33" s="14"/>
      <c r="Y33" s="2">
        <v>0.05</v>
      </c>
      <c r="Z33" s="2">
        <v>0.63</v>
      </c>
      <c r="AA33" s="2">
        <f t="shared" si="11"/>
        <v>3.15E-2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0.02</v>
      </c>
      <c r="AO33" s="2">
        <v>0.03</v>
      </c>
      <c r="AP33" s="2">
        <f t="shared" si="12"/>
        <v>5.9999999999999995E-4</v>
      </c>
      <c r="AQ33" s="1">
        <f t="shared" si="13"/>
        <v>4.5915995953341344E-2</v>
      </c>
      <c r="AR33" s="9">
        <f t="shared" si="14"/>
        <v>113.56975</v>
      </c>
      <c r="AS33" s="1">
        <f t="shared" si="15"/>
        <v>0.1</v>
      </c>
      <c r="AT33" s="1">
        <f t="shared" si="16"/>
        <v>10428.583333333334</v>
      </c>
      <c r="AU33" s="1">
        <f t="shared" si="17"/>
        <v>36435673.129379474</v>
      </c>
    </row>
    <row r="34" spans="1:48" x14ac:dyDescent="0.15">
      <c r="C34" s="7">
        <v>8</v>
      </c>
      <c r="D34" s="8">
        <v>28.7109498712903</v>
      </c>
      <c r="E34" s="10">
        <f t="shared" si="18"/>
        <v>30.698978015161298</v>
      </c>
      <c r="F34" s="7" t="s">
        <v>83</v>
      </c>
      <c r="G34" s="1">
        <v>9</v>
      </c>
      <c r="H34" s="9">
        <f t="shared" si="0"/>
        <v>28.7109498712903</v>
      </c>
      <c r="I34" s="9">
        <f t="shared" si="1"/>
        <v>301.8609498712903</v>
      </c>
      <c r="J34" s="9">
        <f t="shared" si="2"/>
        <v>0.51719397795125943</v>
      </c>
      <c r="K34" s="9">
        <f t="shared" si="3"/>
        <v>113.56975</v>
      </c>
      <c r="L34" s="9">
        <f t="shared" si="4"/>
        <v>1.1356975</v>
      </c>
      <c r="M34" s="1" t="s">
        <v>83</v>
      </c>
      <c r="O34" s="9">
        <f t="shared" si="19"/>
        <v>2.0232273184200884</v>
      </c>
      <c r="P34" s="9">
        <f t="shared" si="5"/>
        <v>1.0464009851133449</v>
      </c>
      <c r="Q34" s="12">
        <f t="shared" si="6"/>
        <v>0.10464009851133449</v>
      </c>
      <c r="R34" s="9">
        <f t="shared" si="7"/>
        <v>0.11356975000000001</v>
      </c>
      <c r="S34" s="13">
        <f t="shared" si="8"/>
        <v>0.92137297573812116</v>
      </c>
      <c r="T34" s="2">
        <f t="shared" si="9"/>
        <v>0.01</v>
      </c>
      <c r="U34" s="14">
        <f t="shared" si="10"/>
        <v>9.2137297573812119E-3</v>
      </c>
      <c r="V34" s="13"/>
      <c r="W34" s="2"/>
      <c r="X34" s="14"/>
      <c r="Y34" s="2">
        <v>0.05</v>
      </c>
      <c r="Z34" s="2">
        <v>0.63</v>
      </c>
      <c r="AA34" s="2">
        <f t="shared" si="11"/>
        <v>3.15E-2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0.02</v>
      </c>
      <c r="AO34" s="2">
        <v>0.03</v>
      </c>
      <c r="AP34" s="2">
        <f t="shared" si="12"/>
        <v>5.9999999999999995E-4</v>
      </c>
      <c r="AQ34" s="1">
        <f t="shared" si="13"/>
        <v>4.1313729757381214E-2</v>
      </c>
      <c r="AR34" s="9">
        <f t="shared" si="14"/>
        <v>113.56975</v>
      </c>
      <c r="AS34" s="1">
        <f t="shared" si="15"/>
        <v>0.1</v>
      </c>
      <c r="AT34" s="1">
        <f t="shared" si="16"/>
        <v>10428.583333333334</v>
      </c>
      <c r="AU34" s="1">
        <f t="shared" si="17"/>
        <v>32783641.559797604</v>
      </c>
    </row>
    <row r="35" spans="1:48" x14ac:dyDescent="0.15">
      <c r="C35" s="7">
        <v>9</v>
      </c>
      <c r="D35" s="8">
        <v>26.276871000333301</v>
      </c>
      <c r="E35" s="10">
        <f t="shared" si="18"/>
        <v>28.7109498712903</v>
      </c>
      <c r="F35" s="7" t="s">
        <v>83</v>
      </c>
      <c r="G35" s="1">
        <v>10</v>
      </c>
      <c r="H35" s="9">
        <f t="shared" si="0"/>
        <v>26.276871000333301</v>
      </c>
      <c r="I35" s="9">
        <f t="shared" si="1"/>
        <v>299.42687100033328</v>
      </c>
      <c r="J35" s="9">
        <f t="shared" si="2"/>
        <v>0.39790206920752824</v>
      </c>
      <c r="K35" s="9">
        <f t="shared" si="3"/>
        <v>113.56975</v>
      </c>
      <c r="L35" s="9">
        <f t="shared" si="4"/>
        <v>1.1356975</v>
      </c>
      <c r="M35" s="1" t="s">
        <v>83</v>
      </c>
      <c r="O35" s="9">
        <f t="shared" si="19"/>
        <v>2.1125238333067435</v>
      </c>
      <c r="P35" s="9">
        <f t="shared" si="5"/>
        <v>0.8405776045229727</v>
      </c>
      <c r="Q35" s="12">
        <f t="shared" si="6"/>
        <v>8.4057760452297278E-2</v>
      </c>
      <c r="R35" s="9">
        <f t="shared" si="7"/>
        <v>0.11356975000000001</v>
      </c>
      <c r="S35" s="13">
        <f t="shared" si="8"/>
        <v>0.74014216331635208</v>
      </c>
      <c r="T35" s="2">
        <f t="shared" si="9"/>
        <v>0.01</v>
      </c>
      <c r="U35" s="14">
        <f t="shared" si="10"/>
        <v>7.4014216331635208E-3</v>
      </c>
      <c r="V35" s="13"/>
      <c r="W35" s="2"/>
      <c r="X35" s="14"/>
      <c r="Y35" s="2">
        <v>0.05</v>
      </c>
      <c r="Z35" s="2">
        <v>0.63</v>
      </c>
      <c r="AA35" s="2">
        <f t="shared" si="11"/>
        <v>3.15E-2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0.02</v>
      </c>
      <c r="AO35" s="2">
        <v>0.03</v>
      </c>
      <c r="AP35" s="2">
        <f t="shared" si="12"/>
        <v>5.9999999999999995E-4</v>
      </c>
      <c r="AQ35" s="1">
        <f t="shared" si="13"/>
        <v>3.9501421633163523E-2</v>
      </c>
      <c r="AR35" s="9">
        <f t="shared" si="14"/>
        <v>113.56975</v>
      </c>
      <c r="AS35" s="1">
        <f t="shared" si="15"/>
        <v>0.1</v>
      </c>
      <c r="AT35" s="1">
        <f t="shared" si="16"/>
        <v>10428.583333333334</v>
      </c>
      <c r="AU35" s="1">
        <f t="shared" si="17"/>
        <v>31345522.554586101</v>
      </c>
    </row>
    <row r="36" spans="1:48" x14ac:dyDescent="0.15">
      <c r="C36" s="7">
        <v>10</v>
      </c>
      <c r="D36" s="8">
        <v>19.139072231290299</v>
      </c>
      <c r="E36" s="10">
        <f t="shared" si="18"/>
        <v>26.276871000333301</v>
      </c>
      <c r="F36" s="7" t="s">
        <v>83</v>
      </c>
      <c r="G36" s="1">
        <v>11</v>
      </c>
      <c r="H36" s="9">
        <f t="shared" si="0"/>
        <v>19.139072231290299</v>
      </c>
      <c r="I36" s="9">
        <f t="shared" si="1"/>
        <v>292.28907223129028</v>
      </c>
      <c r="J36" s="9">
        <f t="shared" si="2"/>
        <v>0.17984639804799862</v>
      </c>
      <c r="K36" s="9">
        <f t="shared" si="3"/>
        <v>113.56975</v>
      </c>
      <c r="L36" s="9">
        <f t="shared" si="4"/>
        <v>1.1356975</v>
      </c>
      <c r="M36" s="1" t="s">
        <v>85</v>
      </c>
      <c r="N36" s="9">
        <f>(O35-P35)*C21/100</f>
        <v>1.2083489173445823</v>
      </c>
      <c r="O36" s="9">
        <f t="shared" si="19"/>
        <v>1.1992948114391886</v>
      </c>
      <c r="P36" s="9">
        <f t="shared" si="5"/>
        <v>0.21568885203499177</v>
      </c>
      <c r="Q36" s="12">
        <f t="shared" si="6"/>
        <v>2.1568885203499179E-2</v>
      </c>
      <c r="R36" s="9">
        <f t="shared" si="7"/>
        <v>0.11356975000000001</v>
      </c>
      <c r="S36" s="13">
        <f t="shared" si="8"/>
        <v>0.18991751944068888</v>
      </c>
      <c r="T36" s="2">
        <f t="shared" si="9"/>
        <v>0.01</v>
      </c>
      <c r="U36" s="14">
        <f t="shared" si="10"/>
        <v>1.8991751944068889E-3</v>
      </c>
      <c r="V36" s="13"/>
      <c r="W36" s="2"/>
      <c r="X36" s="14"/>
      <c r="Y36" s="2">
        <v>0.04</v>
      </c>
      <c r="Z36" s="2">
        <v>0.63</v>
      </c>
      <c r="AA36" s="2">
        <f t="shared" si="11"/>
        <v>2.52E-2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1.4999999999999999E-2</v>
      </c>
      <c r="AO36" s="2">
        <v>0.03</v>
      </c>
      <c r="AP36" s="2">
        <f t="shared" si="12"/>
        <v>4.4999999999999999E-4</v>
      </c>
      <c r="AQ36" s="1">
        <f t="shared" si="13"/>
        <v>2.7549175194406889E-2</v>
      </c>
      <c r="AR36" s="9">
        <f t="shared" si="14"/>
        <v>113.56975</v>
      </c>
      <c r="AS36" s="1">
        <f t="shared" si="15"/>
        <v>0.1</v>
      </c>
      <c r="AT36" s="1">
        <f t="shared" si="16"/>
        <v>10428.583333333334</v>
      </c>
      <c r="AU36" s="1">
        <f t="shared" si="17"/>
        <v>21861068.708766039</v>
      </c>
    </row>
    <row r="37" spans="1:48" x14ac:dyDescent="0.15">
      <c r="C37" s="7">
        <v>11</v>
      </c>
      <c r="D37" s="8">
        <v>11.150429970199999</v>
      </c>
      <c r="E37" s="10">
        <f t="shared" si="18"/>
        <v>19.139072231290299</v>
      </c>
      <c r="F37" s="7" t="s">
        <v>85</v>
      </c>
      <c r="G37" s="1">
        <v>12</v>
      </c>
      <c r="H37" s="9">
        <f t="shared" si="0"/>
        <v>11.150429970199999</v>
      </c>
      <c r="I37" s="9">
        <f t="shared" si="1"/>
        <v>284.30042997019996</v>
      </c>
      <c r="J37" s="9">
        <f t="shared" si="2"/>
        <v>7.053111888081641E-2</v>
      </c>
      <c r="K37" s="9">
        <f t="shared" si="3"/>
        <v>113.56975</v>
      </c>
      <c r="L37" s="9">
        <f t="shared" si="4"/>
        <v>1.1356975</v>
      </c>
      <c r="M37" s="1" t="s">
        <v>83</v>
      </c>
      <c r="O37" s="9">
        <f t="shared" si="19"/>
        <v>2.1193034594041968</v>
      </c>
      <c r="P37" s="9">
        <f t="shared" si="5"/>
        <v>0.14947684423976287</v>
      </c>
      <c r="Q37" s="12">
        <f t="shared" si="6"/>
        <v>1.4947684423976287E-2</v>
      </c>
      <c r="R37" s="9">
        <f t="shared" si="7"/>
        <v>0.11356975000000001</v>
      </c>
      <c r="S37" s="13">
        <f t="shared" si="8"/>
        <v>0.13161677668548435</v>
      </c>
      <c r="T37" s="2">
        <f t="shared" si="9"/>
        <v>0.01</v>
      </c>
      <c r="U37" s="14">
        <f t="shared" si="10"/>
        <v>1.3161677668548435E-3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1.4216167766854844E-2</v>
      </c>
      <c r="AR37" s="9">
        <f t="shared" si="14"/>
        <v>113.56975</v>
      </c>
      <c r="AS37" s="1">
        <f t="shared" si="15"/>
        <v>0.1</v>
      </c>
      <c r="AT37" s="1">
        <f t="shared" si="16"/>
        <v>10428.583333333334</v>
      </c>
      <c r="AU37" s="1">
        <f t="shared" si="17"/>
        <v>11280941.013059963</v>
      </c>
      <c r="AV37" s="1">
        <f>SUM(AU26:AU37)</f>
        <v>267055319.57870865</v>
      </c>
    </row>
    <row r="38" spans="1:48" x14ac:dyDescent="0.15">
      <c r="C38" s="7">
        <v>12</v>
      </c>
      <c r="D38" s="8">
        <v>8.6206042674193508</v>
      </c>
      <c r="E38" s="10">
        <f t="shared" si="18"/>
        <v>11.150429970199999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1363.0195000000001</v>
      </c>
      <c r="C42" s="7" t="s">
        <v>82</v>
      </c>
      <c r="D42" s="7">
        <f>D26</f>
        <v>5.5637192800322604</v>
      </c>
      <c r="E42" s="7"/>
      <c r="F42" s="7"/>
      <c r="G42" s="1">
        <v>1</v>
      </c>
      <c r="H42" s="9">
        <f t="shared" ref="H42:H53" si="20">E43</f>
        <v>5.5637192800322604</v>
      </c>
      <c r="I42" s="9">
        <f t="shared" ref="I42:I53" si="21">H42+273.15</f>
        <v>278.71371928003225</v>
      </c>
      <c r="J42" s="9">
        <f t="shared" ref="J42:J53" si="22">EXP(($C$15*(I42-$C$13))/($C$16*I42*$C$13))</f>
        <v>3.5501007009146941E-2</v>
      </c>
      <c r="K42" s="9">
        <f t="shared" ref="K42:K53" si="23">$B$42/12</f>
        <v>113.58495833333335</v>
      </c>
      <c r="L42" s="9">
        <f t="shared" ref="L42:L53" si="24">K42*$B$43/100</f>
        <v>1.1358495833333335</v>
      </c>
      <c r="M42" s="1" t="s">
        <v>83</v>
      </c>
      <c r="O42" s="9">
        <f>L42</f>
        <v>1.1358495833333335</v>
      </c>
      <c r="P42" s="9">
        <f t="shared" ref="P42:P53" si="25">O42*J42</f>
        <v>4.0323804019253305E-2</v>
      </c>
      <c r="Q42" s="12">
        <f t="shared" ref="Q42:Q53" si="26">P42*$B$44</f>
        <v>9.6777129646207927E-3</v>
      </c>
      <c r="R42" s="9">
        <f t="shared" ref="R42:R53" si="27">L42*$B$44</f>
        <v>0.27260390000000001</v>
      </c>
      <c r="S42" s="13">
        <f t="shared" ref="S42:S53" si="28">Q42/R42</f>
        <v>3.5501007009146941E-2</v>
      </c>
      <c r="T42" s="2">
        <f t="shared" ref="T42:T53" si="29">$B$43/100</f>
        <v>0.01</v>
      </c>
      <c r="U42" s="14">
        <f t="shared" ref="U42:U53" si="30">S42*T42</f>
        <v>3.5501007009146942E-4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8.7750100700914688E-3</v>
      </c>
      <c r="AR42" s="9">
        <f t="shared" ref="AR42:AR53" si="35">$B$42/12</f>
        <v>113.58495833333335</v>
      </c>
      <c r="AS42" s="1">
        <f t="shared" ref="AS42:AS53" si="36">$B$44</f>
        <v>0.24</v>
      </c>
      <c r="AT42" s="1">
        <f t="shared" ref="AT42:AT53" si="37">$E$3/12</f>
        <v>458747.66666666669</v>
      </c>
      <c r="AU42" s="1">
        <f t="shared" ref="AU42:AU53" si="38">AT42*10000*AS42*0.67*AR42*AQ42</f>
        <v>735238701.37791491</v>
      </c>
    </row>
    <row r="43" spans="1:48" x14ac:dyDescent="0.15">
      <c r="A43" s="1" t="s">
        <v>84</v>
      </c>
      <c r="B43" s="1">
        <f>H3</f>
        <v>1</v>
      </c>
      <c r="C43" s="7">
        <v>1</v>
      </c>
      <c r="D43" s="7">
        <f t="shared" ref="D43:D54" si="39">D27</f>
        <v>7.2321551673548399</v>
      </c>
      <c r="E43" s="10">
        <f t="shared" ref="E43:E54" si="40">D42</f>
        <v>5.5637192800322604</v>
      </c>
      <c r="F43" s="7" t="s">
        <v>83</v>
      </c>
      <c r="G43" s="1">
        <v>2</v>
      </c>
      <c r="H43" s="9">
        <f t="shared" si="20"/>
        <v>7.2321551673548399</v>
      </c>
      <c r="I43" s="9">
        <f t="shared" si="21"/>
        <v>280.38215516735482</v>
      </c>
      <c r="J43" s="9">
        <f t="shared" si="22"/>
        <v>4.3704143366867017E-2</v>
      </c>
      <c r="K43" s="9">
        <f t="shared" si="23"/>
        <v>113.58495833333335</v>
      </c>
      <c r="L43" s="9">
        <f t="shared" si="24"/>
        <v>1.1358495833333335</v>
      </c>
      <c r="M43" s="1" t="s">
        <v>83</v>
      </c>
      <c r="O43" s="9">
        <f t="shared" ref="O43:O53" si="41">L43+O42-P42-N43</f>
        <v>2.2313753626474138</v>
      </c>
      <c r="P43" s="9">
        <f t="shared" si="25"/>
        <v>9.752034875443745E-2</v>
      </c>
      <c r="Q43" s="12">
        <f t="shared" si="26"/>
        <v>2.3404883701064989E-2</v>
      </c>
      <c r="R43" s="9">
        <f t="shared" si="27"/>
        <v>0.27260390000000001</v>
      </c>
      <c r="S43" s="13">
        <f t="shared" si="28"/>
        <v>8.5856745633738143E-2</v>
      </c>
      <c r="T43" s="2">
        <f t="shared" si="29"/>
        <v>0.01</v>
      </c>
      <c r="U43" s="14">
        <f t="shared" si="30"/>
        <v>8.5856745633738148E-4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9.2785674563373808E-3</v>
      </c>
      <c r="AR43" s="9">
        <f t="shared" si="35"/>
        <v>113.58495833333335</v>
      </c>
      <c r="AS43" s="1">
        <f t="shared" si="36"/>
        <v>0.24</v>
      </c>
      <c r="AT43" s="1">
        <f t="shared" si="37"/>
        <v>458747.66666666669</v>
      </c>
      <c r="AU43" s="1">
        <f t="shared" si="38"/>
        <v>777430661.93128228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9.7207770884827607</v>
      </c>
      <c r="E44" s="10">
        <f t="shared" si="40"/>
        <v>7.2321551673548399</v>
      </c>
      <c r="F44" s="7" t="s">
        <v>83</v>
      </c>
      <c r="G44" s="1">
        <v>3</v>
      </c>
      <c r="H44" s="9">
        <f t="shared" si="20"/>
        <v>9.7207770884827607</v>
      </c>
      <c r="I44" s="9">
        <f t="shared" si="21"/>
        <v>282.87077708848273</v>
      </c>
      <c r="J44" s="9">
        <f t="shared" si="22"/>
        <v>5.9320830139542556E-2</v>
      </c>
      <c r="K44" s="9">
        <f t="shared" si="23"/>
        <v>113.58495833333335</v>
      </c>
      <c r="L44" s="9">
        <f t="shared" si="24"/>
        <v>1.1358495833333335</v>
      </c>
      <c r="M44" s="1" t="s">
        <v>83</v>
      </c>
      <c r="O44" s="9">
        <f t="shared" si="41"/>
        <v>3.2697045972263097</v>
      </c>
      <c r="P44" s="9">
        <f t="shared" si="25"/>
        <v>0.19396159101854332</v>
      </c>
      <c r="Q44" s="12">
        <f t="shared" si="26"/>
        <v>4.6550781844450398E-2</v>
      </c>
      <c r="R44" s="9">
        <f t="shared" si="27"/>
        <v>0.27260390000000001</v>
      </c>
      <c r="S44" s="13">
        <f t="shared" si="28"/>
        <v>0.17076344778798247</v>
      </c>
      <c r="T44" s="2">
        <f t="shared" si="29"/>
        <v>0.01</v>
      </c>
      <c r="U44" s="14">
        <f t="shared" si="30"/>
        <v>1.7076344778798247E-3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1.0127634477879822E-2</v>
      </c>
      <c r="AR44" s="9">
        <f t="shared" si="35"/>
        <v>113.58495833333335</v>
      </c>
      <c r="AS44" s="1">
        <f t="shared" si="36"/>
        <v>0.24</v>
      </c>
      <c r="AT44" s="1">
        <f t="shared" si="37"/>
        <v>458747.66666666669</v>
      </c>
      <c r="AU44" s="1">
        <f t="shared" si="38"/>
        <v>848572111.26470423</v>
      </c>
    </row>
    <row r="45" spans="1:48" x14ac:dyDescent="0.15">
      <c r="C45" s="7">
        <v>3</v>
      </c>
      <c r="D45" s="7">
        <f t="shared" si="39"/>
        <v>13.903648684516099</v>
      </c>
      <c r="E45" s="10">
        <f t="shared" si="40"/>
        <v>9.7207770884827607</v>
      </c>
      <c r="F45" s="7" t="s">
        <v>83</v>
      </c>
      <c r="G45" s="1">
        <v>4</v>
      </c>
      <c r="H45" s="9">
        <f t="shared" si="20"/>
        <v>13.903648684516099</v>
      </c>
      <c r="I45" s="9">
        <f t="shared" si="21"/>
        <v>287.05364868451608</v>
      </c>
      <c r="J45" s="9">
        <f t="shared" si="22"/>
        <v>9.7958045250414308E-2</v>
      </c>
      <c r="K45" s="9">
        <f t="shared" si="23"/>
        <v>113.58495833333335</v>
      </c>
      <c r="L45" s="9">
        <f t="shared" si="24"/>
        <v>1.1358495833333335</v>
      </c>
      <c r="M45" s="1" t="s">
        <v>83</v>
      </c>
      <c r="O45" s="9">
        <f t="shared" si="41"/>
        <v>4.2115925895410999</v>
      </c>
      <c r="P45" s="9">
        <f t="shared" si="25"/>
        <v>0.41255937746257665</v>
      </c>
      <c r="Q45" s="12">
        <f t="shared" si="26"/>
        <v>9.9014250591018385E-2</v>
      </c>
      <c r="R45" s="9">
        <f t="shared" si="27"/>
        <v>0.27260390000000001</v>
      </c>
      <c r="S45" s="13">
        <f t="shared" si="28"/>
        <v>0.36321655923124496</v>
      </c>
      <c r="T45" s="2">
        <f t="shared" si="29"/>
        <v>0.01</v>
      </c>
      <c r="U45" s="14">
        <f t="shared" si="30"/>
        <v>3.6321655923124497E-3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1.2052165592312449E-2</v>
      </c>
      <c r="AR45" s="9">
        <f t="shared" si="35"/>
        <v>113.58495833333335</v>
      </c>
      <c r="AS45" s="1">
        <f t="shared" si="36"/>
        <v>0.24</v>
      </c>
      <c r="AT45" s="1">
        <f t="shared" si="37"/>
        <v>458747.66666666669</v>
      </c>
      <c r="AU45" s="1">
        <f t="shared" si="38"/>
        <v>1009824320.2119796</v>
      </c>
    </row>
    <row r="46" spans="1:48" x14ac:dyDescent="0.15">
      <c r="C46" s="7">
        <v>4</v>
      </c>
      <c r="D46" s="7">
        <f t="shared" si="39"/>
        <v>17.924597572333301</v>
      </c>
      <c r="E46" s="10">
        <f t="shared" si="40"/>
        <v>13.903648684516099</v>
      </c>
      <c r="F46" s="7" t="s">
        <v>83</v>
      </c>
      <c r="G46" s="1">
        <v>5</v>
      </c>
      <c r="H46" s="9">
        <f t="shared" si="20"/>
        <v>17.924597572333301</v>
      </c>
      <c r="I46" s="9">
        <f t="shared" si="21"/>
        <v>291.07459757233329</v>
      </c>
      <c r="J46" s="9">
        <f t="shared" si="22"/>
        <v>0.15650875202028236</v>
      </c>
      <c r="K46" s="9">
        <f t="shared" si="23"/>
        <v>113.58495833333335</v>
      </c>
      <c r="L46" s="9">
        <f t="shared" si="24"/>
        <v>1.1358495833333335</v>
      </c>
      <c r="M46" s="1" t="s">
        <v>85</v>
      </c>
      <c r="N46" s="9">
        <f>(O45-P45)*$C$21/100</f>
        <v>3.6090815514745969</v>
      </c>
      <c r="O46" s="9">
        <f t="shared" si="41"/>
        <v>1.3258012439372604</v>
      </c>
      <c r="P46" s="9">
        <f t="shared" si="25"/>
        <v>0.20749949811555857</v>
      </c>
      <c r="Q46" s="12">
        <f t="shared" si="26"/>
        <v>4.9799879547734051E-2</v>
      </c>
      <c r="R46" s="9">
        <f t="shared" si="27"/>
        <v>0.27260390000000001</v>
      </c>
      <c r="S46" s="13">
        <f t="shared" si="28"/>
        <v>0.18268219767851468</v>
      </c>
      <c r="T46" s="2">
        <f t="shared" si="29"/>
        <v>0.01</v>
      </c>
      <c r="U46" s="14">
        <f t="shared" si="30"/>
        <v>1.8268219767851469E-3</v>
      </c>
      <c r="V46" s="13"/>
      <c r="W46" s="2"/>
      <c r="X46" s="14"/>
      <c r="Y46" s="2">
        <v>0.04</v>
      </c>
      <c r="Z46" s="2">
        <v>0.28999999999999998</v>
      </c>
      <c r="AA46" s="2">
        <f t="shared" si="31"/>
        <v>1.1599999999999999E-2</v>
      </c>
      <c r="AB46" s="2"/>
      <c r="AC46" s="2"/>
      <c r="AD46" s="2"/>
      <c r="AE46" s="13">
        <v>5.0000000000000001E-3</v>
      </c>
      <c r="AF46" s="2">
        <v>0.02</v>
      </c>
      <c r="AG46" s="16">
        <f t="shared" si="32"/>
        <v>1E-4</v>
      </c>
      <c r="AH46" s="13"/>
      <c r="AI46" s="2"/>
      <c r="AJ46" s="14"/>
      <c r="AL46" s="2"/>
      <c r="AM46" s="2"/>
      <c r="AN46" s="2">
        <v>1.4999999999999999E-2</v>
      </c>
      <c r="AO46" s="2">
        <v>0.26</v>
      </c>
      <c r="AP46" s="2">
        <f t="shared" si="33"/>
        <v>3.8999999999999998E-3</v>
      </c>
      <c r="AQ46" s="1">
        <f t="shared" si="34"/>
        <v>1.7426821976785144E-2</v>
      </c>
      <c r="AR46" s="9">
        <f t="shared" si="35"/>
        <v>113.58495833333335</v>
      </c>
      <c r="AS46" s="1">
        <f t="shared" si="36"/>
        <v>0.24</v>
      </c>
      <c r="AT46" s="1">
        <f t="shared" si="37"/>
        <v>458747.66666666669</v>
      </c>
      <c r="AU46" s="1">
        <f t="shared" si="38"/>
        <v>1460154900.9073739</v>
      </c>
    </row>
    <row r="47" spans="1:48" x14ac:dyDescent="0.15">
      <c r="C47" s="7">
        <v>5</v>
      </c>
      <c r="D47" s="7">
        <f t="shared" si="39"/>
        <v>25.147184853225799</v>
      </c>
      <c r="E47" s="10">
        <f t="shared" si="40"/>
        <v>17.924597572333301</v>
      </c>
      <c r="F47" s="7" t="s">
        <v>85</v>
      </c>
      <c r="G47" s="1">
        <v>6</v>
      </c>
      <c r="H47" s="9">
        <f t="shared" si="20"/>
        <v>25.147184853225799</v>
      </c>
      <c r="I47" s="9">
        <f t="shared" si="21"/>
        <v>298.29718485322576</v>
      </c>
      <c r="J47" s="9">
        <f t="shared" si="22"/>
        <v>0.35179764479306425</v>
      </c>
      <c r="K47" s="9">
        <f t="shared" si="23"/>
        <v>113.58495833333335</v>
      </c>
      <c r="L47" s="9">
        <f t="shared" si="24"/>
        <v>1.1358495833333335</v>
      </c>
      <c r="M47" s="1" t="s">
        <v>83</v>
      </c>
      <c r="O47" s="9">
        <f t="shared" si="41"/>
        <v>2.2541513291550355</v>
      </c>
      <c r="P47" s="9">
        <f t="shared" si="25"/>
        <v>0.79300512860389683</v>
      </c>
      <c r="Q47" s="12">
        <f t="shared" si="26"/>
        <v>0.19032123086493524</v>
      </c>
      <c r="R47" s="9">
        <f t="shared" si="27"/>
        <v>0.27260390000000001</v>
      </c>
      <c r="S47" s="13">
        <f t="shared" si="28"/>
        <v>0.69816033763616459</v>
      </c>
      <c r="T47" s="2">
        <f t="shared" si="29"/>
        <v>0.01</v>
      </c>
      <c r="U47" s="14">
        <f t="shared" si="30"/>
        <v>6.9816033763616461E-3</v>
      </c>
      <c r="V47" s="13"/>
      <c r="W47" s="2"/>
      <c r="X47" s="14"/>
      <c r="Y47" s="2">
        <v>0.05</v>
      </c>
      <c r="Z47" s="2">
        <v>0.28999999999999998</v>
      </c>
      <c r="AA47" s="2">
        <f t="shared" si="31"/>
        <v>1.4499999999999999E-2</v>
      </c>
      <c r="AB47" s="2"/>
      <c r="AC47" s="2"/>
      <c r="AD47" s="2"/>
      <c r="AE47" s="13">
        <v>0.01</v>
      </c>
      <c r="AF47" s="2">
        <v>0.02</v>
      </c>
      <c r="AG47" s="16">
        <f t="shared" si="32"/>
        <v>2.0000000000000001E-4</v>
      </c>
      <c r="AH47" s="13"/>
      <c r="AI47" s="2"/>
      <c r="AJ47" s="14"/>
      <c r="AK47" s="2"/>
      <c r="AL47" s="2"/>
      <c r="AM47" s="2"/>
      <c r="AN47" s="2">
        <v>0.02</v>
      </c>
      <c r="AO47" s="2">
        <v>0.26</v>
      </c>
      <c r="AP47" s="2">
        <f t="shared" si="33"/>
        <v>5.2000000000000006E-3</v>
      </c>
      <c r="AQ47" s="1">
        <f t="shared" si="34"/>
        <v>2.6881603376361644E-2</v>
      </c>
      <c r="AR47" s="9">
        <f t="shared" si="35"/>
        <v>113.58495833333335</v>
      </c>
      <c r="AS47" s="1">
        <f t="shared" si="36"/>
        <v>0.24</v>
      </c>
      <c r="AT47" s="1">
        <f t="shared" si="37"/>
        <v>458747.66666666669</v>
      </c>
      <c r="AU47" s="1">
        <f t="shared" si="38"/>
        <v>2252350139.717422</v>
      </c>
    </row>
    <row r="48" spans="1:48" x14ac:dyDescent="0.15">
      <c r="C48" s="7">
        <v>6</v>
      </c>
      <c r="D48" s="7">
        <f t="shared" si="39"/>
        <v>28.231066288333299</v>
      </c>
      <c r="E48" s="10">
        <f t="shared" si="40"/>
        <v>25.147184853225799</v>
      </c>
      <c r="F48" s="7" t="s">
        <v>83</v>
      </c>
      <c r="G48" s="1">
        <v>7</v>
      </c>
      <c r="H48" s="9">
        <f t="shared" si="20"/>
        <v>28.231066288333299</v>
      </c>
      <c r="I48" s="9">
        <f t="shared" si="21"/>
        <v>301.38106628833327</v>
      </c>
      <c r="J48" s="9">
        <f t="shared" si="22"/>
        <v>0.4913012879255253</v>
      </c>
      <c r="K48" s="9">
        <f t="shared" si="23"/>
        <v>113.58495833333335</v>
      </c>
      <c r="L48" s="9">
        <f t="shared" si="24"/>
        <v>1.1358495833333335</v>
      </c>
      <c r="M48" s="1" t="s">
        <v>83</v>
      </c>
      <c r="O48" s="9">
        <f t="shared" si="41"/>
        <v>2.5969957838844722</v>
      </c>
      <c r="P48" s="9">
        <f t="shared" si="25"/>
        <v>1.2759073733596002</v>
      </c>
      <c r="Q48" s="12">
        <f t="shared" si="26"/>
        <v>0.30621776960630404</v>
      </c>
      <c r="R48" s="9">
        <f t="shared" si="27"/>
        <v>0.27260390000000001</v>
      </c>
      <c r="S48" s="13">
        <f t="shared" si="28"/>
        <v>1.1233066350345833</v>
      </c>
      <c r="T48" s="2">
        <f t="shared" si="29"/>
        <v>0.01</v>
      </c>
      <c r="U48" s="14">
        <f t="shared" si="30"/>
        <v>1.1233066350345834E-2</v>
      </c>
      <c r="V48" s="13"/>
      <c r="W48" s="2"/>
      <c r="X48" s="14"/>
      <c r="Y48" s="2">
        <v>0.05</v>
      </c>
      <c r="Z48" s="2">
        <v>0.28999999999999998</v>
      </c>
      <c r="AA48" s="2">
        <f t="shared" si="31"/>
        <v>1.4499999999999999E-2</v>
      </c>
      <c r="AB48" s="2"/>
      <c r="AC48" s="2"/>
      <c r="AD48" s="2"/>
      <c r="AE48" s="13">
        <v>0.01</v>
      </c>
      <c r="AF48" s="2">
        <v>0.02</v>
      </c>
      <c r="AG48" s="16">
        <f t="shared" si="32"/>
        <v>2.0000000000000001E-4</v>
      </c>
      <c r="AH48" s="13"/>
      <c r="AI48" s="2"/>
      <c r="AJ48" s="14"/>
      <c r="AL48" s="2"/>
      <c r="AM48" s="2"/>
      <c r="AN48" s="2">
        <v>0.02</v>
      </c>
      <c r="AO48" s="2">
        <v>0.26</v>
      </c>
      <c r="AP48" s="2">
        <f t="shared" si="33"/>
        <v>5.2000000000000006E-3</v>
      </c>
      <c r="AQ48" s="1">
        <f t="shared" si="34"/>
        <v>3.113306635034583E-2</v>
      </c>
      <c r="AR48" s="9">
        <f t="shared" si="35"/>
        <v>113.58495833333335</v>
      </c>
      <c r="AS48" s="1">
        <f t="shared" si="36"/>
        <v>0.24</v>
      </c>
      <c r="AT48" s="1">
        <f t="shared" si="37"/>
        <v>458747.66666666669</v>
      </c>
      <c r="AU48" s="1">
        <f t="shared" si="38"/>
        <v>2608570826.7571397</v>
      </c>
    </row>
    <row r="49" spans="1:48" x14ac:dyDescent="0.15">
      <c r="C49" s="7">
        <v>7</v>
      </c>
      <c r="D49" s="7">
        <f t="shared" si="39"/>
        <v>30.698978015161298</v>
      </c>
      <c r="E49" s="10">
        <f t="shared" si="40"/>
        <v>28.231066288333299</v>
      </c>
      <c r="F49" s="7" t="s">
        <v>83</v>
      </c>
      <c r="G49" s="1">
        <v>8</v>
      </c>
      <c r="H49" s="9">
        <f t="shared" si="20"/>
        <v>30.698978015161298</v>
      </c>
      <c r="I49" s="9">
        <f t="shared" si="21"/>
        <v>303.84897801516126</v>
      </c>
      <c r="J49" s="9">
        <f t="shared" si="22"/>
        <v>0.63871751286220912</v>
      </c>
      <c r="K49" s="9">
        <f t="shared" si="23"/>
        <v>113.58495833333335</v>
      </c>
      <c r="L49" s="9">
        <f t="shared" si="24"/>
        <v>1.1358495833333335</v>
      </c>
      <c r="M49" s="1" t="s">
        <v>83</v>
      </c>
      <c r="O49" s="9">
        <f t="shared" si="41"/>
        <v>2.4569379938582054</v>
      </c>
      <c r="P49" s="9">
        <f t="shared" si="25"/>
        <v>1.5692893246937787</v>
      </c>
      <c r="Q49" s="12">
        <f t="shared" si="26"/>
        <v>0.37662943792650688</v>
      </c>
      <c r="R49" s="9">
        <f t="shared" si="27"/>
        <v>0.27260390000000001</v>
      </c>
      <c r="S49" s="13">
        <f t="shared" si="28"/>
        <v>1.3815995953341345</v>
      </c>
      <c r="T49" s="2">
        <f t="shared" si="29"/>
        <v>0.01</v>
      </c>
      <c r="U49" s="14">
        <f t="shared" si="30"/>
        <v>1.3815995953341344E-2</v>
      </c>
      <c r="V49" s="13"/>
      <c r="W49" s="2"/>
      <c r="X49" s="14"/>
      <c r="Y49" s="2">
        <v>0.05</v>
      </c>
      <c r="Z49" s="2">
        <v>0.28999999999999998</v>
      </c>
      <c r="AA49" s="2">
        <f t="shared" si="31"/>
        <v>1.4499999999999999E-2</v>
      </c>
      <c r="AB49" s="2"/>
      <c r="AC49" s="2"/>
      <c r="AD49" s="2"/>
      <c r="AE49" s="13">
        <v>0.01</v>
      </c>
      <c r="AF49" s="2">
        <v>0.02</v>
      </c>
      <c r="AG49" s="16">
        <f t="shared" si="32"/>
        <v>2.0000000000000001E-4</v>
      </c>
      <c r="AH49" s="13"/>
      <c r="AI49" s="2"/>
      <c r="AJ49" s="14"/>
      <c r="AK49" s="2"/>
      <c r="AL49" s="2"/>
      <c r="AM49" s="2"/>
      <c r="AN49" s="2">
        <v>0.02</v>
      </c>
      <c r="AO49" s="2">
        <v>0.26</v>
      </c>
      <c r="AP49" s="2">
        <f t="shared" si="33"/>
        <v>5.2000000000000006E-3</v>
      </c>
      <c r="AQ49" s="1">
        <f t="shared" si="34"/>
        <v>3.3715995953341342E-2</v>
      </c>
      <c r="AR49" s="9">
        <f t="shared" si="35"/>
        <v>113.58495833333335</v>
      </c>
      <c r="AS49" s="1">
        <f t="shared" si="36"/>
        <v>0.24</v>
      </c>
      <c r="AT49" s="1">
        <f t="shared" si="37"/>
        <v>458747.66666666669</v>
      </c>
      <c r="AU49" s="1">
        <f t="shared" si="38"/>
        <v>2824988790.0287414</v>
      </c>
    </row>
    <row r="50" spans="1:48" x14ac:dyDescent="0.15">
      <c r="C50" s="7">
        <v>8</v>
      </c>
      <c r="D50" s="7">
        <f t="shared" si="39"/>
        <v>28.7109498712903</v>
      </c>
      <c r="E50" s="10">
        <f t="shared" si="40"/>
        <v>30.698978015161298</v>
      </c>
      <c r="F50" s="7" t="s">
        <v>83</v>
      </c>
      <c r="G50" s="1">
        <v>9</v>
      </c>
      <c r="H50" s="9">
        <f t="shared" si="20"/>
        <v>28.7109498712903</v>
      </c>
      <c r="I50" s="9">
        <f t="shared" si="21"/>
        <v>301.8609498712903</v>
      </c>
      <c r="J50" s="9">
        <f t="shared" si="22"/>
        <v>0.51719397795125943</v>
      </c>
      <c r="K50" s="9">
        <f t="shared" si="23"/>
        <v>113.58495833333335</v>
      </c>
      <c r="L50" s="9">
        <f t="shared" si="24"/>
        <v>1.1358495833333335</v>
      </c>
      <c r="M50" s="1" t="s">
        <v>83</v>
      </c>
      <c r="O50" s="9">
        <f t="shared" si="41"/>
        <v>2.0234982524977605</v>
      </c>
      <c r="P50" s="9">
        <f t="shared" si="25"/>
        <v>1.0465411105867388</v>
      </c>
      <c r="Q50" s="12">
        <f t="shared" si="26"/>
        <v>0.2511698665408173</v>
      </c>
      <c r="R50" s="9">
        <f t="shared" si="27"/>
        <v>0.27260390000000001</v>
      </c>
      <c r="S50" s="13">
        <f t="shared" si="28"/>
        <v>0.92137297573812149</v>
      </c>
      <c r="T50" s="2">
        <f t="shared" si="29"/>
        <v>0.01</v>
      </c>
      <c r="U50" s="14">
        <f t="shared" si="30"/>
        <v>9.2137297573812154E-3</v>
      </c>
      <c r="V50" s="13"/>
      <c r="W50" s="2"/>
      <c r="X50" s="14"/>
      <c r="Y50" s="2">
        <v>0.05</v>
      </c>
      <c r="Z50" s="2">
        <v>0.28999999999999998</v>
      </c>
      <c r="AA50" s="2">
        <f t="shared" si="31"/>
        <v>1.4499999999999999E-2</v>
      </c>
      <c r="AB50" s="2"/>
      <c r="AC50" s="2"/>
      <c r="AD50" s="2"/>
      <c r="AE50" s="13">
        <v>0.01</v>
      </c>
      <c r="AF50" s="2">
        <v>0.02</v>
      </c>
      <c r="AG50" s="16">
        <f t="shared" si="32"/>
        <v>2.0000000000000001E-4</v>
      </c>
      <c r="AH50" s="13"/>
      <c r="AI50" s="2"/>
      <c r="AJ50" s="14"/>
      <c r="AL50" s="2"/>
      <c r="AM50" s="2"/>
      <c r="AN50" s="2">
        <v>0.02</v>
      </c>
      <c r="AO50" s="2">
        <v>0.26</v>
      </c>
      <c r="AP50" s="2">
        <f t="shared" si="33"/>
        <v>5.2000000000000006E-3</v>
      </c>
      <c r="AQ50" s="1">
        <f t="shared" si="34"/>
        <v>2.9113729757381211E-2</v>
      </c>
      <c r="AR50" s="9">
        <f t="shared" si="35"/>
        <v>113.58495833333335</v>
      </c>
      <c r="AS50" s="1">
        <f t="shared" si="36"/>
        <v>0.24</v>
      </c>
      <c r="AT50" s="1">
        <f t="shared" si="37"/>
        <v>458747.66666666669</v>
      </c>
      <c r="AU50" s="1">
        <f t="shared" si="38"/>
        <v>2439375076.2797008</v>
      </c>
    </row>
    <row r="51" spans="1:48" x14ac:dyDescent="0.15">
      <c r="C51" s="7">
        <v>9</v>
      </c>
      <c r="D51" s="7">
        <f t="shared" si="39"/>
        <v>26.276871000333301</v>
      </c>
      <c r="E51" s="10">
        <f t="shared" si="40"/>
        <v>28.7109498712903</v>
      </c>
      <c r="F51" s="7" t="s">
        <v>83</v>
      </c>
      <c r="G51" s="1">
        <v>10</v>
      </c>
      <c r="H51" s="9">
        <f t="shared" si="20"/>
        <v>26.276871000333301</v>
      </c>
      <c r="I51" s="9">
        <f t="shared" si="21"/>
        <v>299.42687100033328</v>
      </c>
      <c r="J51" s="9">
        <f t="shared" si="22"/>
        <v>0.39790206920752824</v>
      </c>
      <c r="K51" s="9">
        <f t="shared" si="23"/>
        <v>113.58495833333335</v>
      </c>
      <c r="L51" s="9">
        <f t="shared" si="24"/>
        <v>1.1358495833333335</v>
      </c>
      <c r="M51" s="1" t="s">
        <v>83</v>
      </c>
      <c r="O51" s="9">
        <f t="shared" si="41"/>
        <v>2.1128067252443552</v>
      </c>
      <c r="P51" s="9">
        <f t="shared" si="25"/>
        <v>0.84069016781031058</v>
      </c>
      <c r="Q51" s="12">
        <f t="shared" si="26"/>
        <v>0.20176564027447452</v>
      </c>
      <c r="R51" s="9">
        <f t="shared" si="27"/>
        <v>0.27260390000000001</v>
      </c>
      <c r="S51" s="13">
        <f t="shared" si="28"/>
        <v>0.74014216331635208</v>
      </c>
      <c r="T51" s="2">
        <f t="shared" si="29"/>
        <v>0.01</v>
      </c>
      <c r="U51" s="14">
        <f t="shared" si="30"/>
        <v>7.4014216331635208E-3</v>
      </c>
      <c r="V51" s="13"/>
      <c r="W51" s="2"/>
      <c r="X51" s="14"/>
      <c r="Y51" s="2">
        <v>0.05</v>
      </c>
      <c r="Z51" s="2">
        <v>0.28999999999999998</v>
      </c>
      <c r="AA51" s="2">
        <f t="shared" si="31"/>
        <v>1.4499999999999999E-2</v>
      </c>
      <c r="AB51" s="2"/>
      <c r="AC51" s="2"/>
      <c r="AD51" s="2"/>
      <c r="AE51" s="13">
        <v>0.01</v>
      </c>
      <c r="AF51" s="2">
        <v>0.02</v>
      </c>
      <c r="AG51" s="16">
        <f t="shared" si="32"/>
        <v>2.0000000000000001E-4</v>
      </c>
      <c r="AH51" s="13"/>
      <c r="AI51" s="2"/>
      <c r="AJ51" s="14"/>
      <c r="AK51" s="2"/>
      <c r="AL51" s="2"/>
      <c r="AM51" s="2"/>
      <c r="AN51" s="2">
        <v>0.02</v>
      </c>
      <c r="AO51" s="2">
        <v>0.26</v>
      </c>
      <c r="AP51" s="2">
        <f t="shared" si="33"/>
        <v>5.2000000000000006E-3</v>
      </c>
      <c r="AQ51" s="1">
        <f t="shared" si="34"/>
        <v>2.7301421633163517E-2</v>
      </c>
      <c r="AR51" s="9">
        <f t="shared" si="35"/>
        <v>113.58495833333335</v>
      </c>
      <c r="AS51" s="1">
        <f t="shared" si="36"/>
        <v>0.24</v>
      </c>
      <c r="AT51" s="1">
        <f t="shared" si="37"/>
        <v>458747.66666666669</v>
      </c>
      <c r="AU51" s="1">
        <f t="shared" si="38"/>
        <v>2287525783.6745501</v>
      </c>
    </row>
    <row r="52" spans="1:48" x14ac:dyDescent="0.15">
      <c r="C52" s="7">
        <v>10</v>
      </c>
      <c r="D52" s="7">
        <f t="shared" si="39"/>
        <v>19.139072231290299</v>
      </c>
      <c r="E52" s="10">
        <f t="shared" si="40"/>
        <v>26.276871000333301</v>
      </c>
      <c r="F52" s="7" t="s">
        <v>83</v>
      </c>
      <c r="G52" s="1">
        <v>11</v>
      </c>
      <c r="H52" s="9">
        <f t="shared" si="20"/>
        <v>19.139072231290299</v>
      </c>
      <c r="I52" s="9">
        <f t="shared" si="21"/>
        <v>292.28907223129028</v>
      </c>
      <c r="J52" s="9">
        <f t="shared" si="22"/>
        <v>0.17984639804799862</v>
      </c>
      <c r="K52" s="9">
        <f t="shared" si="23"/>
        <v>113.58495833333335</v>
      </c>
      <c r="L52" s="9">
        <f t="shared" si="24"/>
        <v>1.1358495833333335</v>
      </c>
      <c r="M52" s="1" t="s">
        <v>85</v>
      </c>
      <c r="N52" s="9">
        <f>(O51-P51)*$C$21/100</f>
        <v>1.2085107295623425</v>
      </c>
      <c r="O52" s="9">
        <f t="shared" si="41"/>
        <v>1.1994554112050357</v>
      </c>
      <c r="P52" s="9">
        <f t="shared" si="25"/>
        <v>0.21571773532440672</v>
      </c>
      <c r="Q52" s="12">
        <f t="shared" si="26"/>
        <v>5.177225647785761E-2</v>
      </c>
      <c r="R52" s="9">
        <f t="shared" si="27"/>
        <v>0.27260390000000001</v>
      </c>
      <c r="S52" s="13">
        <f t="shared" si="28"/>
        <v>0.18991751944068888</v>
      </c>
      <c r="T52" s="2">
        <f t="shared" si="29"/>
        <v>0.01</v>
      </c>
      <c r="U52" s="14">
        <f t="shared" si="30"/>
        <v>1.8991751944068889E-3</v>
      </c>
      <c r="V52" s="13"/>
      <c r="W52" s="2"/>
      <c r="X52" s="14"/>
      <c r="Y52" s="2">
        <v>0.04</v>
      </c>
      <c r="Z52" s="2">
        <v>0.28999999999999998</v>
      </c>
      <c r="AA52" s="2">
        <f t="shared" si="31"/>
        <v>1.1599999999999999E-2</v>
      </c>
      <c r="AB52" s="2"/>
      <c r="AC52" s="2"/>
      <c r="AD52" s="2"/>
      <c r="AE52" s="13">
        <v>5.0000000000000001E-3</v>
      </c>
      <c r="AF52" s="2">
        <v>0.02</v>
      </c>
      <c r="AG52" s="16">
        <f t="shared" si="32"/>
        <v>1E-4</v>
      </c>
      <c r="AH52" s="13"/>
      <c r="AI52" s="2"/>
      <c r="AJ52" s="14"/>
      <c r="AL52" s="2"/>
      <c r="AM52" s="2"/>
      <c r="AN52" s="2">
        <v>1.4999999999999999E-2</v>
      </c>
      <c r="AO52" s="2">
        <v>0.26</v>
      </c>
      <c r="AP52" s="2">
        <f t="shared" si="33"/>
        <v>3.8999999999999998E-3</v>
      </c>
      <c r="AQ52" s="1">
        <f t="shared" si="34"/>
        <v>1.7499175194406889E-2</v>
      </c>
      <c r="AR52" s="9">
        <f t="shared" si="35"/>
        <v>113.58495833333335</v>
      </c>
      <c r="AS52" s="1">
        <f t="shared" si="36"/>
        <v>0.24</v>
      </c>
      <c r="AT52" s="1">
        <f t="shared" si="37"/>
        <v>458747.66666666669</v>
      </c>
      <c r="AU52" s="1">
        <f t="shared" si="38"/>
        <v>1466217217.1143992</v>
      </c>
    </row>
    <row r="53" spans="1:48" x14ac:dyDescent="0.15">
      <c r="C53" s="7">
        <v>11</v>
      </c>
      <c r="D53" s="7">
        <f t="shared" si="39"/>
        <v>11.150429970199999</v>
      </c>
      <c r="E53" s="10">
        <f t="shared" si="40"/>
        <v>19.139072231290299</v>
      </c>
      <c r="F53" s="7" t="s">
        <v>85</v>
      </c>
      <c r="G53" s="1">
        <v>12</v>
      </c>
      <c r="H53" s="9">
        <f t="shared" si="20"/>
        <v>11.150429970199999</v>
      </c>
      <c r="I53" s="9">
        <f t="shared" si="21"/>
        <v>284.30042997019996</v>
      </c>
      <c r="J53" s="9">
        <f t="shared" si="22"/>
        <v>7.053111888081641E-2</v>
      </c>
      <c r="K53" s="9">
        <f t="shared" si="23"/>
        <v>113.58495833333335</v>
      </c>
      <c r="L53" s="9">
        <f t="shared" si="24"/>
        <v>1.1358495833333335</v>
      </c>
      <c r="M53" s="1" t="s">
        <v>83</v>
      </c>
      <c r="O53" s="9">
        <f t="shared" si="41"/>
        <v>2.1195872592139624</v>
      </c>
      <c r="P53" s="9">
        <f t="shared" si="25"/>
        <v>0.14949686095788381</v>
      </c>
      <c r="Q53" s="12">
        <f t="shared" si="26"/>
        <v>3.5879246629892114E-2</v>
      </c>
      <c r="R53" s="9">
        <f t="shared" si="27"/>
        <v>0.27260390000000001</v>
      </c>
      <c r="S53" s="13">
        <f t="shared" si="28"/>
        <v>0.13161677668548438</v>
      </c>
      <c r="T53" s="2">
        <f t="shared" si="29"/>
        <v>0.01</v>
      </c>
      <c r="U53" s="14">
        <f t="shared" si="30"/>
        <v>1.3161677668548438E-3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9.7361677668548422E-3</v>
      </c>
      <c r="AR53" s="9">
        <f t="shared" si="35"/>
        <v>113.58495833333335</v>
      </c>
      <c r="AS53" s="1">
        <f t="shared" si="36"/>
        <v>0.24</v>
      </c>
      <c r="AT53" s="1">
        <f t="shared" si="37"/>
        <v>458747.66666666669</v>
      </c>
      <c r="AU53" s="1">
        <f t="shared" si="38"/>
        <v>815771980.67252469</v>
      </c>
      <c r="AV53" s="1">
        <f>SUM(AU42:AU53)</f>
        <v>19526020509.937733</v>
      </c>
    </row>
    <row r="54" spans="1:48" x14ac:dyDescent="0.15">
      <c r="C54" s="7">
        <v>12</v>
      </c>
      <c r="D54" s="7">
        <f t="shared" si="39"/>
        <v>8.6206042674193508</v>
      </c>
      <c r="E54" s="10">
        <f t="shared" si="40"/>
        <v>11.150429970199999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93.914500000000004</v>
      </c>
      <c r="C58" s="7" t="s">
        <v>82</v>
      </c>
      <c r="D58" s="7">
        <f>D42</f>
        <v>5.5637192800322604</v>
      </c>
      <c r="E58" s="7"/>
      <c r="F58" s="7"/>
      <c r="G58" s="1">
        <v>1</v>
      </c>
      <c r="H58" s="9">
        <f t="shared" ref="H58:H69" si="42">E59</f>
        <v>5.5637192800322604</v>
      </c>
      <c r="I58" s="9">
        <f t="shared" ref="I58:I69" si="43">H58+273.15</f>
        <v>278.71371928003225</v>
      </c>
      <c r="J58" s="9">
        <f t="shared" ref="J58:J69" si="44">EXP(($C$15*(I58-$C$13))/($C$16*I58*$C$13))</f>
        <v>3.5501007009146941E-2</v>
      </c>
      <c r="K58" s="9">
        <f t="shared" ref="K58:K69" si="45">$B$58/12</f>
        <v>7.8262083333333337</v>
      </c>
      <c r="L58" s="9">
        <f t="shared" ref="L58:L69" si="46">K58*$B$59/100</f>
        <v>7.8262083333333343E-2</v>
      </c>
      <c r="M58" s="1" t="s">
        <v>83</v>
      </c>
      <c r="O58" s="9">
        <f>L58</f>
        <v>7.8262083333333343E-2</v>
      </c>
      <c r="P58" s="9">
        <f t="shared" ref="P58:P69" si="47">O58*J58</f>
        <v>2.778382768967109E-3</v>
      </c>
      <c r="Q58" s="12">
        <f t="shared" ref="Q58:Q69" si="48">P58*$B$60</f>
        <v>5.2789272610375066E-4</v>
      </c>
      <c r="R58" s="9">
        <f t="shared" ref="R58:R69" si="49">L58*$B$60</f>
        <v>1.4869795833333335E-2</v>
      </c>
      <c r="S58" s="13">
        <f t="shared" ref="S58:S69" si="50">Q58/R58</f>
        <v>3.5501007009146941E-2</v>
      </c>
      <c r="T58" s="2">
        <f t="shared" ref="T58:T69" si="51">$B$59/100</f>
        <v>0.01</v>
      </c>
      <c r="U58" s="14">
        <f t="shared" ref="U58:U69" si="52">S58*T58</f>
        <v>3.5501007009146942E-4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1.235501007009147E-2</v>
      </c>
      <c r="AR58" s="9">
        <f t="shared" ref="AR58:AR69" si="56">$B$58/12</f>
        <v>7.8262083333333337</v>
      </c>
      <c r="AS58" s="1">
        <f t="shared" ref="AS58:AS69" si="57">$B$60</f>
        <v>0.19</v>
      </c>
      <c r="AT58" s="1">
        <f t="shared" ref="AT58:AT69" si="58">$E$5/12</f>
        <v>3646417.75</v>
      </c>
      <c r="AU58" s="1">
        <f t="shared" ref="AU58:AU69" si="59">AT58*10000*AS58*0.67*AR58*AQ58</f>
        <v>448837705.84691942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7.2321551673548399</v>
      </c>
      <c r="E59" s="10">
        <f t="shared" ref="E59:E70" si="61">D58</f>
        <v>5.5637192800322604</v>
      </c>
      <c r="F59" s="7" t="s">
        <v>83</v>
      </c>
      <c r="G59" s="1">
        <v>2</v>
      </c>
      <c r="H59" s="9">
        <f t="shared" si="42"/>
        <v>7.2321551673548399</v>
      </c>
      <c r="I59" s="9">
        <f t="shared" si="43"/>
        <v>280.38215516735482</v>
      </c>
      <c r="J59" s="9">
        <f t="shared" si="44"/>
        <v>4.3704143366867017E-2</v>
      </c>
      <c r="K59" s="9">
        <f t="shared" si="45"/>
        <v>7.8262083333333337</v>
      </c>
      <c r="L59" s="9">
        <f t="shared" si="46"/>
        <v>7.8262083333333343E-2</v>
      </c>
      <c r="M59" s="1" t="s">
        <v>83</v>
      </c>
      <c r="O59" s="9">
        <f t="shared" ref="O59:O69" si="62">L59+O58-P58-N59</f>
        <v>0.15374578389769958</v>
      </c>
      <c r="P59" s="9">
        <f t="shared" si="47"/>
        <v>6.7193277815164165E-3</v>
      </c>
      <c r="Q59" s="12">
        <f t="shared" si="48"/>
        <v>1.2766722784881192E-3</v>
      </c>
      <c r="R59" s="9">
        <f t="shared" si="49"/>
        <v>1.4869795833333335E-2</v>
      </c>
      <c r="S59" s="13">
        <f t="shared" si="50"/>
        <v>8.585674563373813E-2</v>
      </c>
      <c r="T59" s="2">
        <f t="shared" si="51"/>
        <v>0.01</v>
      </c>
      <c r="U59" s="14">
        <f t="shared" si="52"/>
        <v>8.5856745633738126E-4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1.2858567456337382E-2</v>
      </c>
      <c r="AR59" s="9">
        <f t="shared" si="56"/>
        <v>7.8262083333333337</v>
      </c>
      <c r="AS59" s="1">
        <f t="shared" si="57"/>
        <v>0.19</v>
      </c>
      <c r="AT59" s="1">
        <f t="shared" si="58"/>
        <v>3646417.75</v>
      </c>
      <c r="AU59" s="1">
        <f t="shared" si="59"/>
        <v>467131138.28628391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9.7207770884827607</v>
      </c>
      <c r="E60" s="10">
        <f t="shared" si="61"/>
        <v>7.2321551673548399</v>
      </c>
      <c r="F60" s="7" t="s">
        <v>83</v>
      </c>
      <c r="G60" s="1">
        <v>3</v>
      </c>
      <c r="H60" s="9">
        <f t="shared" si="42"/>
        <v>9.7207770884827607</v>
      </c>
      <c r="I60" s="9">
        <f t="shared" si="43"/>
        <v>282.87077708848273</v>
      </c>
      <c r="J60" s="9">
        <f t="shared" si="44"/>
        <v>5.9320830139542556E-2</v>
      </c>
      <c r="K60" s="9">
        <f t="shared" si="45"/>
        <v>7.8262083333333337</v>
      </c>
      <c r="L60" s="9">
        <f t="shared" si="46"/>
        <v>7.8262083333333343E-2</v>
      </c>
      <c r="M60" s="1" t="s">
        <v>83</v>
      </c>
      <c r="O60" s="9">
        <f t="shared" si="62"/>
        <v>0.22528853944951652</v>
      </c>
      <c r="P60" s="9">
        <f t="shared" si="47"/>
        <v>1.3364303181070401E-2</v>
      </c>
      <c r="Q60" s="12">
        <f t="shared" si="48"/>
        <v>2.5392176044033762E-3</v>
      </c>
      <c r="R60" s="9">
        <f t="shared" si="49"/>
        <v>1.4869795833333335E-2</v>
      </c>
      <c r="S60" s="13">
        <f t="shared" si="50"/>
        <v>0.17076344778798247</v>
      </c>
      <c r="T60" s="2">
        <f t="shared" si="51"/>
        <v>0.01</v>
      </c>
      <c r="U60" s="14">
        <f t="shared" si="52"/>
        <v>1.7076344778798247E-3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1.3707634477879826E-2</v>
      </c>
      <c r="AR60" s="9">
        <f t="shared" si="56"/>
        <v>7.8262083333333337</v>
      </c>
      <c r="AS60" s="1">
        <f t="shared" si="57"/>
        <v>0.19</v>
      </c>
      <c r="AT60" s="1">
        <f t="shared" si="58"/>
        <v>3646417.75</v>
      </c>
      <c r="AU60" s="1">
        <f t="shared" si="59"/>
        <v>497976381.78648335</v>
      </c>
    </row>
    <row r="61" spans="1:48" x14ac:dyDescent="0.15">
      <c r="C61" s="7">
        <v>3</v>
      </c>
      <c r="D61" s="7">
        <f t="shared" si="60"/>
        <v>13.903648684516099</v>
      </c>
      <c r="E61" s="10">
        <f t="shared" si="61"/>
        <v>9.7207770884827607</v>
      </c>
      <c r="F61" s="7" t="s">
        <v>83</v>
      </c>
      <c r="G61" s="1">
        <v>4</v>
      </c>
      <c r="H61" s="9">
        <f t="shared" si="42"/>
        <v>13.903648684516099</v>
      </c>
      <c r="I61" s="9">
        <f t="shared" si="43"/>
        <v>287.05364868451608</v>
      </c>
      <c r="J61" s="9">
        <f t="shared" si="44"/>
        <v>9.7958045250414308E-2</v>
      </c>
      <c r="K61" s="9">
        <f t="shared" si="45"/>
        <v>7.8262083333333337</v>
      </c>
      <c r="L61" s="9">
        <f t="shared" si="46"/>
        <v>7.8262083333333343E-2</v>
      </c>
      <c r="M61" s="1" t="s">
        <v>83</v>
      </c>
      <c r="O61" s="9">
        <f t="shared" si="62"/>
        <v>0.29018631960177943</v>
      </c>
      <c r="P61" s="9">
        <f t="shared" si="47"/>
        <v>2.8426084626602299E-2</v>
      </c>
      <c r="Q61" s="12">
        <f t="shared" si="48"/>
        <v>5.4009560790544368E-3</v>
      </c>
      <c r="R61" s="9">
        <f t="shared" si="49"/>
        <v>1.4869795833333335E-2</v>
      </c>
      <c r="S61" s="13">
        <f t="shared" si="50"/>
        <v>0.36321655923124496</v>
      </c>
      <c r="T61" s="2">
        <f t="shared" si="51"/>
        <v>0.01</v>
      </c>
      <c r="U61" s="14">
        <f t="shared" si="52"/>
        <v>3.6321655923124497E-3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1.5632165592312449E-2</v>
      </c>
      <c r="AR61" s="9">
        <f t="shared" si="56"/>
        <v>7.8262083333333337</v>
      </c>
      <c r="AS61" s="1">
        <f t="shared" si="57"/>
        <v>0.19</v>
      </c>
      <c r="AT61" s="1">
        <f t="shared" si="58"/>
        <v>3646417.75</v>
      </c>
      <c r="AU61" s="1">
        <f t="shared" si="59"/>
        <v>567891511.38431442</v>
      </c>
    </row>
    <row r="62" spans="1:48" x14ac:dyDescent="0.15">
      <c r="C62" s="7">
        <v>4</v>
      </c>
      <c r="D62" s="7">
        <f t="shared" si="60"/>
        <v>17.924597572333301</v>
      </c>
      <c r="E62" s="10">
        <f t="shared" si="61"/>
        <v>13.903648684516099</v>
      </c>
      <c r="F62" s="7" t="s">
        <v>83</v>
      </c>
      <c r="G62" s="1">
        <v>5</v>
      </c>
      <c r="H62" s="9">
        <f t="shared" si="42"/>
        <v>17.924597572333301</v>
      </c>
      <c r="I62" s="9">
        <f t="shared" si="43"/>
        <v>291.07459757233329</v>
      </c>
      <c r="J62" s="9">
        <f t="shared" si="44"/>
        <v>0.15650875202028236</v>
      </c>
      <c r="K62" s="9">
        <f t="shared" si="45"/>
        <v>7.8262083333333337</v>
      </c>
      <c r="L62" s="9">
        <f t="shared" si="46"/>
        <v>7.8262083333333343E-2</v>
      </c>
      <c r="M62" s="1" t="s">
        <v>85</v>
      </c>
      <c r="N62" s="9">
        <f>(O61-P61)*$C$21/100</f>
        <v>0.2486722232264183</v>
      </c>
      <c r="O62" s="9">
        <f t="shared" si="62"/>
        <v>9.1350095082092186E-2</v>
      </c>
      <c r="P62" s="9">
        <f t="shared" si="47"/>
        <v>1.4297089378232382E-2</v>
      </c>
      <c r="Q62" s="12">
        <f t="shared" si="48"/>
        <v>2.7164469818641524E-3</v>
      </c>
      <c r="R62" s="9">
        <f t="shared" si="49"/>
        <v>1.4869795833333335E-2</v>
      </c>
      <c r="S62" s="13">
        <f t="shared" si="50"/>
        <v>0.18268219767851457</v>
      </c>
      <c r="T62" s="2">
        <f t="shared" si="51"/>
        <v>0.01</v>
      </c>
      <c r="U62" s="14">
        <f t="shared" si="52"/>
        <v>1.8268219767851458E-3</v>
      </c>
      <c r="V62" s="13"/>
      <c r="W62" s="2"/>
      <c r="X62" s="14"/>
      <c r="Y62" s="2">
        <v>0.04</v>
      </c>
      <c r="Z62" s="2">
        <v>0.21</v>
      </c>
      <c r="AA62" s="2">
        <f t="shared" si="53"/>
        <v>8.3999999999999995E-3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1.4999999999999999E-2</v>
      </c>
      <c r="AO62" s="2">
        <v>0.78</v>
      </c>
      <c r="AP62" s="2">
        <f t="shared" si="54"/>
        <v>1.17E-2</v>
      </c>
      <c r="AQ62" s="1">
        <f t="shared" si="55"/>
        <v>2.1926821976785145E-2</v>
      </c>
      <c r="AR62" s="9">
        <f t="shared" si="56"/>
        <v>7.8262083333333337</v>
      </c>
      <c r="AS62" s="1">
        <f t="shared" si="57"/>
        <v>0.19</v>
      </c>
      <c r="AT62" s="1">
        <f t="shared" si="58"/>
        <v>3646417.75</v>
      </c>
      <c r="AU62" s="1">
        <f t="shared" si="59"/>
        <v>796566284.99220622</v>
      </c>
    </row>
    <row r="63" spans="1:48" x14ac:dyDescent="0.15">
      <c r="C63" s="7">
        <v>5</v>
      </c>
      <c r="D63" s="7">
        <f t="shared" si="60"/>
        <v>25.147184853225799</v>
      </c>
      <c r="E63" s="10">
        <f t="shared" si="61"/>
        <v>17.924597572333301</v>
      </c>
      <c r="F63" s="7" t="s">
        <v>85</v>
      </c>
      <c r="G63" s="1">
        <v>6</v>
      </c>
      <c r="H63" s="9">
        <f t="shared" si="42"/>
        <v>25.147184853225799</v>
      </c>
      <c r="I63" s="9">
        <f t="shared" si="43"/>
        <v>298.29718485322576</v>
      </c>
      <c r="J63" s="9">
        <f t="shared" si="44"/>
        <v>0.35179764479306425</v>
      </c>
      <c r="K63" s="9">
        <f t="shared" si="45"/>
        <v>7.8262083333333337</v>
      </c>
      <c r="L63" s="9">
        <f t="shared" si="46"/>
        <v>7.8262083333333343E-2</v>
      </c>
      <c r="M63" s="1" t="s">
        <v>83</v>
      </c>
      <c r="O63" s="9">
        <f t="shared" si="62"/>
        <v>0.15531508903719315</v>
      </c>
      <c r="P63" s="9">
        <f t="shared" si="47"/>
        <v>5.4639482524109627E-2</v>
      </c>
      <c r="Q63" s="12">
        <f t="shared" si="48"/>
        <v>1.0381501679580829E-2</v>
      </c>
      <c r="R63" s="9">
        <f t="shared" si="49"/>
        <v>1.4869795833333335E-2</v>
      </c>
      <c r="S63" s="13">
        <f t="shared" si="50"/>
        <v>0.69816033763616425</v>
      </c>
      <c r="T63" s="2">
        <f t="shared" si="51"/>
        <v>0.01</v>
      </c>
      <c r="U63" s="14">
        <f t="shared" si="52"/>
        <v>6.9816033763616427E-3</v>
      </c>
      <c r="V63" s="13"/>
      <c r="W63" s="2"/>
      <c r="X63" s="14"/>
      <c r="Y63" s="2">
        <v>0.05</v>
      </c>
      <c r="Z63" s="2">
        <v>0.21</v>
      </c>
      <c r="AA63" s="2">
        <f t="shared" si="53"/>
        <v>1.0500000000000001E-2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0.02</v>
      </c>
      <c r="AO63" s="2">
        <v>0.78</v>
      </c>
      <c r="AP63" s="2">
        <f t="shared" si="54"/>
        <v>1.5600000000000001E-2</v>
      </c>
      <c r="AQ63" s="1">
        <f t="shared" si="55"/>
        <v>3.3081603376361644E-2</v>
      </c>
      <c r="AR63" s="9">
        <f t="shared" si="56"/>
        <v>7.8262083333333337</v>
      </c>
      <c r="AS63" s="1">
        <f t="shared" si="57"/>
        <v>0.19</v>
      </c>
      <c r="AT63" s="1">
        <f t="shared" si="58"/>
        <v>3646417.75</v>
      </c>
      <c r="AU63" s="1">
        <f t="shared" si="59"/>
        <v>1201801607.6836703</v>
      </c>
    </row>
    <row r="64" spans="1:48" x14ac:dyDescent="0.15">
      <c r="C64" s="7">
        <v>6</v>
      </c>
      <c r="D64" s="7">
        <f t="shared" si="60"/>
        <v>28.231066288333299</v>
      </c>
      <c r="E64" s="10">
        <f t="shared" si="61"/>
        <v>25.147184853225799</v>
      </c>
      <c r="F64" s="7" t="s">
        <v>83</v>
      </c>
      <c r="G64" s="1">
        <v>7</v>
      </c>
      <c r="H64" s="9">
        <f t="shared" si="42"/>
        <v>28.231066288333299</v>
      </c>
      <c r="I64" s="9">
        <f t="shared" si="43"/>
        <v>301.38106628833327</v>
      </c>
      <c r="J64" s="9">
        <f t="shared" si="44"/>
        <v>0.4913012879255253</v>
      </c>
      <c r="K64" s="9">
        <f t="shared" si="45"/>
        <v>7.8262083333333337</v>
      </c>
      <c r="L64" s="9">
        <f t="shared" si="46"/>
        <v>7.8262083333333343E-2</v>
      </c>
      <c r="M64" s="1" t="s">
        <v>83</v>
      </c>
      <c r="O64" s="9">
        <f t="shared" si="62"/>
        <v>0.17893768984641686</v>
      </c>
      <c r="P64" s="9">
        <f t="shared" si="47"/>
        <v>8.7912317479962795E-2</v>
      </c>
      <c r="Q64" s="12">
        <f t="shared" si="48"/>
        <v>1.670334032119293E-2</v>
      </c>
      <c r="R64" s="9">
        <f t="shared" si="49"/>
        <v>1.4869795833333335E-2</v>
      </c>
      <c r="S64" s="13">
        <f t="shared" si="50"/>
        <v>1.1233066350345831</v>
      </c>
      <c r="T64" s="2">
        <f t="shared" si="51"/>
        <v>0.01</v>
      </c>
      <c r="U64" s="14">
        <f t="shared" si="52"/>
        <v>1.123306635034583E-2</v>
      </c>
      <c r="V64" s="13"/>
      <c r="W64" s="2"/>
      <c r="X64" s="14"/>
      <c r="Y64" s="2">
        <v>0.05</v>
      </c>
      <c r="Z64" s="2">
        <v>0.21</v>
      </c>
      <c r="AA64" s="2">
        <f t="shared" si="53"/>
        <v>1.0500000000000001E-2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0.02</v>
      </c>
      <c r="AO64" s="2">
        <v>0.78</v>
      </c>
      <c r="AP64" s="2">
        <f t="shared" si="54"/>
        <v>1.5600000000000001E-2</v>
      </c>
      <c r="AQ64" s="1">
        <f t="shared" si="55"/>
        <v>3.7333066350345834E-2</v>
      </c>
      <c r="AR64" s="9">
        <f t="shared" si="56"/>
        <v>7.8262083333333337</v>
      </c>
      <c r="AS64" s="1">
        <f t="shared" si="57"/>
        <v>0.19</v>
      </c>
      <c r="AT64" s="1">
        <f t="shared" si="58"/>
        <v>3646417.75</v>
      </c>
      <c r="AU64" s="1">
        <f t="shared" si="59"/>
        <v>1356250440.7409191</v>
      </c>
    </row>
    <row r="65" spans="1:48" x14ac:dyDescent="0.15">
      <c r="C65" s="7">
        <v>7</v>
      </c>
      <c r="D65" s="7">
        <f t="shared" si="60"/>
        <v>30.698978015161298</v>
      </c>
      <c r="E65" s="10">
        <f t="shared" si="61"/>
        <v>28.231066288333299</v>
      </c>
      <c r="F65" s="7" t="s">
        <v>83</v>
      </c>
      <c r="G65" s="1">
        <v>8</v>
      </c>
      <c r="H65" s="9">
        <f t="shared" si="42"/>
        <v>30.698978015161298</v>
      </c>
      <c r="I65" s="9">
        <f t="shared" si="43"/>
        <v>303.84897801516126</v>
      </c>
      <c r="J65" s="9">
        <f t="shared" si="44"/>
        <v>0.63871751286220912</v>
      </c>
      <c r="K65" s="9">
        <f t="shared" si="45"/>
        <v>7.8262083333333337</v>
      </c>
      <c r="L65" s="9">
        <f t="shared" si="46"/>
        <v>7.8262083333333343E-2</v>
      </c>
      <c r="M65" s="1" t="s">
        <v>83</v>
      </c>
      <c r="O65" s="9">
        <f t="shared" si="62"/>
        <v>0.16928745569978737</v>
      </c>
      <c r="P65" s="9">
        <f t="shared" si="47"/>
        <v>0.1081268626633396</v>
      </c>
      <c r="Q65" s="12">
        <f t="shared" si="48"/>
        <v>2.0544103906034523E-2</v>
      </c>
      <c r="R65" s="9">
        <f t="shared" si="49"/>
        <v>1.4869795833333335E-2</v>
      </c>
      <c r="S65" s="13">
        <f t="shared" si="50"/>
        <v>1.3815995953341338</v>
      </c>
      <c r="T65" s="2">
        <f t="shared" si="51"/>
        <v>0.01</v>
      </c>
      <c r="U65" s="14">
        <f t="shared" si="52"/>
        <v>1.3815995953341337E-2</v>
      </c>
      <c r="V65" s="13"/>
      <c r="W65" s="2"/>
      <c r="X65" s="14"/>
      <c r="Y65" s="2">
        <v>0.05</v>
      </c>
      <c r="Z65" s="2">
        <v>0.21</v>
      </c>
      <c r="AA65" s="2">
        <f t="shared" si="53"/>
        <v>1.0500000000000001E-2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0.02</v>
      </c>
      <c r="AO65" s="2">
        <v>0.78</v>
      </c>
      <c r="AP65" s="2">
        <f t="shared" si="54"/>
        <v>1.5600000000000001E-2</v>
      </c>
      <c r="AQ65" s="1">
        <f t="shared" si="55"/>
        <v>3.9915995953341339E-2</v>
      </c>
      <c r="AR65" s="9">
        <f t="shared" si="56"/>
        <v>7.8262083333333337</v>
      </c>
      <c r="AS65" s="1">
        <f t="shared" si="57"/>
        <v>0.19</v>
      </c>
      <c r="AT65" s="1">
        <f t="shared" si="58"/>
        <v>3646417.75</v>
      </c>
      <c r="AU65" s="1">
        <f t="shared" si="59"/>
        <v>1450084131.7533629</v>
      </c>
    </row>
    <row r="66" spans="1:48" x14ac:dyDescent="0.15">
      <c r="C66" s="7">
        <v>8</v>
      </c>
      <c r="D66" s="7">
        <f t="shared" si="60"/>
        <v>28.7109498712903</v>
      </c>
      <c r="E66" s="10">
        <f t="shared" si="61"/>
        <v>30.698978015161298</v>
      </c>
      <c r="F66" s="7" t="s">
        <v>83</v>
      </c>
      <c r="G66" s="1">
        <v>9</v>
      </c>
      <c r="H66" s="9">
        <f t="shared" si="42"/>
        <v>28.7109498712903</v>
      </c>
      <c r="I66" s="9">
        <f t="shared" si="43"/>
        <v>301.8609498712903</v>
      </c>
      <c r="J66" s="9">
        <f t="shared" si="44"/>
        <v>0.51719397795125943</v>
      </c>
      <c r="K66" s="9">
        <f t="shared" si="45"/>
        <v>7.8262083333333337</v>
      </c>
      <c r="L66" s="9">
        <f t="shared" si="46"/>
        <v>7.8262083333333343E-2</v>
      </c>
      <c r="M66" s="1" t="s">
        <v>83</v>
      </c>
      <c r="O66" s="9">
        <f t="shared" si="62"/>
        <v>0.13942267636978112</v>
      </c>
      <c r="P66" s="9">
        <f t="shared" si="47"/>
        <v>7.210856860829816E-2</v>
      </c>
      <c r="Q66" s="12">
        <f t="shared" si="48"/>
        <v>1.370062803557665E-2</v>
      </c>
      <c r="R66" s="9">
        <f t="shared" si="49"/>
        <v>1.4869795833333335E-2</v>
      </c>
      <c r="S66" s="13">
        <f t="shared" si="50"/>
        <v>0.92137297573812127</v>
      </c>
      <c r="T66" s="2">
        <f t="shared" si="51"/>
        <v>0.01</v>
      </c>
      <c r="U66" s="14">
        <f t="shared" si="52"/>
        <v>9.2137297573812137E-3</v>
      </c>
      <c r="V66" s="13"/>
      <c r="W66" s="2"/>
      <c r="X66" s="14"/>
      <c r="Y66" s="2">
        <v>0.05</v>
      </c>
      <c r="Z66" s="2">
        <v>0.21</v>
      </c>
      <c r="AA66" s="2">
        <f t="shared" si="53"/>
        <v>1.0500000000000001E-2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0.02</v>
      </c>
      <c r="AO66" s="2">
        <v>0.78</v>
      </c>
      <c r="AP66" s="2">
        <f t="shared" si="54"/>
        <v>1.5600000000000001E-2</v>
      </c>
      <c r="AQ66" s="1">
        <f t="shared" si="55"/>
        <v>3.5313729757381215E-2</v>
      </c>
      <c r="AR66" s="9">
        <f t="shared" si="56"/>
        <v>7.8262083333333337</v>
      </c>
      <c r="AS66" s="1">
        <f t="shared" si="57"/>
        <v>0.19</v>
      </c>
      <c r="AT66" s="1">
        <f t="shared" si="58"/>
        <v>3646417.75</v>
      </c>
      <c r="AU66" s="1">
        <f t="shared" si="59"/>
        <v>1282891180.1189435</v>
      </c>
    </row>
    <row r="67" spans="1:48" x14ac:dyDescent="0.15">
      <c r="C67" s="7">
        <v>9</v>
      </c>
      <c r="D67" s="7">
        <f t="shared" si="60"/>
        <v>26.276871000333301</v>
      </c>
      <c r="E67" s="10">
        <f t="shared" si="61"/>
        <v>28.7109498712903</v>
      </c>
      <c r="F67" s="7" t="s">
        <v>83</v>
      </c>
      <c r="G67" s="1">
        <v>10</v>
      </c>
      <c r="H67" s="9">
        <f t="shared" si="42"/>
        <v>26.276871000333301</v>
      </c>
      <c r="I67" s="9">
        <f t="shared" si="43"/>
        <v>299.42687100033328</v>
      </c>
      <c r="J67" s="9">
        <f t="shared" si="44"/>
        <v>0.39790206920752824</v>
      </c>
      <c r="K67" s="9">
        <f t="shared" si="45"/>
        <v>7.8262083333333337</v>
      </c>
      <c r="L67" s="9">
        <f t="shared" si="46"/>
        <v>7.8262083333333343E-2</v>
      </c>
      <c r="M67" s="1" t="s">
        <v>83</v>
      </c>
      <c r="O67" s="9">
        <f t="shared" si="62"/>
        <v>0.14557619109481629</v>
      </c>
      <c r="P67" s="9">
        <f t="shared" si="47"/>
        <v>5.7925067663977946E-2</v>
      </c>
      <c r="Q67" s="12">
        <f t="shared" si="48"/>
        <v>1.100576285615581E-2</v>
      </c>
      <c r="R67" s="9">
        <f t="shared" si="49"/>
        <v>1.4869795833333335E-2</v>
      </c>
      <c r="S67" s="13">
        <f t="shared" si="50"/>
        <v>0.74014216331635185</v>
      </c>
      <c r="T67" s="2">
        <f t="shared" si="51"/>
        <v>0.01</v>
      </c>
      <c r="U67" s="14">
        <f t="shared" si="52"/>
        <v>7.4014216331635191E-3</v>
      </c>
      <c r="V67" s="13"/>
      <c r="W67" s="2"/>
      <c r="X67" s="14"/>
      <c r="Y67" s="2">
        <v>0.05</v>
      </c>
      <c r="Z67" s="2">
        <v>0.21</v>
      </c>
      <c r="AA67" s="2">
        <f t="shared" si="53"/>
        <v>1.0500000000000001E-2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0.02</v>
      </c>
      <c r="AO67" s="2">
        <v>0.78</v>
      </c>
      <c r="AP67" s="2">
        <f t="shared" si="54"/>
        <v>1.5600000000000001E-2</v>
      </c>
      <c r="AQ67" s="1">
        <f t="shared" si="55"/>
        <v>3.3501421633163518E-2</v>
      </c>
      <c r="AR67" s="9">
        <f t="shared" si="56"/>
        <v>7.8262083333333337</v>
      </c>
      <c r="AS67" s="1">
        <f t="shared" si="57"/>
        <v>0.19</v>
      </c>
      <c r="AT67" s="1">
        <f t="shared" si="58"/>
        <v>3646417.75</v>
      </c>
      <c r="AU67" s="1">
        <f t="shared" si="59"/>
        <v>1217052931.8174927</v>
      </c>
    </row>
    <row r="68" spans="1:48" x14ac:dyDescent="0.15">
      <c r="C68" s="7">
        <v>10</v>
      </c>
      <c r="D68" s="7">
        <f t="shared" si="60"/>
        <v>19.139072231290299</v>
      </c>
      <c r="E68" s="10">
        <f t="shared" si="61"/>
        <v>26.276871000333301</v>
      </c>
      <c r="F68" s="7" t="s">
        <v>83</v>
      </c>
      <c r="G68" s="1">
        <v>11</v>
      </c>
      <c r="H68" s="9">
        <f t="shared" si="42"/>
        <v>19.139072231290299</v>
      </c>
      <c r="I68" s="9">
        <f t="shared" si="43"/>
        <v>292.28907223129028</v>
      </c>
      <c r="J68" s="9">
        <f t="shared" si="44"/>
        <v>0.17984639804799862</v>
      </c>
      <c r="K68" s="9">
        <f t="shared" si="45"/>
        <v>7.8262083333333337</v>
      </c>
      <c r="L68" s="9">
        <f t="shared" si="46"/>
        <v>7.8262083333333343E-2</v>
      </c>
      <c r="M68" s="1" t="s">
        <v>85</v>
      </c>
      <c r="N68" s="9">
        <f>(O67-P67)*$C$21/100</f>
        <v>8.3268567259296405E-2</v>
      </c>
      <c r="O68" s="9">
        <f t="shared" si="62"/>
        <v>8.2644639504875272E-2</v>
      </c>
      <c r="P68" s="9">
        <f t="shared" si="47"/>
        <v>1.486334073292715E-2</v>
      </c>
      <c r="Q68" s="12">
        <f t="shared" si="48"/>
        <v>2.8240347392561585E-3</v>
      </c>
      <c r="R68" s="9">
        <f t="shared" si="49"/>
        <v>1.4869795833333335E-2</v>
      </c>
      <c r="S68" s="13">
        <f t="shared" si="50"/>
        <v>0.18991751944068891</v>
      </c>
      <c r="T68" s="2">
        <f t="shared" si="51"/>
        <v>0.01</v>
      </c>
      <c r="U68" s="14">
        <f t="shared" si="52"/>
        <v>1.8991751944068891E-3</v>
      </c>
      <c r="V68" s="13"/>
      <c r="W68" s="2"/>
      <c r="X68" s="14"/>
      <c r="Y68" s="2">
        <v>0.04</v>
      </c>
      <c r="Z68" s="2">
        <v>0.21</v>
      </c>
      <c r="AA68" s="2">
        <f t="shared" si="53"/>
        <v>8.3999999999999995E-3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1.4999999999999999E-2</v>
      </c>
      <c r="AO68" s="2">
        <v>0.78</v>
      </c>
      <c r="AP68" s="2">
        <f t="shared" si="54"/>
        <v>1.17E-2</v>
      </c>
      <c r="AQ68" s="1">
        <f t="shared" si="55"/>
        <v>2.1999175194406889E-2</v>
      </c>
      <c r="AR68" s="9">
        <f t="shared" si="56"/>
        <v>7.8262083333333337</v>
      </c>
      <c r="AS68" s="1">
        <f t="shared" si="57"/>
        <v>0.19</v>
      </c>
      <c r="AT68" s="1">
        <f t="shared" si="58"/>
        <v>3646417.75</v>
      </c>
      <c r="AU68" s="1">
        <f t="shared" si="59"/>
        <v>799194761.37739348</v>
      </c>
    </row>
    <row r="69" spans="1:48" x14ac:dyDescent="0.15">
      <c r="C69" s="7">
        <v>11</v>
      </c>
      <c r="D69" s="7">
        <f t="shared" si="60"/>
        <v>11.150429970199999</v>
      </c>
      <c r="E69" s="10">
        <f t="shared" si="61"/>
        <v>19.139072231290299</v>
      </c>
      <c r="F69" s="7" t="s">
        <v>85</v>
      </c>
      <c r="G69" s="1">
        <v>12</v>
      </c>
      <c r="H69" s="9">
        <f t="shared" si="42"/>
        <v>11.150429970199999</v>
      </c>
      <c r="I69" s="9">
        <f t="shared" si="43"/>
        <v>284.30042997019996</v>
      </c>
      <c r="J69" s="9">
        <f t="shared" si="44"/>
        <v>7.053111888081641E-2</v>
      </c>
      <c r="K69" s="9">
        <f t="shared" si="45"/>
        <v>7.8262083333333337</v>
      </c>
      <c r="L69" s="9">
        <f t="shared" si="46"/>
        <v>7.8262083333333343E-2</v>
      </c>
      <c r="M69" s="1" t="s">
        <v>83</v>
      </c>
      <c r="O69" s="9">
        <f t="shared" si="62"/>
        <v>0.14604338210528148</v>
      </c>
      <c r="P69" s="9">
        <f t="shared" si="47"/>
        <v>1.0300603145024104E-2</v>
      </c>
      <c r="Q69" s="12">
        <f t="shared" si="48"/>
        <v>1.9571145975545799E-3</v>
      </c>
      <c r="R69" s="9">
        <f t="shared" si="49"/>
        <v>1.4869795833333335E-2</v>
      </c>
      <c r="S69" s="13">
        <f t="shared" si="50"/>
        <v>0.13161677668548441</v>
      </c>
      <c r="T69" s="2">
        <f t="shared" si="51"/>
        <v>0.01</v>
      </c>
      <c r="U69" s="14">
        <f t="shared" si="52"/>
        <v>1.3161677668548442E-3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1.3316167766854844E-2</v>
      </c>
      <c r="AR69" s="9">
        <f t="shared" si="56"/>
        <v>7.8262083333333337</v>
      </c>
      <c r="AS69" s="1">
        <f t="shared" si="57"/>
        <v>0.19</v>
      </c>
      <c r="AT69" s="1">
        <f t="shared" si="58"/>
        <v>3646417.75</v>
      </c>
      <c r="AU69" s="1">
        <f t="shared" si="59"/>
        <v>483755023.85192108</v>
      </c>
      <c r="AV69" s="1">
        <f>SUM(AU58:AU69)</f>
        <v>10569433099.63991</v>
      </c>
    </row>
    <row r="70" spans="1:48" x14ac:dyDescent="0.15">
      <c r="C70" s="7">
        <v>12</v>
      </c>
      <c r="D70" s="7">
        <f t="shared" si="60"/>
        <v>8.6206042674193508</v>
      </c>
      <c r="E70" s="10">
        <f t="shared" si="61"/>
        <v>11.150429970199999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91.103999999999999</v>
      </c>
      <c r="C73" s="7" t="s">
        <v>82</v>
      </c>
      <c r="D73" s="7">
        <f>D58</f>
        <v>5.5637192800322604</v>
      </c>
      <c r="E73" s="7"/>
      <c r="F73" s="7"/>
      <c r="G73" s="1">
        <v>1</v>
      </c>
      <c r="H73" s="9">
        <f t="shared" ref="H73:H84" si="63">E74</f>
        <v>5.5637192800322604</v>
      </c>
      <c r="I73" s="9">
        <f t="shared" ref="I73:I84" si="64">H73+273.15</f>
        <v>278.71371928003225</v>
      </c>
      <c r="J73" s="9">
        <f t="shared" ref="J73:J84" si="65">EXP(($C$15*(I73-$C$13))/($C$16*I73*$C$13))</f>
        <v>3.5501007009146941E-2</v>
      </c>
      <c r="K73" s="9">
        <f t="shared" ref="K73:K84" si="66">$B$73/12</f>
        <v>7.5919999999999996</v>
      </c>
      <c r="L73" s="9">
        <f t="shared" ref="L73:L84" si="67">K73*$B$74/100</f>
        <v>7.5920000000000001E-2</v>
      </c>
      <c r="M73" s="1" t="s">
        <v>83</v>
      </c>
      <c r="O73" s="9">
        <f>L73</f>
        <v>7.5920000000000001E-2</v>
      </c>
      <c r="P73" s="9">
        <f t="shared" ref="P73:P84" si="68">O73*J73</f>
        <v>2.695236452134436E-3</v>
      </c>
      <c r="Q73" s="12">
        <f t="shared" ref="Q73:Q84" si="69">P73*$B$75</f>
        <v>4.8514256138419844E-4</v>
      </c>
      <c r="R73" s="9">
        <f t="shared" ref="R73:R84" si="70">L73*$B$75</f>
        <v>1.36656E-2</v>
      </c>
      <c r="S73" s="13">
        <f t="shared" ref="S73:S84" si="71">Q73/R73</f>
        <v>3.5501007009146941E-2</v>
      </c>
      <c r="T73" s="2">
        <f t="shared" ref="T73:T84" si="72">$B$74/100</f>
        <v>0.01</v>
      </c>
      <c r="U73" s="14">
        <f t="shared" ref="U73:U84" si="73">S73*T73</f>
        <v>3.5501007009146942E-4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1.295501007009147E-2</v>
      </c>
      <c r="AR73" s="9">
        <f t="shared" ref="AR73:AR84" si="77">$B$73/12</f>
        <v>7.5919999999999996</v>
      </c>
      <c r="AS73" s="1">
        <f t="shared" ref="AS73:AS84" si="78">$B$75</f>
        <v>0.18</v>
      </c>
      <c r="AT73" s="1">
        <f t="shared" ref="AT73:AT84" si="79">$E$4/12</f>
        <v>1334405.75</v>
      </c>
      <c r="AU73" s="1">
        <f t="shared" ref="AU73:AU84" si="80">AT73*10000*AS73*0.67*AR73*AQ73</f>
        <v>158281139.00092378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7.2321551673548399</v>
      </c>
      <c r="E74" s="10">
        <f t="shared" ref="E74:E85" si="82">D73</f>
        <v>5.5637192800322604</v>
      </c>
      <c r="F74" s="7" t="s">
        <v>83</v>
      </c>
      <c r="G74" s="1">
        <v>2</v>
      </c>
      <c r="H74" s="9">
        <f t="shared" si="63"/>
        <v>7.2321551673548399</v>
      </c>
      <c r="I74" s="9">
        <f t="shared" si="64"/>
        <v>280.38215516735482</v>
      </c>
      <c r="J74" s="9">
        <f t="shared" si="65"/>
        <v>4.3704143366867017E-2</v>
      </c>
      <c r="K74" s="9">
        <f t="shared" si="66"/>
        <v>7.5919999999999996</v>
      </c>
      <c r="L74" s="9">
        <f t="shared" si="67"/>
        <v>7.5920000000000001E-2</v>
      </c>
      <c r="M74" s="1" t="s">
        <v>83</v>
      </c>
      <c r="O74" s="9">
        <f t="shared" ref="O74:O84" si="83">L74+O73-P73-N74</f>
        <v>0.14914476354786557</v>
      </c>
      <c r="P74" s="9">
        <f t="shared" si="68"/>
        <v>6.518244128513399E-3</v>
      </c>
      <c r="Q74" s="12">
        <f t="shared" si="69"/>
        <v>1.1732839431324118E-3</v>
      </c>
      <c r="R74" s="9">
        <f t="shared" si="70"/>
        <v>1.36656E-2</v>
      </c>
      <c r="S74" s="13">
        <f t="shared" si="71"/>
        <v>8.585674563373813E-2</v>
      </c>
      <c r="T74" s="2">
        <f t="shared" si="72"/>
        <v>0.01</v>
      </c>
      <c r="U74" s="14">
        <f t="shared" si="73"/>
        <v>8.5856745633738126E-4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1.3458567456337382E-2</v>
      </c>
      <c r="AR74" s="9">
        <f t="shared" si="77"/>
        <v>7.5919999999999996</v>
      </c>
      <c r="AS74" s="1">
        <f t="shared" si="78"/>
        <v>0.18</v>
      </c>
      <c r="AT74" s="1">
        <f t="shared" si="79"/>
        <v>1334405.75</v>
      </c>
      <c r="AU74" s="1">
        <f t="shared" si="80"/>
        <v>164433479.77226278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9.7207770884827607</v>
      </c>
      <c r="E75" s="10">
        <f t="shared" si="82"/>
        <v>7.2321551673548399</v>
      </c>
      <c r="F75" s="7" t="s">
        <v>83</v>
      </c>
      <c r="G75" s="1">
        <v>3</v>
      </c>
      <c r="H75" s="9">
        <f t="shared" si="63"/>
        <v>9.7207770884827607</v>
      </c>
      <c r="I75" s="9">
        <f t="shared" si="64"/>
        <v>282.87077708848273</v>
      </c>
      <c r="J75" s="9">
        <f t="shared" si="65"/>
        <v>5.9320830139542556E-2</v>
      </c>
      <c r="K75" s="9">
        <f t="shared" si="66"/>
        <v>7.5919999999999996</v>
      </c>
      <c r="L75" s="9">
        <f t="shared" si="67"/>
        <v>7.5920000000000001E-2</v>
      </c>
      <c r="M75" s="1" t="s">
        <v>83</v>
      </c>
      <c r="O75" s="9">
        <f t="shared" si="83"/>
        <v>0.21854651941935219</v>
      </c>
      <c r="P75" s="9">
        <f t="shared" si="68"/>
        <v>1.296436095606363E-2</v>
      </c>
      <c r="Q75" s="12">
        <f t="shared" si="69"/>
        <v>2.3335849720914534E-3</v>
      </c>
      <c r="R75" s="9">
        <f t="shared" si="70"/>
        <v>1.36656E-2</v>
      </c>
      <c r="S75" s="13">
        <f t="shared" si="71"/>
        <v>0.1707634477879825</v>
      </c>
      <c r="T75" s="2">
        <f t="shared" si="72"/>
        <v>0.01</v>
      </c>
      <c r="U75" s="14">
        <f t="shared" si="73"/>
        <v>1.7076344778798251E-3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1.4307634477879826E-2</v>
      </c>
      <c r="AR75" s="9">
        <f t="shared" si="77"/>
        <v>7.5919999999999996</v>
      </c>
      <c r="AS75" s="1">
        <f t="shared" si="78"/>
        <v>0.18</v>
      </c>
      <c r="AT75" s="1">
        <f t="shared" si="79"/>
        <v>1334405.75</v>
      </c>
      <c r="AU75" s="1">
        <f t="shared" si="80"/>
        <v>174807172.61624765</v>
      </c>
    </row>
    <row r="76" spans="1:48" x14ac:dyDescent="0.15">
      <c r="C76" s="7">
        <v>3</v>
      </c>
      <c r="D76" s="7">
        <f t="shared" si="81"/>
        <v>13.903648684516099</v>
      </c>
      <c r="E76" s="10">
        <f t="shared" si="82"/>
        <v>9.7207770884827607</v>
      </c>
      <c r="F76" s="7" t="s">
        <v>83</v>
      </c>
      <c r="G76" s="1">
        <v>4</v>
      </c>
      <c r="H76" s="9">
        <f t="shared" si="63"/>
        <v>13.903648684516099</v>
      </c>
      <c r="I76" s="9">
        <f t="shared" si="64"/>
        <v>287.05364868451608</v>
      </c>
      <c r="J76" s="9">
        <f t="shared" si="65"/>
        <v>9.7958045250414308E-2</v>
      </c>
      <c r="K76" s="9">
        <f t="shared" si="66"/>
        <v>7.5919999999999996</v>
      </c>
      <c r="L76" s="9">
        <f t="shared" si="67"/>
        <v>7.5920000000000001E-2</v>
      </c>
      <c r="M76" s="1" t="s">
        <v>83</v>
      </c>
      <c r="O76" s="9">
        <f t="shared" si="83"/>
        <v>0.28150215846328858</v>
      </c>
      <c r="P76" s="9">
        <f t="shared" si="68"/>
        <v>2.7575401176836122E-2</v>
      </c>
      <c r="Q76" s="12">
        <f t="shared" si="69"/>
        <v>4.9635722118305014E-3</v>
      </c>
      <c r="R76" s="9">
        <f t="shared" si="70"/>
        <v>1.36656E-2</v>
      </c>
      <c r="S76" s="13">
        <f t="shared" si="71"/>
        <v>0.36321655923124496</v>
      </c>
      <c r="T76" s="2">
        <f t="shared" si="72"/>
        <v>0.01</v>
      </c>
      <c r="U76" s="14">
        <f t="shared" si="73"/>
        <v>3.6321655923124497E-3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1.6232165592312449E-2</v>
      </c>
      <c r="AR76" s="9">
        <f t="shared" si="77"/>
        <v>7.5919999999999996</v>
      </c>
      <c r="AS76" s="1">
        <f t="shared" si="78"/>
        <v>0.18</v>
      </c>
      <c r="AT76" s="1">
        <f t="shared" si="79"/>
        <v>1334405.75</v>
      </c>
      <c r="AU76" s="1">
        <f t="shared" si="80"/>
        <v>198320622.25364822</v>
      </c>
    </row>
    <row r="77" spans="1:48" x14ac:dyDescent="0.15">
      <c r="C77" s="7">
        <v>4</v>
      </c>
      <c r="D77" s="7">
        <f t="shared" si="81"/>
        <v>17.924597572333301</v>
      </c>
      <c r="E77" s="10">
        <f t="shared" si="82"/>
        <v>13.903648684516099</v>
      </c>
      <c r="F77" s="7" t="s">
        <v>83</v>
      </c>
      <c r="G77" s="1">
        <v>5</v>
      </c>
      <c r="H77" s="9">
        <f t="shared" si="63"/>
        <v>17.924597572333301</v>
      </c>
      <c r="I77" s="9">
        <f t="shared" si="64"/>
        <v>291.07459757233329</v>
      </c>
      <c r="J77" s="9">
        <f t="shared" si="65"/>
        <v>0.15650875202028236</v>
      </c>
      <c r="K77" s="9">
        <f t="shared" si="66"/>
        <v>7.5919999999999996</v>
      </c>
      <c r="L77" s="9">
        <f t="shared" si="67"/>
        <v>7.5920000000000001E-2</v>
      </c>
      <c r="M77" s="1" t="s">
        <v>85</v>
      </c>
      <c r="N77" s="9">
        <f>(O76-P76)*$C$21/100</f>
        <v>0.24123041942212986</v>
      </c>
      <c r="O77" s="9">
        <f t="shared" si="83"/>
        <v>8.8616337864322603E-2</v>
      </c>
      <c r="P77" s="9">
        <f t="shared" si="68"/>
        <v>1.3869232447752825E-2</v>
      </c>
      <c r="Q77" s="12">
        <f t="shared" si="69"/>
        <v>2.4964618405955083E-3</v>
      </c>
      <c r="R77" s="9">
        <f t="shared" si="70"/>
        <v>1.36656E-2</v>
      </c>
      <c r="S77" s="13">
        <f t="shared" si="71"/>
        <v>0.18268219767851454</v>
      </c>
      <c r="T77" s="2">
        <f t="shared" si="72"/>
        <v>0.01</v>
      </c>
      <c r="U77" s="14">
        <f t="shared" si="73"/>
        <v>1.8268219767851453E-3</v>
      </c>
      <c r="V77" s="13"/>
      <c r="W77" s="2"/>
      <c r="X77" s="14"/>
      <c r="Y77" s="2">
        <v>0.04</v>
      </c>
      <c r="Z77" s="2">
        <v>0.27</v>
      </c>
      <c r="AA77" s="2">
        <f t="shared" si="74"/>
        <v>1.0800000000000001E-2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1.4999999999999999E-2</v>
      </c>
      <c r="AO77" s="2">
        <v>0.72</v>
      </c>
      <c r="AP77" s="2">
        <f t="shared" si="75"/>
        <v>1.0799999999999999E-2</v>
      </c>
      <c r="AQ77" s="1">
        <f t="shared" si="76"/>
        <v>2.3426821976785146E-2</v>
      </c>
      <c r="AR77" s="9">
        <f t="shared" si="77"/>
        <v>7.5919999999999996</v>
      </c>
      <c r="AS77" s="1">
        <f t="shared" si="78"/>
        <v>0.18</v>
      </c>
      <c r="AT77" s="1">
        <f t="shared" si="79"/>
        <v>1334405.75</v>
      </c>
      <c r="AU77" s="1">
        <f t="shared" si="80"/>
        <v>286223171.23611814</v>
      </c>
    </row>
    <row r="78" spans="1:48" x14ac:dyDescent="0.15">
      <c r="C78" s="7">
        <v>5</v>
      </c>
      <c r="D78" s="7">
        <f t="shared" si="81"/>
        <v>25.147184853225799</v>
      </c>
      <c r="E78" s="10">
        <f t="shared" si="82"/>
        <v>17.924597572333301</v>
      </c>
      <c r="F78" s="7" t="s">
        <v>85</v>
      </c>
      <c r="G78" s="1">
        <v>6</v>
      </c>
      <c r="H78" s="9">
        <f t="shared" si="63"/>
        <v>25.147184853225799</v>
      </c>
      <c r="I78" s="9">
        <f t="shared" si="64"/>
        <v>298.29718485322576</v>
      </c>
      <c r="J78" s="9">
        <f t="shared" si="65"/>
        <v>0.35179764479306425</v>
      </c>
      <c r="K78" s="9">
        <f t="shared" si="66"/>
        <v>7.5919999999999996</v>
      </c>
      <c r="L78" s="9">
        <f t="shared" si="67"/>
        <v>7.5920000000000001E-2</v>
      </c>
      <c r="M78" s="1" t="s">
        <v>83</v>
      </c>
      <c r="O78" s="9">
        <f t="shared" si="83"/>
        <v>0.15066710541656977</v>
      </c>
      <c r="P78" s="9">
        <f t="shared" si="68"/>
        <v>5.3004332833337581E-2</v>
      </c>
      <c r="Q78" s="12">
        <f t="shared" si="69"/>
        <v>9.5407799100007649E-3</v>
      </c>
      <c r="R78" s="9">
        <f t="shared" si="70"/>
        <v>1.36656E-2</v>
      </c>
      <c r="S78" s="13">
        <f t="shared" si="71"/>
        <v>0.69816033763616414</v>
      </c>
      <c r="T78" s="2">
        <f t="shared" si="72"/>
        <v>0.01</v>
      </c>
      <c r="U78" s="14">
        <f t="shared" si="73"/>
        <v>6.9816033763616418E-3</v>
      </c>
      <c r="V78" s="13"/>
      <c r="W78" s="2"/>
      <c r="X78" s="14"/>
      <c r="Y78" s="2">
        <v>0.05</v>
      </c>
      <c r="Z78" s="2">
        <v>0.27</v>
      </c>
      <c r="AA78" s="2">
        <f t="shared" si="74"/>
        <v>1.3500000000000002E-2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0.02</v>
      </c>
      <c r="AO78" s="2">
        <v>0.72</v>
      </c>
      <c r="AP78" s="2">
        <f t="shared" si="75"/>
        <v>1.44E-2</v>
      </c>
      <c r="AQ78" s="1">
        <f t="shared" si="76"/>
        <v>3.488160337636164E-2</v>
      </c>
      <c r="AR78" s="9">
        <f t="shared" si="77"/>
        <v>7.5919999999999996</v>
      </c>
      <c r="AS78" s="1">
        <f t="shared" si="78"/>
        <v>0.18</v>
      </c>
      <c r="AT78" s="1">
        <f t="shared" si="79"/>
        <v>1334405.75</v>
      </c>
      <c r="AU78" s="1">
        <f t="shared" si="80"/>
        <v>426174883.90342927</v>
      </c>
    </row>
    <row r="79" spans="1:48" x14ac:dyDescent="0.15">
      <c r="C79" s="7">
        <v>6</v>
      </c>
      <c r="D79" s="7">
        <f t="shared" si="81"/>
        <v>28.231066288333299</v>
      </c>
      <c r="E79" s="10">
        <f t="shared" si="82"/>
        <v>25.147184853225799</v>
      </c>
      <c r="F79" s="7" t="s">
        <v>83</v>
      </c>
      <c r="G79" s="1">
        <v>7</v>
      </c>
      <c r="H79" s="9">
        <f t="shared" si="63"/>
        <v>28.231066288333299</v>
      </c>
      <c r="I79" s="9">
        <f t="shared" si="64"/>
        <v>301.38106628833327</v>
      </c>
      <c r="J79" s="9">
        <f t="shared" si="65"/>
        <v>0.4913012879255253</v>
      </c>
      <c r="K79" s="9">
        <f t="shared" si="66"/>
        <v>7.5919999999999996</v>
      </c>
      <c r="L79" s="9">
        <f t="shared" si="67"/>
        <v>7.5920000000000001E-2</v>
      </c>
      <c r="M79" s="1" t="s">
        <v>83</v>
      </c>
      <c r="O79" s="9">
        <f t="shared" si="83"/>
        <v>0.17358277258323221</v>
      </c>
      <c r="P79" s="9">
        <f t="shared" si="68"/>
        <v>8.5281439731825545E-2</v>
      </c>
      <c r="Q79" s="12">
        <f t="shared" si="69"/>
        <v>1.5350659151728598E-2</v>
      </c>
      <c r="R79" s="9">
        <f t="shared" si="70"/>
        <v>1.36656E-2</v>
      </c>
      <c r="S79" s="13">
        <f t="shared" si="71"/>
        <v>1.1233066350345831</v>
      </c>
      <c r="T79" s="2">
        <f t="shared" si="72"/>
        <v>0.01</v>
      </c>
      <c r="U79" s="14">
        <f t="shared" si="73"/>
        <v>1.123306635034583E-2</v>
      </c>
      <c r="V79" s="13"/>
      <c r="W79" s="2"/>
      <c r="X79" s="14"/>
      <c r="Y79" s="2">
        <v>0.05</v>
      </c>
      <c r="Z79" s="2">
        <v>0.27</v>
      </c>
      <c r="AA79" s="2">
        <f t="shared" si="74"/>
        <v>1.3500000000000002E-2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0.02</v>
      </c>
      <c r="AO79" s="2">
        <v>0.72</v>
      </c>
      <c r="AP79" s="2">
        <f t="shared" si="75"/>
        <v>1.44E-2</v>
      </c>
      <c r="AQ79" s="1">
        <f t="shared" si="76"/>
        <v>3.913306635034583E-2</v>
      </c>
      <c r="AR79" s="9">
        <f t="shared" si="77"/>
        <v>7.5919999999999996</v>
      </c>
      <c r="AS79" s="1">
        <f t="shared" si="78"/>
        <v>0.18</v>
      </c>
      <c r="AT79" s="1">
        <f t="shared" si="79"/>
        <v>1334405.75</v>
      </c>
      <c r="AU79" s="1">
        <f t="shared" si="80"/>
        <v>478118216.89210993</v>
      </c>
    </row>
    <row r="80" spans="1:48" x14ac:dyDescent="0.15">
      <c r="C80" s="7">
        <v>7</v>
      </c>
      <c r="D80" s="7">
        <f t="shared" si="81"/>
        <v>30.698978015161298</v>
      </c>
      <c r="E80" s="10">
        <f t="shared" si="82"/>
        <v>28.231066288333299</v>
      </c>
      <c r="F80" s="7" t="s">
        <v>83</v>
      </c>
      <c r="G80" s="1">
        <v>8</v>
      </c>
      <c r="H80" s="9">
        <f t="shared" si="63"/>
        <v>30.698978015161298</v>
      </c>
      <c r="I80" s="9">
        <f t="shared" si="64"/>
        <v>303.84897801516126</v>
      </c>
      <c r="J80" s="9">
        <f t="shared" si="65"/>
        <v>0.63871751286220912</v>
      </c>
      <c r="K80" s="9">
        <f t="shared" si="66"/>
        <v>7.5919999999999996</v>
      </c>
      <c r="L80" s="9">
        <f t="shared" si="67"/>
        <v>7.5920000000000001E-2</v>
      </c>
      <c r="M80" s="1" t="s">
        <v>83</v>
      </c>
      <c r="O80" s="9">
        <f t="shared" si="83"/>
        <v>0.16422133285140667</v>
      </c>
      <c r="P80" s="9">
        <f t="shared" si="68"/>
        <v>0.10489104127776747</v>
      </c>
      <c r="Q80" s="12">
        <f t="shared" si="69"/>
        <v>1.8880387429998143E-2</v>
      </c>
      <c r="R80" s="9">
        <f t="shared" si="70"/>
        <v>1.36656E-2</v>
      </c>
      <c r="S80" s="13">
        <f t="shared" si="71"/>
        <v>1.381599595334134</v>
      </c>
      <c r="T80" s="2">
        <f t="shared" si="72"/>
        <v>0.01</v>
      </c>
      <c r="U80" s="14">
        <f t="shared" si="73"/>
        <v>1.3815995953341341E-2</v>
      </c>
      <c r="V80" s="13"/>
      <c r="W80" s="2"/>
      <c r="X80" s="14"/>
      <c r="Y80" s="2">
        <v>0.05</v>
      </c>
      <c r="Z80" s="2">
        <v>0.27</v>
      </c>
      <c r="AA80" s="2">
        <f t="shared" si="74"/>
        <v>1.3500000000000002E-2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0.02</v>
      </c>
      <c r="AO80" s="2">
        <v>0.72</v>
      </c>
      <c r="AP80" s="2">
        <f t="shared" si="75"/>
        <v>1.44E-2</v>
      </c>
      <c r="AQ80" s="1">
        <f t="shared" si="76"/>
        <v>4.1715995953341342E-2</v>
      </c>
      <c r="AR80" s="9">
        <f t="shared" si="77"/>
        <v>7.5919999999999996</v>
      </c>
      <c r="AS80" s="1">
        <f t="shared" si="78"/>
        <v>0.18</v>
      </c>
      <c r="AT80" s="1">
        <f t="shared" si="79"/>
        <v>1334405.75</v>
      </c>
      <c r="AU80" s="1">
        <f t="shared" si="80"/>
        <v>509675817.95219517</v>
      </c>
    </row>
    <row r="81" spans="1:48" x14ac:dyDescent="0.15">
      <c r="C81" s="7">
        <v>8</v>
      </c>
      <c r="D81" s="7">
        <f t="shared" si="81"/>
        <v>28.7109498712903</v>
      </c>
      <c r="E81" s="10">
        <f t="shared" si="82"/>
        <v>30.698978015161298</v>
      </c>
      <c r="F81" s="7" t="s">
        <v>83</v>
      </c>
      <c r="G81" s="1">
        <v>9</v>
      </c>
      <c r="H81" s="9">
        <f t="shared" si="63"/>
        <v>28.7109498712903</v>
      </c>
      <c r="I81" s="9">
        <f t="shared" si="64"/>
        <v>301.8609498712903</v>
      </c>
      <c r="J81" s="9">
        <f t="shared" si="65"/>
        <v>0.51719397795125943</v>
      </c>
      <c r="K81" s="9">
        <f t="shared" si="66"/>
        <v>7.5919999999999996</v>
      </c>
      <c r="L81" s="9">
        <f t="shared" si="67"/>
        <v>7.5920000000000001E-2</v>
      </c>
      <c r="M81" s="1" t="s">
        <v>83</v>
      </c>
      <c r="O81" s="9">
        <f t="shared" si="83"/>
        <v>0.13525029157363919</v>
      </c>
      <c r="P81" s="9">
        <f t="shared" si="68"/>
        <v>6.9950636318038148E-2</v>
      </c>
      <c r="Q81" s="12">
        <f t="shared" si="69"/>
        <v>1.2591114537246866E-2</v>
      </c>
      <c r="R81" s="9">
        <f t="shared" si="70"/>
        <v>1.36656E-2</v>
      </c>
      <c r="S81" s="13">
        <f t="shared" si="71"/>
        <v>0.92137297573812094</v>
      </c>
      <c r="T81" s="2">
        <f t="shared" si="72"/>
        <v>0.01</v>
      </c>
      <c r="U81" s="14">
        <f t="shared" si="73"/>
        <v>9.2137297573812102E-3</v>
      </c>
      <c r="V81" s="13"/>
      <c r="W81" s="2"/>
      <c r="X81" s="14"/>
      <c r="Y81" s="2">
        <v>0.05</v>
      </c>
      <c r="Z81" s="2">
        <v>0.27</v>
      </c>
      <c r="AA81" s="2">
        <f t="shared" si="74"/>
        <v>1.3500000000000002E-2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0.02</v>
      </c>
      <c r="AO81" s="2">
        <v>0.72</v>
      </c>
      <c r="AP81" s="2">
        <f t="shared" si="75"/>
        <v>1.44E-2</v>
      </c>
      <c r="AQ81" s="1">
        <f t="shared" si="76"/>
        <v>3.7113729757381211E-2</v>
      </c>
      <c r="AR81" s="9">
        <f t="shared" si="77"/>
        <v>7.5919999999999996</v>
      </c>
      <c r="AS81" s="1">
        <f t="shared" si="78"/>
        <v>0.18</v>
      </c>
      <c r="AT81" s="1">
        <f t="shared" si="79"/>
        <v>1334405.75</v>
      </c>
      <c r="AU81" s="1">
        <f t="shared" si="80"/>
        <v>453446457.14577204</v>
      </c>
    </row>
    <row r="82" spans="1:48" x14ac:dyDescent="0.15">
      <c r="C82" s="7">
        <v>9</v>
      </c>
      <c r="D82" s="7">
        <f t="shared" si="81"/>
        <v>26.276871000333301</v>
      </c>
      <c r="E82" s="10">
        <f t="shared" si="82"/>
        <v>28.7109498712903</v>
      </c>
      <c r="F82" s="7" t="s">
        <v>83</v>
      </c>
      <c r="G82" s="1">
        <v>10</v>
      </c>
      <c r="H82" s="9">
        <f t="shared" si="63"/>
        <v>26.276871000333301</v>
      </c>
      <c r="I82" s="9">
        <f t="shared" si="64"/>
        <v>299.42687100033328</v>
      </c>
      <c r="J82" s="9">
        <f t="shared" si="65"/>
        <v>0.39790206920752824</v>
      </c>
      <c r="K82" s="9">
        <f t="shared" si="66"/>
        <v>7.5919999999999996</v>
      </c>
      <c r="L82" s="9">
        <f t="shared" si="67"/>
        <v>7.5920000000000001E-2</v>
      </c>
      <c r="M82" s="1" t="s">
        <v>83</v>
      </c>
      <c r="O82" s="9">
        <f t="shared" si="83"/>
        <v>0.14121965525560104</v>
      </c>
      <c r="P82" s="9">
        <f t="shared" si="68"/>
        <v>5.6191593038977444E-2</v>
      </c>
      <c r="Q82" s="12">
        <f t="shared" si="69"/>
        <v>1.0114486747015939E-2</v>
      </c>
      <c r="R82" s="9">
        <f t="shared" si="70"/>
        <v>1.36656E-2</v>
      </c>
      <c r="S82" s="13">
        <f t="shared" si="71"/>
        <v>0.74014216331635196</v>
      </c>
      <c r="T82" s="2">
        <f t="shared" si="72"/>
        <v>0.01</v>
      </c>
      <c r="U82" s="14">
        <f t="shared" si="73"/>
        <v>7.4014216331635199E-3</v>
      </c>
      <c r="V82" s="13"/>
      <c r="W82" s="2"/>
      <c r="X82" s="14"/>
      <c r="Y82" s="2">
        <v>0.05</v>
      </c>
      <c r="Z82" s="2">
        <v>0.27</v>
      </c>
      <c r="AA82" s="2">
        <f t="shared" si="74"/>
        <v>1.3500000000000002E-2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0.02</v>
      </c>
      <c r="AO82" s="2">
        <v>0.72</v>
      </c>
      <c r="AP82" s="2">
        <f t="shared" si="75"/>
        <v>1.44E-2</v>
      </c>
      <c r="AQ82" s="1">
        <f t="shared" si="76"/>
        <v>3.5301421633163521E-2</v>
      </c>
      <c r="AR82" s="9">
        <f t="shared" si="77"/>
        <v>7.5919999999999996</v>
      </c>
      <c r="AS82" s="1">
        <f t="shared" si="78"/>
        <v>0.18</v>
      </c>
      <c r="AT82" s="1">
        <f t="shared" si="79"/>
        <v>1334405.75</v>
      </c>
      <c r="AU82" s="1">
        <f t="shared" si="80"/>
        <v>431304120.50768262</v>
      </c>
    </row>
    <row r="83" spans="1:48" x14ac:dyDescent="0.15">
      <c r="C83" s="7">
        <v>10</v>
      </c>
      <c r="D83" s="7">
        <f t="shared" si="81"/>
        <v>19.139072231290299</v>
      </c>
      <c r="E83" s="10">
        <f t="shared" si="82"/>
        <v>26.276871000333301</v>
      </c>
      <c r="F83" s="7" t="s">
        <v>83</v>
      </c>
      <c r="G83" s="1">
        <v>11</v>
      </c>
      <c r="H83" s="9">
        <f t="shared" si="63"/>
        <v>19.139072231290299</v>
      </c>
      <c r="I83" s="9">
        <f t="shared" si="64"/>
        <v>292.28907223129028</v>
      </c>
      <c r="J83" s="9">
        <f t="shared" si="65"/>
        <v>0.17984639804799862</v>
      </c>
      <c r="K83" s="9">
        <f t="shared" si="66"/>
        <v>7.5919999999999996</v>
      </c>
      <c r="L83" s="9">
        <f t="shared" si="67"/>
        <v>7.5920000000000001E-2</v>
      </c>
      <c r="M83" s="1" t="s">
        <v>85</v>
      </c>
      <c r="N83" s="9">
        <f>(O82-P82)*$C$21/100</f>
        <v>8.0776659105792417E-2</v>
      </c>
      <c r="O83" s="9">
        <f t="shared" si="83"/>
        <v>8.0171403110831166E-2</v>
      </c>
      <c r="P83" s="9">
        <f t="shared" si="68"/>
        <v>1.4418538075937097E-2</v>
      </c>
      <c r="Q83" s="12">
        <f t="shared" si="69"/>
        <v>2.5953368536686772E-3</v>
      </c>
      <c r="R83" s="9">
        <f t="shared" si="70"/>
        <v>1.36656E-2</v>
      </c>
      <c r="S83" s="13">
        <f t="shared" si="71"/>
        <v>0.18991751944068883</v>
      </c>
      <c r="T83" s="2">
        <f t="shared" si="72"/>
        <v>0.01</v>
      </c>
      <c r="U83" s="14">
        <f t="shared" si="73"/>
        <v>1.8991751944068883E-3</v>
      </c>
      <c r="V83" s="13"/>
      <c r="W83" s="2"/>
      <c r="X83" s="14"/>
      <c r="Y83" s="2">
        <v>0.04</v>
      </c>
      <c r="Z83" s="2">
        <v>0.27</v>
      </c>
      <c r="AA83" s="2">
        <f t="shared" si="74"/>
        <v>1.0800000000000001E-2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1.4999999999999999E-2</v>
      </c>
      <c r="AO83" s="2">
        <v>0.72</v>
      </c>
      <c r="AP83" s="2">
        <f t="shared" si="75"/>
        <v>1.0799999999999999E-2</v>
      </c>
      <c r="AQ83" s="1">
        <f t="shared" si="76"/>
        <v>2.3499175194406891E-2</v>
      </c>
      <c r="AR83" s="9">
        <f t="shared" si="77"/>
        <v>7.5919999999999996</v>
      </c>
      <c r="AS83" s="1">
        <f t="shared" si="78"/>
        <v>0.18</v>
      </c>
      <c r="AT83" s="1">
        <f t="shared" si="79"/>
        <v>1334405.75</v>
      </c>
      <c r="AU83" s="1">
        <f t="shared" si="80"/>
        <v>287107165.12215847</v>
      </c>
    </row>
    <row r="84" spans="1:48" x14ac:dyDescent="0.15">
      <c r="C84" s="7">
        <v>11</v>
      </c>
      <c r="D84" s="7">
        <f t="shared" si="81"/>
        <v>11.150429970199999</v>
      </c>
      <c r="E84" s="10">
        <f t="shared" si="82"/>
        <v>19.139072231290299</v>
      </c>
      <c r="F84" s="7" t="s">
        <v>85</v>
      </c>
      <c r="G84" s="1">
        <v>12</v>
      </c>
      <c r="H84" s="9">
        <f t="shared" si="63"/>
        <v>11.150429970199999</v>
      </c>
      <c r="I84" s="9">
        <f t="shared" si="64"/>
        <v>284.30042997019996</v>
      </c>
      <c r="J84" s="9">
        <f t="shared" si="65"/>
        <v>7.053111888081641E-2</v>
      </c>
      <c r="K84" s="9">
        <f t="shared" si="66"/>
        <v>7.5919999999999996</v>
      </c>
      <c r="L84" s="9">
        <f t="shared" si="67"/>
        <v>7.5920000000000001E-2</v>
      </c>
      <c r="M84" s="1" t="s">
        <v>83</v>
      </c>
      <c r="O84" s="9">
        <f t="shared" si="83"/>
        <v>0.14167286503489407</v>
      </c>
      <c r="P84" s="9">
        <f t="shared" si="68"/>
        <v>9.9923456859619727E-3</v>
      </c>
      <c r="Q84" s="12">
        <f t="shared" si="69"/>
        <v>1.7986222234731551E-3</v>
      </c>
      <c r="R84" s="9">
        <f t="shared" si="70"/>
        <v>1.36656E-2</v>
      </c>
      <c r="S84" s="13">
        <f t="shared" si="71"/>
        <v>0.13161677668548435</v>
      </c>
      <c r="T84" s="2">
        <f t="shared" si="72"/>
        <v>0.01</v>
      </c>
      <c r="U84" s="14">
        <f t="shared" si="73"/>
        <v>1.3161677668548435E-3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1.3916167766854844E-2</v>
      </c>
      <c r="AR84" s="9">
        <f t="shared" si="77"/>
        <v>7.5919999999999996</v>
      </c>
      <c r="AS84" s="1">
        <f t="shared" si="78"/>
        <v>0.18</v>
      </c>
      <c r="AT84" s="1">
        <f t="shared" si="79"/>
        <v>1334405.75</v>
      </c>
      <c r="AU84" s="1">
        <f t="shared" si="80"/>
        <v>170024328.25204083</v>
      </c>
      <c r="AV84" s="1">
        <f>SUM(AU73:AU84)</f>
        <v>3737916574.6545892</v>
      </c>
    </row>
    <row r="85" spans="1:48" x14ac:dyDescent="0.15">
      <c r="C85" s="7">
        <v>12</v>
      </c>
      <c r="D85" s="7">
        <f t="shared" si="81"/>
        <v>8.6206042674193508</v>
      </c>
      <c r="E85" s="10">
        <f t="shared" si="82"/>
        <v>11.150429970199999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92.600499999999997</v>
      </c>
      <c r="C89" s="7" t="s">
        <v>82</v>
      </c>
      <c r="D89" s="7">
        <f>D73</f>
        <v>5.5637192800322604</v>
      </c>
      <c r="E89" s="7"/>
      <c r="F89" s="7"/>
      <c r="G89" s="1">
        <v>1</v>
      </c>
      <c r="H89" s="9">
        <f t="shared" ref="H89:H100" si="84">E90</f>
        <v>5.5637192800322604</v>
      </c>
      <c r="I89" s="9">
        <f t="shared" ref="I89:I100" si="85">H89+273.15</f>
        <v>278.71371928003225</v>
      </c>
      <c r="J89" s="9">
        <f t="shared" ref="J89:J100" si="86">EXP(($C$15*(I89-$C$13))/($C$16*I89*$C$13))</f>
        <v>3.5501007009146941E-2</v>
      </c>
      <c r="K89" s="9">
        <f t="shared" ref="K89:K100" si="87">$B$89/12</f>
        <v>7.7167083333333331</v>
      </c>
      <c r="L89" s="9">
        <f t="shared" ref="L89:L100" si="88">K89*$B$90/100</f>
        <v>2.2378454166666666</v>
      </c>
      <c r="M89" s="1" t="s">
        <v>83</v>
      </c>
      <c r="O89" s="9">
        <f>L89</f>
        <v>2.2378454166666666</v>
      </c>
      <c r="P89" s="9">
        <f t="shared" ref="P89:P100" si="89">O89*J89</f>
        <v>7.944576582247069E-2</v>
      </c>
      <c r="Q89" s="12">
        <f t="shared" ref="Q89:Q100" si="90">P89*$B$91</f>
        <v>3.5750594620111813E-2</v>
      </c>
      <c r="R89" s="9">
        <f t="shared" ref="R89:R100" si="91">L89*$B$91</f>
        <v>1.0070304375000001</v>
      </c>
      <c r="S89" s="13">
        <f t="shared" ref="S89:S100" si="92">Q89/R89</f>
        <v>3.5501007009146941E-2</v>
      </c>
      <c r="T89" s="2">
        <f t="shared" ref="T89:T100" si="93">$B$90/100</f>
        <v>0.28999999999999998</v>
      </c>
      <c r="U89" s="14">
        <f t="shared" ref="U89:U100" si="94">S89*T89</f>
        <v>1.0295292032652613E-2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3.3441030547844759E-2</v>
      </c>
      <c r="AK89" s="9">
        <f t="shared" ref="AK89:AK100" si="96">$B$89/12</f>
        <v>7.7167083333333331</v>
      </c>
      <c r="AL89" s="1">
        <f t="shared" ref="AL89:AL100" si="97">$B$91</f>
        <v>0.45</v>
      </c>
      <c r="AM89" s="17">
        <f t="shared" ref="AM89:AM100" si="98">$E$6/12</f>
        <v>0</v>
      </c>
      <c r="AN89" s="1">
        <f t="shared" ref="AN89:AN100" si="99">AM89*10000*AK89*AJ89</f>
        <v>0</v>
      </c>
    </row>
    <row r="90" spans="1:48" x14ac:dyDescent="0.15">
      <c r="A90" s="1" t="s">
        <v>84</v>
      </c>
      <c r="B90" s="1">
        <f>H6</f>
        <v>29</v>
      </c>
      <c r="C90" s="7">
        <v>1</v>
      </c>
      <c r="D90" s="7">
        <f t="shared" ref="D90:D101" si="100">D74</f>
        <v>7.2321551673548399</v>
      </c>
      <c r="E90" s="10">
        <f t="shared" ref="E90:E101" si="101">D89</f>
        <v>5.5637192800322604</v>
      </c>
      <c r="F90" s="7" t="s">
        <v>83</v>
      </c>
      <c r="G90" s="1">
        <v>2</v>
      </c>
      <c r="H90" s="9">
        <f t="shared" si="84"/>
        <v>7.2321551673548399</v>
      </c>
      <c r="I90" s="9">
        <f t="shared" si="85"/>
        <v>280.38215516735482</v>
      </c>
      <c r="J90" s="9">
        <f t="shared" si="86"/>
        <v>4.3704143366867017E-2</v>
      </c>
      <c r="K90" s="9">
        <f t="shared" si="87"/>
        <v>7.7167083333333331</v>
      </c>
      <c r="L90" s="9">
        <f t="shared" si="88"/>
        <v>2.2378454166666666</v>
      </c>
      <c r="M90" s="1" t="s">
        <v>83</v>
      </c>
      <c r="O90" s="9">
        <f t="shared" ref="O90:O100" si="102">L90+O89-P89-N90</f>
        <v>4.3962450675108622</v>
      </c>
      <c r="P90" s="9">
        <f t="shared" si="89"/>
        <v>0.1921341247063767</v>
      </c>
      <c r="Q90" s="12">
        <f t="shared" si="90"/>
        <v>8.6460356117869522E-2</v>
      </c>
      <c r="R90" s="9">
        <f t="shared" si="91"/>
        <v>1.0070304375000001</v>
      </c>
      <c r="S90" s="13">
        <f t="shared" si="92"/>
        <v>8.5856745633738116E-2</v>
      </c>
      <c r="T90" s="2">
        <f t="shared" si="93"/>
        <v>0.28999999999999998</v>
      </c>
      <c r="U90" s="14">
        <f t="shared" si="94"/>
        <v>2.4898456233784051E-2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3.7843884554485889E-2</v>
      </c>
      <c r="AK90" s="9">
        <f t="shared" si="96"/>
        <v>7.7167083333333331</v>
      </c>
      <c r="AL90" s="1">
        <f t="shared" si="97"/>
        <v>0.45</v>
      </c>
      <c r="AM90" s="17">
        <f t="shared" si="98"/>
        <v>0</v>
      </c>
      <c r="AN90" s="1">
        <f t="shared" si="99"/>
        <v>0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9.7207770884827607</v>
      </c>
      <c r="E91" s="10">
        <f t="shared" si="101"/>
        <v>7.2321551673548399</v>
      </c>
      <c r="F91" s="7" t="s">
        <v>83</v>
      </c>
      <c r="G91" s="1">
        <v>3</v>
      </c>
      <c r="H91" s="9">
        <f t="shared" si="84"/>
        <v>9.7207770884827607</v>
      </c>
      <c r="I91" s="9">
        <f t="shared" si="85"/>
        <v>282.87077708848273</v>
      </c>
      <c r="J91" s="9">
        <f t="shared" si="86"/>
        <v>5.9320830139542556E-2</v>
      </c>
      <c r="K91" s="9">
        <f t="shared" si="87"/>
        <v>7.7167083333333331</v>
      </c>
      <c r="L91" s="9">
        <f t="shared" si="88"/>
        <v>2.2378454166666666</v>
      </c>
      <c r="M91" s="1" t="s">
        <v>83</v>
      </c>
      <c r="O91" s="9">
        <f t="shared" si="102"/>
        <v>6.4419563594711517</v>
      </c>
      <c r="P91" s="9">
        <f t="shared" si="89"/>
        <v>0.38214219896653412</v>
      </c>
      <c r="Q91" s="12">
        <f t="shared" si="90"/>
        <v>0.17196398953494035</v>
      </c>
      <c r="R91" s="9">
        <f t="shared" si="91"/>
        <v>1.0070304375000001</v>
      </c>
      <c r="S91" s="13">
        <f t="shared" si="92"/>
        <v>0.17076344778798241</v>
      </c>
      <c r="T91" s="2">
        <f t="shared" si="93"/>
        <v>0.28999999999999998</v>
      </c>
      <c r="U91" s="14">
        <f t="shared" si="94"/>
        <v>4.9521399858514899E-2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4.5267702057342242E-2</v>
      </c>
      <c r="AK91" s="9">
        <f t="shared" si="96"/>
        <v>7.7167083333333331</v>
      </c>
      <c r="AL91" s="1">
        <f t="shared" si="97"/>
        <v>0.45</v>
      </c>
      <c r="AM91" s="17">
        <f t="shared" si="98"/>
        <v>0</v>
      </c>
      <c r="AN91" s="1">
        <f t="shared" si="99"/>
        <v>0</v>
      </c>
    </row>
    <row r="92" spans="1:48" x14ac:dyDescent="0.15">
      <c r="C92" s="7">
        <v>3</v>
      </c>
      <c r="D92" s="7">
        <f t="shared" si="100"/>
        <v>13.903648684516099</v>
      </c>
      <c r="E92" s="10">
        <f t="shared" si="101"/>
        <v>9.7207770884827607</v>
      </c>
      <c r="F92" s="7" t="s">
        <v>83</v>
      </c>
      <c r="G92" s="1">
        <v>4</v>
      </c>
      <c r="H92" s="9">
        <f t="shared" si="84"/>
        <v>13.903648684516099</v>
      </c>
      <c r="I92" s="9">
        <f t="shared" si="85"/>
        <v>287.05364868451608</v>
      </c>
      <c r="J92" s="9">
        <f t="shared" si="86"/>
        <v>9.7958045250414308E-2</v>
      </c>
      <c r="K92" s="9">
        <f t="shared" si="87"/>
        <v>7.7167083333333331</v>
      </c>
      <c r="L92" s="9">
        <f t="shared" si="88"/>
        <v>2.2378454166666666</v>
      </c>
      <c r="M92" s="1" t="s">
        <v>83</v>
      </c>
      <c r="O92" s="9">
        <f t="shared" si="102"/>
        <v>8.2976595771712844</v>
      </c>
      <c r="P92" s="9">
        <f t="shared" si="89"/>
        <v>0.81282251233307834</v>
      </c>
      <c r="Q92" s="12">
        <f t="shared" si="90"/>
        <v>0.36577013054988528</v>
      </c>
      <c r="R92" s="9">
        <f t="shared" si="91"/>
        <v>1.0070304375000001</v>
      </c>
      <c r="S92" s="13">
        <f t="shared" si="92"/>
        <v>0.36321655923124491</v>
      </c>
      <c r="T92" s="2">
        <f t="shared" si="93"/>
        <v>0.28999999999999998</v>
      </c>
      <c r="U92" s="14">
        <f t="shared" si="94"/>
        <v>0.10533280217706102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6.2094839856383907E-2</v>
      </c>
      <c r="AK92" s="9">
        <f t="shared" si="96"/>
        <v>7.7167083333333331</v>
      </c>
      <c r="AL92" s="1">
        <f t="shared" si="97"/>
        <v>0.45</v>
      </c>
      <c r="AM92" s="17">
        <f t="shared" si="98"/>
        <v>0</v>
      </c>
      <c r="AN92" s="1">
        <f t="shared" si="99"/>
        <v>0</v>
      </c>
    </row>
    <row r="93" spans="1:48" x14ac:dyDescent="0.15">
      <c r="C93" s="7">
        <v>4</v>
      </c>
      <c r="D93" s="7">
        <f t="shared" si="100"/>
        <v>17.924597572333301</v>
      </c>
      <c r="E93" s="10">
        <f t="shared" si="101"/>
        <v>13.903648684516099</v>
      </c>
      <c r="F93" s="7" t="s">
        <v>83</v>
      </c>
      <c r="G93" s="1">
        <v>5</v>
      </c>
      <c r="H93" s="9">
        <f t="shared" si="84"/>
        <v>17.924597572333301</v>
      </c>
      <c r="I93" s="9">
        <f t="shared" si="85"/>
        <v>291.07459757233329</v>
      </c>
      <c r="J93" s="9">
        <f t="shared" si="86"/>
        <v>0.15650875202028236</v>
      </c>
      <c r="K93" s="9">
        <f t="shared" si="87"/>
        <v>7.7167083333333331</v>
      </c>
      <c r="L93" s="9">
        <f t="shared" si="88"/>
        <v>2.2378454166666666</v>
      </c>
      <c r="M93" s="1" t="s">
        <v>85</v>
      </c>
      <c r="N93" s="9">
        <f>(O92-P92)*$C$21/100</f>
        <v>7.110595211596296</v>
      </c>
      <c r="O93" s="9">
        <f t="shared" si="102"/>
        <v>2.6120872699085762</v>
      </c>
      <c r="P93" s="9">
        <f t="shared" si="89"/>
        <v>0.40881451878145769</v>
      </c>
      <c r="Q93" s="12">
        <f t="shared" si="90"/>
        <v>0.18396653345165598</v>
      </c>
      <c r="R93" s="9">
        <f t="shared" si="91"/>
        <v>1.0070304375000001</v>
      </c>
      <c r="S93" s="13">
        <f t="shared" si="92"/>
        <v>0.18268219767851451</v>
      </c>
      <c r="T93" s="2">
        <f t="shared" si="93"/>
        <v>0.28999999999999998</v>
      </c>
      <c r="U93" s="14">
        <f t="shared" si="94"/>
        <v>5.2977837326769202E-2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3.8883817954020919E-2</v>
      </c>
      <c r="AK93" s="9">
        <f t="shared" si="96"/>
        <v>7.7167083333333331</v>
      </c>
      <c r="AL93" s="1">
        <f t="shared" si="97"/>
        <v>0.45</v>
      </c>
      <c r="AM93" s="17">
        <f t="shared" si="98"/>
        <v>0</v>
      </c>
      <c r="AN93" s="1">
        <f t="shared" si="99"/>
        <v>0</v>
      </c>
    </row>
    <row r="94" spans="1:48" x14ac:dyDescent="0.15">
      <c r="C94" s="7">
        <v>5</v>
      </c>
      <c r="D94" s="7">
        <f t="shared" si="100"/>
        <v>25.147184853225799</v>
      </c>
      <c r="E94" s="10">
        <f t="shared" si="101"/>
        <v>17.924597572333301</v>
      </c>
      <c r="F94" s="7" t="s">
        <v>85</v>
      </c>
      <c r="G94" s="1">
        <v>6</v>
      </c>
      <c r="H94" s="9">
        <f t="shared" si="84"/>
        <v>25.147184853225799</v>
      </c>
      <c r="I94" s="9">
        <f t="shared" si="85"/>
        <v>298.29718485322576</v>
      </c>
      <c r="J94" s="9">
        <f t="shared" si="86"/>
        <v>0.35179764479306425</v>
      </c>
      <c r="K94" s="9">
        <f t="shared" si="87"/>
        <v>7.7167083333333331</v>
      </c>
      <c r="L94" s="9">
        <f t="shared" si="88"/>
        <v>2.2378454166666666</v>
      </c>
      <c r="M94" s="1" t="s">
        <v>83</v>
      </c>
      <c r="O94" s="9">
        <f t="shared" si="102"/>
        <v>4.4411181677937854</v>
      </c>
      <c r="P94" s="9">
        <f t="shared" si="89"/>
        <v>1.5623749116775425</v>
      </c>
      <c r="Q94" s="12">
        <f t="shared" si="90"/>
        <v>0.70306871025489415</v>
      </c>
      <c r="R94" s="9">
        <f t="shared" si="91"/>
        <v>1.0070304375000001</v>
      </c>
      <c r="S94" s="13">
        <f t="shared" si="92"/>
        <v>0.69816033763616414</v>
      </c>
      <c r="T94" s="2">
        <f t="shared" si="93"/>
        <v>0.28999999999999998</v>
      </c>
      <c r="U94" s="14">
        <f t="shared" si="94"/>
        <v>0.20246649791448759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8.7172649121218013E-2</v>
      </c>
      <c r="AK94" s="9">
        <f t="shared" si="96"/>
        <v>7.7167083333333331</v>
      </c>
      <c r="AL94" s="1">
        <f t="shared" si="97"/>
        <v>0.45</v>
      </c>
      <c r="AM94" s="17">
        <f t="shared" si="98"/>
        <v>0</v>
      </c>
      <c r="AN94" s="1">
        <f t="shared" si="99"/>
        <v>0</v>
      </c>
    </row>
    <row r="95" spans="1:48" x14ac:dyDescent="0.15">
      <c r="C95" s="7">
        <v>6</v>
      </c>
      <c r="D95" s="7">
        <f t="shared" si="100"/>
        <v>28.231066288333299</v>
      </c>
      <c r="E95" s="10">
        <f t="shared" si="101"/>
        <v>25.147184853225799</v>
      </c>
      <c r="F95" s="7" t="s">
        <v>83</v>
      </c>
      <c r="G95" s="1">
        <v>7</v>
      </c>
      <c r="H95" s="9">
        <f t="shared" si="84"/>
        <v>28.231066288333299</v>
      </c>
      <c r="I95" s="9">
        <f t="shared" si="85"/>
        <v>301.38106628833327</v>
      </c>
      <c r="J95" s="9">
        <f t="shared" si="86"/>
        <v>0.4913012879255253</v>
      </c>
      <c r="K95" s="9">
        <f t="shared" si="87"/>
        <v>7.7167083333333331</v>
      </c>
      <c r="L95" s="9">
        <f t="shared" si="88"/>
        <v>2.2378454166666666</v>
      </c>
      <c r="M95" s="1" t="s">
        <v>83</v>
      </c>
      <c r="O95" s="9">
        <f t="shared" si="102"/>
        <v>5.1165886727829095</v>
      </c>
      <c r="P95" s="9">
        <f t="shared" si="89"/>
        <v>2.5137866047233977</v>
      </c>
      <c r="Q95" s="12">
        <f t="shared" si="90"/>
        <v>1.1312039721255289</v>
      </c>
      <c r="R95" s="9">
        <f t="shared" si="91"/>
        <v>1.0070304375000001</v>
      </c>
      <c r="S95" s="13">
        <f t="shared" si="92"/>
        <v>1.1233066350345828</v>
      </c>
      <c r="T95" s="2">
        <f t="shared" si="93"/>
        <v>0.28999999999999998</v>
      </c>
      <c r="U95" s="14">
        <f t="shared" si="94"/>
        <v>0.325758924160029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0.14467131563424873</v>
      </c>
      <c r="AK95" s="9">
        <f t="shared" si="96"/>
        <v>7.7167083333333331</v>
      </c>
      <c r="AL95" s="1">
        <f t="shared" si="97"/>
        <v>0.45</v>
      </c>
      <c r="AM95" s="17">
        <f t="shared" si="98"/>
        <v>0</v>
      </c>
      <c r="AN95" s="1">
        <f t="shared" si="99"/>
        <v>0</v>
      </c>
    </row>
    <row r="96" spans="1:48" x14ac:dyDescent="0.15">
      <c r="C96" s="7">
        <v>7</v>
      </c>
      <c r="D96" s="7">
        <f t="shared" si="100"/>
        <v>30.698978015161298</v>
      </c>
      <c r="E96" s="10">
        <f t="shared" si="101"/>
        <v>28.231066288333299</v>
      </c>
      <c r="F96" s="7" t="s">
        <v>83</v>
      </c>
      <c r="G96" s="1">
        <v>8</v>
      </c>
      <c r="H96" s="9">
        <f t="shared" si="84"/>
        <v>30.698978015161298</v>
      </c>
      <c r="I96" s="9">
        <f t="shared" si="85"/>
        <v>303.84897801516126</v>
      </c>
      <c r="J96" s="9">
        <f t="shared" si="86"/>
        <v>0.63871751286220912</v>
      </c>
      <c r="K96" s="9">
        <f t="shared" si="87"/>
        <v>7.7167083333333331</v>
      </c>
      <c r="L96" s="9">
        <f t="shared" si="88"/>
        <v>2.2378454166666666</v>
      </c>
      <c r="M96" s="1" t="s">
        <v>83</v>
      </c>
      <c r="O96" s="9">
        <f t="shared" si="102"/>
        <v>4.840647484726178</v>
      </c>
      <c r="P96" s="9">
        <f t="shared" si="89"/>
        <v>3.0918063220870127</v>
      </c>
      <c r="Q96" s="12">
        <f t="shared" si="90"/>
        <v>1.3913128449391556</v>
      </c>
      <c r="R96" s="9">
        <f t="shared" si="91"/>
        <v>1.0070304375000001</v>
      </c>
      <c r="S96" s="13">
        <f t="shared" si="92"/>
        <v>1.3815995953341336</v>
      </c>
      <c r="T96" s="2">
        <f t="shared" si="93"/>
        <v>0.28999999999999998</v>
      </c>
      <c r="U96" s="14">
        <f t="shared" si="94"/>
        <v>0.40066388264689873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0.16725516061803997</v>
      </c>
      <c r="AK96" s="9">
        <f t="shared" si="96"/>
        <v>7.7167083333333331</v>
      </c>
      <c r="AL96" s="1">
        <f t="shared" si="97"/>
        <v>0.45</v>
      </c>
      <c r="AM96" s="17">
        <f t="shared" si="98"/>
        <v>0</v>
      </c>
      <c r="AN96" s="1">
        <f t="shared" si="99"/>
        <v>0</v>
      </c>
    </row>
    <row r="97" spans="1:50" x14ac:dyDescent="0.15">
      <c r="C97" s="7">
        <v>8</v>
      </c>
      <c r="D97" s="7">
        <f t="shared" si="100"/>
        <v>28.7109498712903</v>
      </c>
      <c r="E97" s="10">
        <f t="shared" si="101"/>
        <v>30.698978015161298</v>
      </c>
      <c r="F97" s="7" t="s">
        <v>83</v>
      </c>
      <c r="G97" s="1">
        <v>9</v>
      </c>
      <c r="H97" s="9">
        <f t="shared" si="84"/>
        <v>28.7109498712903</v>
      </c>
      <c r="I97" s="9">
        <f t="shared" si="85"/>
        <v>301.8609498712903</v>
      </c>
      <c r="J97" s="9">
        <f t="shared" si="86"/>
        <v>0.51719397795125943</v>
      </c>
      <c r="K97" s="9">
        <f t="shared" si="87"/>
        <v>7.7167083333333331</v>
      </c>
      <c r="L97" s="9">
        <f t="shared" si="88"/>
        <v>2.2378454166666666</v>
      </c>
      <c r="M97" s="1" t="s">
        <v>83</v>
      </c>
      <c r="O97" s="9">
        <f t="shared" si="102"/>
        <v>3.9866865793058319</v>
      </c>
      <c r="P97" s="9">
        <f t="shared" si="89"/>
        <v>2.0618902907960823</v>
      </c>
      <c r="Q97" s="12">
        <f t="shared" si="90"/>
        <v>0.92785063085823705</v>
      </c>
      <c r="R97" s="9">
        <f t="shared" si="91"/>
        <v>1.0070304375000001</v>
      </c>
      <c r="S97" s="13">
        <f t="shared" si="92"/>
        <v>0.92137297573812105</v>
      </c>
      <c r="T97" s="2">
        <f t="shared" si="93"/>
        <v>0.28999999999999998</v>
      </c>
      <c r="U97" s="14">
        <f t="shared" si="94"/>
        <v>0.26719816296405507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0.12701524613366261</v>
      </c>
      <c r="AK97" s="9">
        <f t="shared" si="96"/>
        <v>7.7167083333333331</v>
      </c>
      <c r="AL97" s="1">
        <f t="shared" si="97"/>
        <v>0.45</v>
      </c>
      <c r="AM97" s="17">
        <f t="shared" si="98"/>
        <v>0</v>
      </c>
      <c r="AN97" s="1">
        <f t="shared" si="99"/>
        <v>0</v>
      </c>
    </row>
    <row r="98" spans="1:50" x14ac:dyDescent="0.15">
      <c r="C98" s="7">
        <v>9</v>
      </c>
      <c r="D98" s="7">
        <f t="shared" si="100"/>
        <v>26.276871000333301</v>
      </c>
      <c r="E98" s="10">
        <f t="shared" si="101"/>
        <v>28.7109498712903</v>
      </c>
      <c r="F98" s="7" t="s">
        <v>83</v>
      </c>
      <c r="G98" s="1">
        <v>10</v>
      </c>
      <c r="H98" s="9">
        <f t="shared" si="84"/>
        <v>26.276871000333301</v>
      </c>
      <c r="I98" s="9">
        <f t="shared" si="85"/>
        <v>299.42687100033328</v>
      </c>
      <c r="J98" s="9">
        <f t="shared" si="86"/>
        <v>0.39790206920752824</v>
      </c>
      <c r="K98" s="9">
        <f t="shared" si="87"/>
        <v>7.7167083333333331</v>
      </c>
      <c r="L98" s="9">
        <f t="shared" si="88"/>
        <v>2.2378454166666666</v>
      </c>
      <c r="M98" s="1" t="s">
        <v>83</v>
      </c>
      <c r="O98" s="9">
        <f t="shared" si="102"/>
        <v>4.1626417051764157</v>
      </c>
      <c r="P98" s="9">
        <f t="shared" si="89"/>
        <v>1.6563237478592496</v>
      </c>
      <c r="Q98" s="12">
        <f t="shared" si="90"/>
        <v>0.74534568653666233</v>
      </c>
      <c r="R98" s="9">
        <f t="shared" si="91"/>
        <v>1.0070304375000001</v>
      </c>
      <c r="S98" s="13">
        <f t="shared" si="92"/>
        <v>0.74014216331635185</v>
      </c>
      <c r="T98" s="2">
        <f t="shared" si="93"/>
        <v>0.28999999999999998</v>
      </c>
      <c r="U98" s="14">
        <f t="shared" si="94"/>
        <v>0.21464122736174202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0.10796333004956522</v>
      </c>
      <c r="AK98" s="9">
        <f t="shared" si="96"/>
        <v>7.7167083333333331</v>
      </c>
      <c r="AL98" s="1">
        <f t="shared" si="97"/>
        <v>0.45</v>
      </c>
      <c r="AM98" s="17">
        <f t="shared" si="98"/>
        <v>0</v>
      </c>
      <c r="AN98" s="1">
        <f t="shared" si="99"/>
        <v>0</v>
      </c>
    </row>
    <row r="99" spans="1:50" x14ac:dyDescent="0.15">
      <c r="C99" s="7">
        <v>10</v>
      </c>
      <c r="D99" s="7">
        <f t="shared" si="100"/>
        <v>19.139072231290299</v>
      </c>
      <c r="E99" s="10">
        <f t="shared" si="101"/>
        <v>26.276871000333301</v>
      </c>
      <c r="F99" s="7" t="s">
        <v>83</v>
      </c>
      <c r="G99" s="1">
        <v>11</v>
      </c>
      <c r="H99" s="9">
        <f t="shared" si="84"/>
        <v>19.139072231290299</v>
      </c>
      <c r="I99" s="9">
        <f t="shared" si="85"/>
        <v>292.28907223129028</v>
      </c>
      <c r="J99" s="9">
        <f t="shared" si="86"/>
        <v>0.17984639804799862</v>
      </c>
      <c r="K99" s="9">
        <f t="shared" si="87"/>
        <v>7.7167083333333331</v>
      </c>
      <c r="L99" s="9">
        <f t="shared" si="88"/>
        <v>2.2378454166666666</v>
      </c>
      <c r="M99" s="1" t="s">
        <v>85</v>
      </c>
      <c r="N99" s="9">
        <f>(O98-P98)*$C$21/100</f>
        <v>2.3810020594513075</v>
      </c>
      <c r="O99" s="9">
        <f t="shared" si="102"/>
        <v>2.3631613145325252</v>
      </c>
      <c r="P99" s="9">
        <f t="shared" si="89"/>
        <v>0.42500605042504819</v>
      </c>
      <c r="Q99" s="12">
        <f t="shared" si="90"/>
        <v>0.19125272269127169</v>
      </c>
      <c r="R99" s="9">
        <f t="shared" si="91"/>
        <v>1.0070304375000001</v>
      </c>
      <c r="S99" s="13">
        <f t="shared" si="92"/>
        <v>0.18991751944068888</v>
      </c>
      <c r="T99" s="2">
        <f t="shared" si="93"/>
        <v>0.28999999999999998</v>
      </c>
      <c r="U99" s="14">
        <f t="shared" si="94"/>
        <v>5.5076080637799771E-2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4.6942438312296629E-2</v>
      </c>
      <c r="AK99" s="9">
        <f t="shared" si="96"/>
        <v>7.7167083333333331</v>
      </c>
      <c r="AL99" s="1">
        <f t="shared" si="97"/>
        <v>0.45</v>
      </c>
      <c r="AM99" s="17">
        <f t="shared" si="98"/>
        <v>0</v>
      </c>
      <c r="AN99" s="1">
        <f t="shared" si="99"/>
        <v>0</v>
      </c>
    </row>
    <row r="100" spans="1:50" x14ac:dyDescent="0.15">
      <c r="C100" s="7">
        <v>11</v>
      </c>
      <c r="D100" s="7">
        <f t="shared" si="100"/>
        <v>11.150429970199999</v>
      </c>
      <c r="E100" s="10">
        <f t="shared" si="101"/>
        <v>19.139072231290299</v>
      </c>
      <c r="F100" s="7" t="s">
        <v>85</v>
      </c>
      <c r="G100" s="1">
        <v>12</v>
      </c>
      <c r="H100" s="9">
        <f t="shared" si="84"/>
        <v>11.150429970199999</v>
      </c>
      <c r="I100" s="9">
        <f t="shared" si="85"/>
        <v>284.30042997019996</v>
      </c>
      <c r="J100" s="9">
        <f t="shared" si="86"/>
        <v>7.053111888081641E-2</v>
      </c>
      <c r="K100" s="9">
        <f t="shared" si="87"/>
        <v>7.7167083333333331</v>
      </c>
      <c r="L100" s="9">
        <f t="shared" si="88"/>
        <v>2.2378454166666666</v>
      </c>
      <c r="M100" s="1" t="s">
        <v>83</v>
      </c>
      <c r="O100" s="9">
        <f t="shared" si="102"/>
        <v>4.1760006807741439</v>
      </c>
      <c r="P100" s="9">
        <f t="shared" si="89"/>
        <v>0.29453800046205142</v>
      </c>
      <c r="Q100" s="12">
        <f t="shared" si="90"/>
        <v>0.13254210020792315</v>
      </c>
      <c r="R100" s="9">
        <f t="shared" si="91"/>
        <v>1.0070304375000001</v>
      </c>
      <c r="S100" s="13">
        <f t="shared" si="92"/>
        <v>0.13161677668548438</v>
      </c>
      <c r="T100" s="2">
        <f t="shared" si="93"/>
        <v>0.28999999999999998</v>
      </c>
      <c r="U100" s="14">
        <f t="shared" si="94"/>
        <v>3.816886523879047E-2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4.1844912869495328E-2</v>
      </c>
      <c r="AK100" s="9">
        <f t="shared" si="96"/>
        <v>7.7167083333333331</v>
      </c>
      <c r="AL100" s="1">
        <f t="shared" si="97"/>
        <v>0.45</v>
      </c>
      <c r="AM100" s="17">
        <f t="shared" si="98"/>
        <v>0</v>
      </c>
      <c r="AN100" s="1">
        <f t="shared" si="99"/>
        <v>0</v>
      </c>
      <c r="AO100" s="1">
        <f>SUM(AN89:AN100)</f>
        <v>0</v>
      </c>
    </row>
    <row r="101" spans="1:50" x14ac:dyDescent="0.15">
      <c r="C101" s="7">
        <v>12</v>
      </c>
      <c r="D101" s="7">
        <f t="shared" si="100"/>
        <v>8.6206042674193508</v>
      </c>
      <c r="E101" s="10">
        <f t="shared" si="101"/>
        <v>11.150429970199999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625.46400000000006</v>
      </c>
      <c r="C105" s="7" t="s">
        <v>82</v>
      </c>
      <c r="D105" s="7">
        <f>D89</f>
        <v>5.5637192800322604</v>
      </c>
      <c r="E105" s="7"/>
      <c r="F105" s="7"/>
      <c r="G105" s="1">
        <v>1</v>
      </c>
      <c r="H105" s="9">
        <f t="shared" ref="H105:H116" si="103">E106</f>
        <v>5.5637192800322604</v>
      </c>
      <c r="I105" s="9">
        <f t="shared" ref="I105:I116" si="104">H105+273.15</f>
        <v>278.71371928003225</v>
      </c>
      <c r="J105" s="9">
        <f t="shared" ref="J105:J116" si="105">EXP(($C$15*(I105-$C$13))/($C$16*I105*$C$13))</f>
        <v>3.5501007009146941E-2</v>
      </c>
      <c r="K105" s="9">
        <f t="shared" ref="K105:K116" si="106">$B$105/12</f>
        <v>52.122000000000007</v>
      </c>
      <c r="L105" s="9">
        <f t="shared" ref="L105:L116" si="107">K105*$B$106/100</f>
        <v>0.52122000000000002</v>
      </c>
      <c r="M105" s="1" t="s">
        <v>83</v>
      </c>
      <c r="O105" s="9">
        <f>L105</f>
        <v>0.52122000000000002</v>
      </c>
      <c r="P105" s="9">
        <f t="shared" ref="P105:P116" si="108">O105*J105</f>
        <v>1.8503834873307569E-2</v>
      </c>
      <c r="Q105" s="12">
        <f t="shared" ref="Q105:Q116" si="109">P105*$B$107</f>
        <v>5.5511504619922703E-3</v>
      </c>
      <c r="R105" s="9">
        <f t="shared" ref="R105:R116" si="110">L105*$B$107</f>
        <v>0.156366</v>
      </c>
      <c r="S105" s="13">
        <f t="shared" ref="S105:S116" si="111">Q105/R105</f>
        <v>3.5501007009146941E-2</v>
      </c>
      <c r="T105" s="2">
        <f t="shared" ref="T105:T116" si="112">$B$106/100</f>
        <v>0.01</v>
      </c>
      <c r="U105" s="14">
        <f t="shared" ref="U105:U116" si="113">S105*T105</f>
        <v>3.5501007009146942E-4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5.8450100700914694E-3</v>
      </c>
      <c r="AU105" s="9">
        <f t="shared" ref="AU105:AU116" si="117">$B$105/12</f>
        <v>52.122000000000007</v>
      </c>
      <c r="AV105" s="1">
        <f t="shared" ref="AV105:AV116" si="118">$B$107</f>
        <v>0.3</v>
      </c>
      <c r="AW105" s="1">
        <f t="shared" ref="AW105:AW116" si="119">$E$7/12</f>
        <v>11275.833333333334</v>
      </c>
      <c r="AX105" s="1">
        <f t="shared" ref="AX105:AX116" si="120">AW105*10000*AV105*0.67*AU105*AT105</f>
        <v>6904799.0052749645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7.2321551673548399</v>
      </c>
      <c r="E106" s="10">
        <f t="shared" ref="E106:E117" si="122">D105</f>
        <v>5.5637192800322604</v>
      </c>
      <c r="F106" s="7" t="s">
        <v>83</v>
      </c>
      <c r="G106" s="1">
        <v>2</v>
      </c>
      <c r="H106" s="9">
        <f t="shared" si="103"/>
        <v>7.2321551673548399</v>
      </c>
      <c r="I106" s="9">
        <f t="shared" si="104"/>
        <v>280.38215516735482</v>
      </c>
      <c r="J106" s="9">
        <f t="shared" si="105"/>
        <v>4.3704143366867017E-2</v>
      </c>
      <c r="K106" s="9">
        <f t="shared" si="106"/>
        <v>52.122000000000007</v>
      </c>
      <c r="L106" s="9">
        <f t="shared" si="107"/>
        <v>0.52122000000000002</v>
      </c>
      <c r="M106" s="1" t="s">
        <v>83</v>
      </c>
      <c r="O106" s="9">
        <f t="shared" ref="O106:O116" si="123">L106+O105-P105-N106</f>
        <v>1.0239361651266925</v>
      </c>
      <c r="P106" s="9">
        <f t="shared" si="108"/>
        <v>4.4750252959216988E-2</v>
      </c>
      <c r="Q106" s="12">
        <f t="shared" si="109"/>
        <v>1.3425075887765096E-2</v>
      </c>
      <c r="R106" s="9">
        <f t="shared" si="110"/>
        <v>0.156366</v>
      </c>
      <c r="S106" s="13">
        <f t="shared" si="111"/>
        <v>8.5856745633738116E-2</v>
      </c>
      <c r="T106" s="2">
        <f t="shared" si="112"/>
        <v>0.01</v>
      </c>
      <c r="U106" s="14">
        <f t="shared" si="113"/>
        <v>8.5856745633738115E-4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6.3485674563373813E-3</v>
      </c>
      <c r="AU106" s="9">
        <f t="shared" si="117"/>
        <v>52.122000000000007</v>
      </c>
      <c r="AV106" s="1">
        <f t="shared" si="118"/>
        <v>0.3</v>
      </c>
      <c r="AW106" s="1">
        <f t="shared" si="119"/>
        <v>11275.833333333334</v>
      </c>
      <c r="AX106" s="1">
        <f t="shared" si="120"/>
        <v>7499658.9795017028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9.7207770884827607</v>
      </c>
      <c r="E107" s="10">
        <f t="shared" si="122"/>
        <v>7.2321551673548399</v>
      </c>
      <c r="F107" s="7" t="s">
        <v>83</v>
      </c>
      <c r="G107" s="1">
        <v>3</v>
      </c>
      <c r="H107" s="9">
        <f t="shared" si="103"/>
        <v>9.7207770884827607</v>
      </c>
      <c r="I107" s="9">
        <f t="shared" si="104"/>
        <v>282.87077708848273</v>
      </c>
      <c r="J107" s="9">
        <f t="shared" si="105"/>
        <v>5.9320830139542556E-2</v>
      </c>
      <c r="K107" s="9">
        <f t="shared" si="106"/>
        <v>52.122000000000007</v>
      </c>
      <c r="L107" s="9">
        <f t="shared" si="107"/>
        <v>0.52122000000000002</v>
      </c>
      <c r="M107" s="1" t="s">
        <v>83</v>
      </c>
      <c r="O107" s="9">
        <f t="shared" si="123"/>
        <v>1.5004059121674755</v>
      </c>
      <c r="P107" s="9">
        <f t="shared" si="108"/>
        <v>8.9005324256052218E-2</v>
      </c>
      <c r="Q107" s="12">
        <f t="shared" si="109"/>
        <v>2.6701597276815665E-2</v>
      </c>
      <c r="R107" s="9">
        <f t="shared" si="110"/>
        <v>0.156366</v>
      </c>
      <c r="S107" s="13">
        <f t="shared" si="111"/>
        <v>0.17076344778798244</v>
      </c>
      <c r="T107" s="2">
        <f t="shared" si="112"/>
        <v>0.01</v>
      </c>
      <c r="U107" s="14">
        <f t="shared" si="113"/>
        <v>1.7076344778798244E-3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7.1976344778798248E-3</v>
      </c>
      <c r="AU107" s="9">
        <f t="shared" si="117"/>
        <v>52.122000000000007</v>
      </c>
      <c r="AV107" s="1">
        <f t="shared" si="118"/>
        <v>0.3</v>
      </c>
      <c r="AW107" s="1">
        <f t="shared" si="119"/>
        <v>11275.833333333334</v>
      </c>
      <c r="AX107" s="1">
        <f t="shared" si="120"/>
        <v>8502674.7237784769</v>
      </c>
    </row>
    <row r="108" spans="1:50" x14ac:dyDescent="0.15">
      <c r="C108" s="7">
        <v>3</v>
      </c>
      <c r="D108" s="7">
        <f t="shared" si="121"/>
        <v>13.903648684516099</v>
      </c>
      <c r="E108" s="10">
        <f t="shared" si="122"/>
        <v>9.7207770884827607</v>
      </c>
      <c r="F108" s="7" t="s">
        <v>83</v>
      </c>
      <c r="G108" s="1">
        <v>4</v>
      </c>
      <c r="H108" s="9">
        <f t="shared" si="103"/>
        <v>13.903648684516099</v>
      </c>
      <c r="I108" s="9">
        <f t="shared" si="104"/>
        <v>287.05364868451608</v>
      </c>
      <c r="J108" s="9">
        <f t="shared" si="105"/>
        <v>9.7958045250414308E-2</v>
      </c>
      <c r="K108" s="9">
        <f t="shared" si="106"/>
        <v>52.122000000000007</v>
      </c>
      <c r="L108" s="9">
        <f t="shared" si="107"/>
        <v>0.52122000000000002</v>
      </c>
      <c r="M108" s="1" t="s">
        <v>83</v>
      </c>
      <c r="O108" s="9">
        <f t="shared" si="123"/>
        <v>1.9326205879114233</v>
      </c>
      <c r="P108" s="9">
        <f t="shared" si="108"/>
        <v>0.18931573500250951</v>
      </c>
      <c r="Q108" s="12">
        <f t="shared" si="109"/>
        <v>5.6794720500752849E-2</v>
      </c>
      <c r="R108" s="9">
        <f t="shared" si="110"/>
        <v>0.156366</v>
      </c>
      <c r="S108" s="13">
        <f t="shared" si="111"/>
        <v>0.36321655923124496</v>
      </c>
      <c r="T108" s="2">
        <f t="shared" si="112"/>
        <v>0.01</v>
      </c>
      <c r="U108" s="14">
        <f t="shared" si="113"/>
        <v>3.6321655923124497E-3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9.1221655923124506E-3</v>
      </c>
      <c r="AU108" s="9">
        <f t="shared" si="117"/>
        <v>52.122000000000007</v>
      </c>
      <c r="AV108" s="1">
        <f t="shared" si="118"/>
        <v>0.3</v>
      </c>
      <c r="AW108" s="1">
        <f t="shared" si="119"/>
        <v>11275.833333333334</v>
      </c>
      <c r="AX108" s="1">
        <f t="shared" si="120"/>
        <v>10776152.504860753</v>
      </c>
    </row>
    <row r="109" spans="1:50" x14ac:dyDescent="0.15">
      <c r="C109" s="7">
        <v>4</v>
      </c>
      <c r="D109" s="7">
        <f t="shared" si="121"/>
        <v>17.924597572333301</v>
      </c>
      <c r="E109" s="10">
        <f t="shared" si="122"/>
        <v>13.903648684516099</v>
      </c>
      <c r="F109" s="7" t="s">
        <v>83</v>
      </c>
      <c r="G109" s="1">
        <v>5</v>
      </c>
      <c r="H109" s="9">
        <f t="shared" si="103"/>
        <v>17.924597572333301</v>
      </c>
      <c r="I109" s="9">
        <f t="shared" si="104"/>
        <v>291.07459757233329</v>
      </c>
      <c r="J109" s="9">
        <f t="shared" si="105"/>
        <v>0.15650875202028236</v>
      </c>
      <c r="K109" s="9">
        <f t="shared" si="106"/>
        <v>52.122000000000007</v>
      </c>
      <c r="L109" s="9">
        <f t="shared" si="107"/>
        <v>0.52122000000000002</v>
      </c>
      <c r="M109" s="1" t="s">
        <v>85</v>
      </c>
      <c r="N109" s="9">
        <f>(O108-P108)*$C$21/100</f>
        <v>1.6561396102634682</v>
      </c>
      <c r="O109" s="9">
        <f t="shared" si="123"/>
        <v>0.60838524264544525</v>
      </c>
      <c r="P109" s="9">
        <f t="shared" si="108"/>
        <v>9.5217615073995301E-2</v>
      </c>
      <c r="Q109" s="12">
        <f t="shared" si="109"/>
        <v>2.856528452219859E-2</v>
      </c>
      <c r="R109" s="9">
        <f t="shared" si="110"/>
        <v>0.156366</v>
      </c>
      <c r="S109" s="13">
        <f t="shared" si="111"/>
        <v>0.18268219767851443</v>
      </c>
      <c r="T109" s="2">
        <f t="shared" si="112"/>
        <v>0.01</v>
      </c>
      <c r="U109" s="14">
        <f t="shared" si="113"/>
        <v>1.8268219767851443E-3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5.0000000000000001E-3</v>
      </c>
      <c r="AF109" s="2">
        <v>0.49</v>
      </c>
      <c r="AG109" s="14">
        <f t="shared" si="114"/>
        <v>2.4499999999999999E-3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1.4999999999999999E-2</v>
      </c>
      <c r="AR109" s="2">
        <v>0.5</v>
      </c>
      <c r="AS109" s="2">
        <f t="shared" si="115"/>
        <v>7.4999999999999997E-3</v>
      </c>
      <c r="AT109" s="1">
        <f t="shared" si="116"/>
        <v>1.1776821976785146E-2</v>
      </c>
      <c r="AU109" s="9">
        <f t="shared" si="117"/>
        <v>52.122000000000007</v>
      </c>
      <c r="AV109" s="1">
        <f t="shared" si="118"/>
        <v>0.3</v>
      </c>
      <c r="AW109" s="1">
        <f t="shared" si="119"/>
        <v>11275.833333333334</v>
      </c>
      <c r="AX109" s="1">
        <f t="shared" si="120"/>
        <v>13912138.33603094</v>
      </c>
    </row>
    <row r="110" spans="1:50" x14ac:dyDescent="0.15">
      <c r="C110" s="7">
        <v>5</v>
      </c>
      <c r="D110" s="7">
        <f t="shared" si="121"/>
        <v>25.147184853225799</v>
      </c>
      <c r="E110" s="10">
        <f t="shared" si="122"/>
        <v>17.924597572333301</v>
      </c>
      <c r="F110" s="7" t="s">
        <v>85</v>
      </c>
      <c r="G110" s="1">
        <v>6</v>
      </c>
      <c r="H110" s="9">
        <f t="shared" si="103"/>
        <v>25.147184853225799</v>
      </c>
      <c r="I110" s="9">
        <f t="shared" si="104"/>
        <v>298.29718485322576</v>
      </c>
      <c r="J110" s="9">
        <f t="shared" si="105"/>
        <v>0.35179764479306425</v>
      </c>
      <c r="K110" s="9">
        <f t="shared" si="106"/>
        <v>52.122000000000007</v>
      </c>
      <c r="L110" s="9">
        <f t="shared" si="107"/>
        <v>0.52122000000000002</v>
      </c>
      <c r="M110" s="1" t="s">
        <v>83</v>
      </c>
      <c r="O110" s="9">
        <f t="shared" si="123"/>
        <v>1.0343876275714499</v>
      </c>
      <c r="P110" s="9">
        <f t="shared" si="108"/>
        <v>0.36389513118272132</v>
      </c>
      <c r="Q110" s="12">
        <f t="shared" si="109"/>
        <v>0.10916853935481639</v>
      </c>
      <c r="R110" s="9">
        <f t="shared" si="110"/>
        <v>0.156366</v>
      </c>
      <c r="S110" s="13">
        <f t="shared" si="111"/>
        <v>0.69816033763616381</v>
      </c>
      <c r="T110" s="2">
        <f t="shared" si="112"/>
        <v>0.01</v>
      </c>
      <c r="U110" s="14">
        <f t="shared" si="113"/>
        <v>6.9816033763616383E-3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0.01</v>
      </c>
      <c r="AF110" s="2">
        <v>0.49</v>
      </c>
      <c r="AG110" s="14">
        <f t="shared" si="114"/>
        <v>4.8999999999999998E-3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0.02</v>
      </c>
      <c r="AR110" s="2">
        <v>0.5</v>
      </c>
      <c r="AS110" s="2">
        <f t="shared" si="115"/>
        <v>0.01</v>
      </c>
      <c r="AT110" s="1">
        <f t="shared" si="116"/>
        <v>2.1881603376361636E-2</v>
      </c>
      <c r="AU110" s="9">
        <f t="shared" si="117"/>
        <v>52.122000000000007</v>
      </c>
      <c r="AV110" s="1">
        <f t="shared" si="118"/>
        <v>0.3</v>
      </c>
      <c r="AW110" s="1">
        <f t="shared" si="119"/>
        <v>11275.833333333334</v>
      </c>
      <c r="AX110" s="1">
        <f t="shared" si="120"/>
        <v>25849069.790320948</v>
      </c>
    </row>
    <row r="111" spans="1:50" x14ac:dyDescent="0.15">
      <c r="C111" s="7">
        <v>6</v>
      </c>
      <c r="D111" s="7">
        <f t="shared" si="121"/>
        <v>28.231066288333299</v>
      </c>
      <c r="E111" s="10">
        <f t="shared" si="122"/>
        <v>25.147184853225799</v>
      </c>
      <c r="F111" s="7" t="s">
        <v>83</v>
      </c>
      <c r="G111" s="1">
        <v>7</v>
      </c>
      <c r="H111" s="9">
        <f t="shared" si="103"/>
        <v>28.231066288333299</v>
      </c>
      <c r="I111" s="9">
        <f t="shared" si="104"/>
        <v>301.38106628833327</v>
      </c>
      <c r="J111" s="9">
        <f t="shared" si="105"/>
        <v>0.4913012879255253</v>
      </c>
      <c r="K111" s="9">
        <f t="shared" si="106"/>
        <v>52.122000000000007</v>
      </c>
      <c r="L111" s="9">
        <f t="shared" si="107"/>
        <v>0.52122000000000002</v>
      </c>
      <c r="M111" s="1" t="s">
        <v>83</v>
      </c>
      <c r="O111" s="9">
        <f t="shared" si="123"/>
        <v>1.1917124963887287</v>
      </c>
      <c r="P111" s="9">
        <f t="shared" si="108"/>
        <v>0.58548988431272531</v>
      </c>
      <c r="Q111" s="12">
        <f t="shared" si="109"/>
        <v>0.1756469652938176</v>
      </c>
      <c r="R111" s="9">
        <f t="shared" si="110"/>
        <v>0.156366</v>
      </c>
      <c r="S111" s="13">
        <f t="shared" si="111"/>
        <v>1.1233066350345828</v>
      </c>
      <c r="T111" s="2">
        <f t="shared" si="112"/>
        <v>0.01</v>
      </c>
      <c r="U111" s="14">
        <f t="shared" si="113"/>
        <v>1.1233066350345829E-2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0.01</v>
      </c>
      <c r="AF111" s="2">
        <v>0.49</v>
      </c>
      <c r="AG111" s="14">
        <f t="shared" si="114"/>
        <v>4.8999999999999998E-3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0.02</v>
      </c>
      <c r="AR111" s="2">
        <v>0.5</v>
      </c>
      <c r="AS111" s="2">
        <f t="shared" si="115"/>
        <v>0.01</v>
      </c>
      <c r="AT111" s="1">
        <f t="shared" si="116"/>
        <v>2.6133066350345832E-2</v>
      </c>
      <c r="AU111" s="9">
        <f t="shared" si="117"/>
        <v>52.122000000000007</v>
      </c>
      <c r="AV111" s="1">
        <f t="shared" si="118"/>
        <v>0.3</v>
      </c>
      <c r="AW111" s="1">
        <f t="shared" si="119"/>
        <v>11275.833333333334</v>
      </c>
      <c r="AX111" s="1">
        <f t="shared" si="120"/>
        <v>30871387.453029446</v>
      </c>
    </row>
    <row r="112" spans="1:50" x14ac:dyDescent="0.15">
      <c r="C112" s="7">
        <v>7</v>
      </c>
      <c r="D112" s="7">
        <f t="shared" si="121"/>
        <v>30.698978015161298</v>
      </c>
      <c r="E112" s="10">
        <f t="shared" si="122"/>
        <v>28.231066288333299</v>
      </c>
      <c r="F112" s="7" t="s">
        <v>83</v>
      </c>
      <c r="G112" s="1">
        <v>8</v>
      </c>
      <c r="H112" s="9">
        <f t="shared" si="103"/>
        <v>30.698978015161298</v>
      </c>
      <c r="I112" s="9">
        <f t="shared" si="104"/>
        <v>303.84897801516126</v>
      </c>
      <c r="J112" s="9">
        <f t="shared" si="105"/>
        <v>0.63871751286220912</v>
      </c>
      <c r="K112" s="9">
        <f t="shared" si="106"/>
        <v>52.122000000000007</v>
      </c>
      <c r="L112" s="9">
        <f t="shared" si="107"/>
        <v>0.52122000000000002</v>
      </c>
      <c r="M112" s="1" t="s">
        <v>83</v>
      </c>
      <c r="O112" s="9">
        <f t="shared" si="123"/>
        <v>1.1274426120760035</v>
      </c>
      <c r="P112" s="9">
        <f t="shared" si="108"/>
        <v>0.72011734108005743</v>
      </c>
      <c r="Q112" s="12">
        <f t="shared" si="109"/>
        <v>0.21603520232401721</v>
      </c>
      <c r="R112" s="9">
        <f t="shared" si="110"/>
        <v>0.156366</v>
      </c>
      <c r="S112" s="13">
        <f t="shared" si="111"/>
        <v>1.381599595334134</v>
      </c>
      <c r="T112" s="2">
        <f t="shared" si="112"/>
        <v>0.01</v>
      </c>
      <c r="U112" s="14">
        <f t="shared" si="113"/>
        <v>1.3815995953341341E-2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0.01</v>
      </c>
      <c r="AF112" s="2">
        <v>0.49</v>
      </c>
      <c r="AG112" s="14">
        <f t="shared" si="114"/>
        <v>4.8999999999999998E-3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0.02</v>
      </c>
      <c r="AR112" s="2">
        <v>0.5</v>
      </c>
      <c r="AS112" s="2">
        <f t="shared" si="115"/>
        <v>0.01</v>
      </c>
      <c r="AT112" s="1">
        <f t="shared" si="116"/>
        <v>2.8715995953341344E-2</v>
      </c>
      <c r="AU112" s="9">
        <f t="shared" si="117"/>
        <v>52.122000000000007</v>
      </c>
      <c r="AV112" s="1">
        <f t="shared" si="118"/>
        <v>0.3</v>
      </c>
      <c r="AW112" s="1">
        <f t="shared" si="119"/>
        <v>11275.833333333334</v>
      </c>
      <c r="AX112" s="1">
        <f t="shared" si="120"/>
        <v>33922641.349873386</v>
      </c>
    </row>
    <row r="113" spans="1:53" x14ac:dyDescent="0.15">
      <c r="C113" s="7">
        <v>8</v>
      </c>
      <c r="D113" s="7">
        <f t="shared" si="121"/>
        <v>28.7109498712903</v>
      </c>
      <c r="E113" s="10">
        <f t="shared" si="122"/>
        <v>30.698978015161298</v>
      </c>
      <c r="F113" s="7" t="s">
        <v>83</v>
      </c>
      <c r="G113" s="1">
        <v>9</v>
      </c>
      <c r="H113" s="9">
        <f t="shared" si="103"/>
        <v>28.7109498712903</v>
      </c>
      <c r="I113" s="9">
        <f t="shared" si="104"/>
        <v>301.8609498712903</v>
      </c>
      <c r="J113" s="9">
        <f t="shared" si="105"/>
        <v>0.51719397795125943</v>
      </c>
      <c r="K113" s="9">
        <f t="shared" si="106"/>
        <v>52.122000000000007</v>
      </c>
      <c r="L113" s="9">
        <f t="shared" si="107"/>
        <v>0.52122000000000002</v>
      </c>
      <c r="M113" s="1" t="s">
        <v>83</v>
      </c>
      <c r="O113" s="9">
        <f t="shared" si="123"/>
        <v>0.92854527099594608</v>
      </c>
      <c r="P113" s="9">
        <f t="shared" si="108"/>
        <v>0.48023802241422353</v>
      </c>
      <c r="Q113" s="12">
        <f t="shared" si="109"/>
        <v>0.14407140672426705</v>
      </c>
      <c r="R113" s="9">
        <f t="shared" si="110"/>
        <v>0.156366</v>
      </c>
      <c r="S113" s="13">
        <f t="shared" si="111"/>
        <v>0.92137297573812105</v>
      </c>
      <c r="T113" s="2">
        <f t="shared" si="112"/>
        <v>0.01</v>
      </c>
      <c r="U113" s="14">
        <f t="shared" si="113"/>
        <v>9.2137297573812102E-3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0.01</v>
      </c>
      <c r="AF113" s="2">
        <v>0.49</v>
      </c>
      <c r="AG113" s="14">
        <f t="shared" si="114"/>
        <v>4.8999999999999998E-3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0.02</v>
      </c>
      <c r="AR113" s="2">
        <v>0.5</v>
      </c>
      <c r="AS113" s="2">
        <f t="shared" si="115"/>
        <v>0.01</v>
      </c>
      <c r="AT113" s="1">
        <f t="shared" si="116"/>
        <v>2.4113729757381214E-2</v>
      </c>
      <c r="AU113" s="9">
        <f t="shared" si="117"/>
        <v>52.122000000000007</v>
      </c>
      <c r="AV113" s="1">
        <f t="shared" si="118"/>
        <v>0.3</v>
      </c>
      <c r="AW113" s="1">
        <f t="shared" si="119"/>
        <v>11275.833333333334</v>
      </c>
      <c r="AX113" s="1">
        <f t="shared" si="120"/>
        <v>28485914.522920493</v>
      </c>
    </row>
    <row r="114" spans="1:53" x14ac:dyDescent="0.15">
      <c r="C114" s="7">
        <v>9</v>
      </c>
      <c r="D114" s="7">
        <f t="shared" si="121"/>
        <v>26.276871000333301</v>
      </c>
      <c r="E114" s="10">
        <f t="shared" si="122"/>
        <v>28.7109498712903</v>
      </c>
      <c r="F114" s="7" t="s">
        <v>83</v>
      </c>
      <c r="G114" s="1">
        <v>10</v>
      </c>
      <c r="H114" s="9">
        <f t="shared" si="103"/>
        <v>26.276871000333301</v>
      </c>
      <c r="I114" s="9">
        <f t="shared" si="104"/>
        <v>299.42687100033328</v>
      </c>
      <c r="J114" s="9">
        <f t="shared" si="105"/>
        <v>0.39790206920752824</v>
      </c>
      <c r="K114" s="9">
        <f t="shared" si="106"/>
        <v>52.122000000000007</v>
      </c>
      <c r="L114" s="9">
        <f t="shared" si="107"/>
        <v>0.52122000000000002</v>
      </c>
      <c r="M114" s="1" t="s">
        <v>83</v>
      </c>
      <c r="O114" s="9">
        <f t="shared" si="123"/>
        <v>0.96952724858172257</v>
      </c>
      <c r="P114" s="9">
        <f t="shared" si="108"/>
        <v>0.38577689836374901</v>
      </c>
      <c r="Q114" s="12">
        <f t="shared" si="109"/>
        <v>0.11573306950912469</v>
      </c>
      <c r="R114" s="9">
        <f t="shared" si="110"/>
        <v>0.156366</v>
      </c>
      <c r="S114" s="13">
        <f t="shared" si="111"/>
        <v>0.74014216331635196</v>
      </c>
      <c r="T114" s="2">
        <f t="shared" si="112"/>
        <v>0.01</v>
      </c>
      <c r="U114" s="14">
        <f t="shared" si="113"/>
        <v>7.4014216331635199E-3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0.01</v>
      </c>
      <c r="AF114" s="2">
        <v>0.49</v>
      </c>
      <c r="AG114" s="14">
        <f t="shared" si="114"/>
        <v>4.8999999999999998E-3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0.02</v>
      </c>
      <c r="AR114" s="2">
        <v>0.5</v>
      </c>
      <c r="AS114" s="2">
        <f t="shared" si="115"/>
        <v>0.01</v>
      </c>
      <c r="AT114" s="1">
        <f t="shared" si="116"/>
        <v>2.2301421633163523E-2</v>
      </c>
      <c r="AU114" s="9">
        <f t="shared" si="117"/>
        <v>52.122000000000007</v>
      </c>
      <c r="AV114" s="1">
        <f t="shared" si="118"/>
        <v>0.3</v>
      </c>
      <c r="AW114" s="1">
        <f t="shared" si="119"/>
        <v>11275.833333333334</v>
      </c>
      <c r="AX114" s="1">
        <f t="shared" si="120"/>
        <v>26345007.461462818</v>
      </c>
    </row>
    <row r="115" spans="1:53" x14ac:dyDescent="0.15">
      <c r="C115" s="7">
        <v>10</v>
      </c>
      <c r="D115" s="7">
        <f t="shared" si="121"/>
        <v>19.139072231290299</v>
      </c>
      <c r="E115" s="10">
        <f t="shared" si="122"/>
        <v>26.276871000333301</v>
      </c>
      <c r="F115" s="7" t="s">
        <v>83</v>
      </c>
      <c r="G115" s="1">
        <v>11</v>
      </c>
      <c r="H115" s="9">
        <f t="shared" si="103"/>
        <v>19.139072231290299</v>
      </c>
      <c r="I115" s="9">
        <f t="shared" si="104"/>
        <v>292.28907223129028</v>
      </c>
      <c r="J115" s="9">
        <f t="shared" si="105"/>
        <v>0.17984639804799862</v>
      </c>
      <c r="K115" s="9">
        <f t="shared" si="106"/>
        <v>52.122000000000007</v>
      </c>
      <c r="L115" s="9">
        <f t="shared" si="107"/>
        <v>0.52122000000000002</v>
      </c>
      <c r="M115" s="1" t="s">
        <v>85</v>
      </c>
      <c r="N115" s="9">
        <f>(O114-P114)*$C$21/100</f>
        <v>0.55456283270707485</v>
      </c>
      <c r="O115" s="9">
        <f t="shared" si="123"/>
        <v>0.55040751751089867</v>
      </c>
      <c r="P115" s="9">
        <f t="shared" si="108"/>
        <v>9.8988809482875861E-2</v>
      </c>
      <c r="Q115" s="12">
        <f t="shared" si="109"/>
        <v>2.9696642844862758E-2</v>
      </c>
      <c r="R115" s="9">
        <f t="shared" si="110"/>
        <v>0.156366</v>
      </c>
      <c r="S115" s="13">
        <f t="shared" si="111"/>
        <v>0.18991751944068888</v>
      </c>
      <c r="T115" s="2">
        <f t="shared" si="112"/>
        <v>0.01</v>
      </c>
      <c r="U115" s="14">
        <f t="shared" si="113"/>
        <v>1.8991751944068889E-3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5.0000000000000001E-3</v>
      </c>
      <c r="AF115" s="2">
        <v>0.49</v>
      </c>
      <c r="AG115" s="14">
        <f t="shared" si="114"/>
        <v>2.4499999999999999E-3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1.4999999999999999E-2</v>
      </c>
      <c r="AR115" s="2">
        <v>0.5</v>
      </c>
      <c r="AS115" s="2">
        <f t="shared" si="115"/>
        <v>7.4999999999999997E-3</v>
      </c>
      <c r="AT115" s="1">
        <f t="shared" si="116"/>
        <v>1.184917519440689E-2</v>
      </c>
      <c r="AU115" s="9">
        <f t="shared" si="117"/>
        <v>52.122000000000007</v>
      </c>
      <c r="AV115" s="1">
        <f t="shared" si="118"/>
        <v>0.3</v>
      </c>
      <c r="AW115" s="1">
        <f t="shared" si="119"/>
        <v>11275.833333333334</v>
      </c>
      <c r="AX115" s="1">
        <f t="shared" si="120"/>
        <v>13997610.288871432</v>
      </c>
    </row>
    <row r="116" spans="1:53" x14ac:dyDescent="0.15">
      <c r="C116" s="7">
        <v>11</v>
      </c>
      <c r="D116" s="7">
        <f t="shared" si="121"/>
        <v>11.150429970199999</v>
      </c>
      <c r="E116" s="10">
        <f t="shared" si="122"/>
        <v>19.139072231290299</v>
      </c>
      <c r="F116" s="7" t="s">
        <v>85</v>
      </c>
      <c r="G116" s="1">
        <v>12</v>
      </c>
      <c r="H116" s="9">
        <f t="shared" si="103"/>
        <v>11.150429970199999</v>
      </c>
      <c r="I116" s="9">
        <f t="shared" si="104"/>
        <v>284.30042997019996</v>
      </c>
      <c r="J116" s="9">
        <f t="shared" si="105"/>
        <v>7.053111888081641E-2</v>
      </c>
      <c r="K116" s="9">
        <f t="shared" si="106"/>
        <v>52.122000000000007</v>
      </c>
      <c r="L116" s="9">
        <f t="shared" si="107"/>
        <v>0.52122000000000002</v>
      </c>
      <c r="M116" s="1" t="s">
        <v>83</v>
      </c>
      <c r="O116" s="9">
        <f t="shared" si="123"/>
        <v>0.97263870802802277</v>
      </c>
      <c r="P116" s="9">
        <f t="shared" si="108"/>
        <v>6.8601296344008161E-2</v>
      </c>
      <c r="Q116" s="12">
        <f t="shared" si="109"/>
        <v>2.0580388903202448E-2</v>
      </c>
      <c r="R116" s="9">
        <f t="shared" si="110"/>
        <v>0.156366</v>
      </c>
      <c r="S116" s="13">
        <f t="shared" si="111"/>
        <v>0.13161677668548435</v>
      </c>
      <c r="T116" s="2">
        <f t="shared" si="112"/>
        <v>0.01</v>
      </c>
      <c r="U116" s="14">
        <f t="shared" si="113"/>
        <v>1.3161677668548435E-3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6.8061677668548436E-3</v>
      </c>
      <c r="AU116" s="9">
        <f t="shared" si="117"/>
        <v>52.122000000000007</v>
      </c>
      <c r="AV116" s="1">
        <f t="shared" si="118"/>
        <v>0.3</v>
      </c>
      <c r="AW116" s="1">
        <f t="shared" si="119"/>
        <v>11275.833333333334</v>
      </c>
      <c r="AX116" s="1">
        <f t="shared" si="120"/>
        <v>8040229.163468048</v>
      </c>
      <c r="AY116" s="1">
        <f>SUM(AX105:AX116)</f>
        <v>215107283.57939345</v>
      </c>
    </row>
    <row r="117" spans="1:53" x14ac:dyDescent="0.15">
      <c r="C117" s="7">
        <v>12</v>
      </c>
      <c r="D117" s="7">
        <f t="shared" si="121"/>
        <v>8.6206042674193508</v>
      </c>
      <c r="E117" s="10">
        <f t="shared" si="122"/>
        <v>11.150429970199999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5.5637192800322604</v>
      </c>
      <c r="E121" s="7"/>
      <c r="F121" s="7"/>
      <c r="G121" s="1">
        <v>1</v>
      </c>
      <c r="H121" s="9">
        <f t="shared" ref="H121:H132" si="124">E122</f>
        <v>5.5637192800322604</v>
      </c>
      <c r="I121" s="9">
        <f t="shared" ref="I121:I132" si="125">H121+273.15</f>
        <v>278.71371928003225</v>
      </c>
      <c r="J121" s="9">
        <f t="shared" ref="J121:J132" si="126">EXP(($C$15*(I121-$C$13))/($C$16*I121*$C$13))</f>
        <v>3.5501007009146941E-2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1.0107136695504134E-2</v>
      </c>
      <c r="Q121" s="12">
        <f t="shared" ref="Q121:Q132" si="130">P121*$B$123</f>
        <v>3.3353551095163646E-3</v>
      </c>
      <c r="R121" s="9">
        <f t="shared" ref="R121:R132" si="131">L121*$B$123</f>
        <v>9.3951000000000007E-2</v>
      </c>
      <c r="S121" s="13">
        <f t="shared" ref="S121:S132" si="132">Q121/R121</f>
        <v>3.5501007009146941E-2</v>
      </c>
      <c r="T121" s="2">
        <f t="shared" ref="T121:T132" si="133">$B$122/100</f>
        <v>0.01</v>
      </c>
      <c r="U121" s="14">
        <f t="shared" ref="U121:U132" si="134">S121*T121</f>
        <v>3.5501007009146942E-4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5.8450100700914694E-3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132017.75</v>
      </c>
      <c r="AX121" s="1">
        <f t="shared" ref="AX121:AX132" si="141">AW121*10000*AV121*0.67*AU121*AT121</f>
        <v>48572873.91591125</v>
      </c>
      <c r="AZ121" s="1">
        <f t="shared" ref="AZ121:AZ132" si="142">$E$9/12</f>
        <v>14876.916666666666</v>
      </c>
      <c r="BA121" s="1">
        <f t="shared" ref="BA121:BA132" si="143">AZ121*10000*AV121*0.67*AU121*AT121</f>
        <v>5473616.975804531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7.2321551673548399</v>
      </c>
      <c r="E122" s="10">
        <f t="shared" ref="E122:E133" si="145">D121</f>
        <v>5.5637192800322604</v>
      </c>
      <c r="F122" s="7" t="s">
        <v>83</v>
      </c>
      <c r="G122" s="1">
        <v>2</v>
      </c>
      <c r="H122" s="9">
        <f t="shared" si="124"/>
        <v>7.2321551673548399</v>
      </c>
      <c r="I122" s="9">
        <f t="shared" si="125"/>
        <v>280.38215516735482</v>
      </c>
      <c r="J122" s="9">
        <f t="shared" si="126"/>
        <v>4.3704143366867017E-2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0.5592928633044959</v>
      </c>
      <c r="P122" s="9">
        <f t="shared" si="129"/>
        <v>2.4443415481925246E-2</v>
      </c>
      <c r="Q122" s="12">
        <f t="shared" si="130"/>
        <v>8.066327109035331E-3</v>
      </c>
      <c r="R122" s="9">
        <f t="shared" si="131"/>
        <v>9.3951000000000007E-2</v>
      </c>
      <c r="S122" s="13">
        <f t="shared" si="132"/>
        <v>8.585674563373813E-2</v>
      </c>
      <c r="T122" s="2">
        <f t="shared" si="133"/>
        <v>0.01</v>
      </c>
      <c r="U122" s="14">
        <f t="shared" si="134"/>
        <v>8.5856745633738126E-4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6.3485674563373813E-3</v>
      </c>
      <c r="AU122" s="9">
        <f t="shared" si="138"/>
        <v>28.47</v>
      </c>
      <c r="AV122" s="1">
        <f t="shared" si="139"/>
        <v>0.33</v>
      </c>
      <c r="AW122" s="1">
        <f t="shared" si="140"/>
        <v>132017.75</v>
      </c>
      <c r="AX122" s="1">
        <f t="shared" si="141"/>
        <v>52757508.18313086</v>
      </c>
      <c r="AZ122" s="1">
        <f t="shared" si="142"/>
        <v>14876.916666666666</v>
      </c>
      <c r="BA122" s="1">
        <f t="shared" si="143"/>
        <v>5945178.2262720177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9.7207770884827607</v>
      </c>
      <c r="E123" s="10">
        <f t="shared" si="145"/>
        <v>7.2321551673548399</v>
      </c>
      <c r="F123" s="7" t="s">
        <v>83</v>
      </c>
      <c r="G123" s="1">
        <v>3</v>
      </c>
      <c r="H123" s="9">
        <f t="shared" si="124"/>
        <v>9.7207770884827607</v>
      </c>
      <c r="I123" s="9">
        <f t="shared" si="125"/>
        <v>282.87077708848273</v>
      </c>
      <c r="J123" s="9">
        <f t="shared" si="126"/>
        <v>5.9320830139542556E-2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0.81954944782257066</v>
      </c>
      <c r="P123" s="9">
        <f t="shared" si="129"/>
        <v>4.8616353585238609E-2</v>
      </c>
      <c r="Q123" s="12">
        <f t="shared" si="130"/>
        <v>1.6043396683128743E-2</v>
      </c>
      <c r="R123" s="9">
        <f t="shared" si="131"/>
        <v>9.3951000000000007E-2</v>
      </c>
      <c r="S123" s="13">
        <f t="shared" si="132"/>
        <v>0.17076344778798247</v>
      </c>
      <c r="T123" s="2">
        <f t="shared" si="133"/>
        <v>0.01</v>
      </c>
      <c r="U123" s="14">
        <f t="shared" si="134"/>
        <v>1.7076344778798247E-3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7.1976344778798248E-3</v>
      </c>
      <c r="AU123" s="9">
        <f t="shared" si="138"/>
        <v>28.47</v>
      </c>
      <c r="AV123" s="1">
        <f t="shared" si="139"/>
        <v>0.33</v>
      </c>
      <c r="AW123" s="1">
        <f t="shared" si="140"/>
        <v>132017.75</v>
      </c>
      <c r="AX123" s="1">
        <f t="shared" si="141"/>
        <v>59813377.187458172</v>
      </c>
      <c r="AZ123" s="1">
        <f t="shared" si="142"/>
        <v>14876.916666666666</v>
      </c>
      <c r="BA123" s="1">
        <f t="shared" si="143"/>
        <v>6740295.3615685496</v>
      </c>
    </row>
    <row r="124" spans="1:53" x14ac:dyDescent="0.15">
      <c r="C124" s="7">
        <v>3</v>
      </c>
      <c r="D124" s="7">
        <f t="shared" si="144"/>
        <v>13.903648684516099</v>
      </c>
      <c r="E124" s="10">
        <f t="shared" si="145"/>
        <v>9.7207770884827607</v>
      </c>
      <c r="F124" s="7" t="s">
        <v>83</v>
      </c>
      <c r="G124" s="1">
        <v>4</v>
      </c>
      <c r="H124" s="9">
        <f t="shared" si="124"/>
        <v>13.903648684516099</v>
      </c>
      <c r="I124" s="9">
        <f t="shared" si="125"/>
        <v>287.05364868451608</v>
      </c>
      <c r="J124" s="9">
        <f t="shared" si="126"/>
        <v>9.7958045250414308E-2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1.055633094237332</v>
      </c>
      <c r="P124" s="9">
        <f t="shared" si="129"/>
        <v>0.10340775441313543</v>
      </c>
      <c r="Q124" s="12">
        <f t="shared" si="130"/>
        <v>3.4124558956334691E-2</v>
      </c>
      <c r="R124" s="9">
        <f t="shared" si="131"/>
        <v>9.3951000000000007E-2</v>
      </c>
      <c r="S124" s="13">
        <f t="shared" si="132"/>
        <v>0.36321655923124491</v>
      </c>
      <c r="T124" s="2">
        <f t="shared" si="133"/>
        <v>0.01</v>
      </c>
      <c r="U124" s="14">
        <f t="shared" si="134"/>
        <v>3.6321655923124492E-3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9.1221655923124506E-3</v>
      </c>
      <c r="AU124" s="9">
        <f t="shared" si="138"/>
        <v>28.47</v>
      </c>
      <c r="AV124" s="1">
        <f t="shared" si="139"/>
        <v>0.33</v>
      </c>
      <c r="AW124" s="1">
        <f t="shared" si="140"/>
        <v>132017.75</v>
      </c>
      <c r="AX124" s="1">
        <f t="shared" si="141"/>
        <v>75806507.404104874</v>
      </c>
      <c r="AZ124" s="1">
        <f t="shared" si="142"/>
        <v>14876.916666666666</v>
      </c>
      <c r="BA124" s="1">
        <f t="shared" si="143"/>
        <v>8542541.3888807967</v>
      </c>
    </row>
    <row r="125" spans="1:53" x14ac:dyDescent="0.15">
      <c r="C125" s="7">
        <v>4</v>
      </c>
      <c r="D125" s="7">
        <f t="shared" si="144"/>
        <v>17.924597572333301</v>
      </c>
      <c r="E125" s="10">
        <f t="shared" si="145"/>
        <v>13.903648684516099</v>
      </c>
      <c r="F125" s="7" t="s">
        <v>83</v>
      </c>
      <c r="G125" s="1">
        <v>5</v>
      </c>
      <c r="H125" s="9">
        <f t="shared" si="124"/>
        <v>17.924597572333301</v>
      </c>
      <c r="I125" s="9">
        <f t="shared" si="125"/>
        <v>291.07459757233329</v>
      </c>
      <c r="J125" s="9">
        <f t="shared" si="126"/>
        <v>0.15650875202028236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0.90461407283298667</v>
      </c>
      <c r="O125" s="9">
        <f t="shared" si="146"/>
        <v>0.33231126699120994</v>
      </c>
      <c r="P125" s="9">
        <f t="shared" si="129"/>
        <v>5.2009621679073123E-2</v>
      </c>
      <c r="Q125" s="12">
        <f t="shared" si="130"/>
        <v>1.7163175154094133E-2</v>
      </c>
      <c r="R125" s="9">
        <f t="shared" si="131"/>
        <v>9.3951000000000007E-2</v>
      </c>
      <c r="S125" s="13">
        <f t="shared" si="132"/>
        <v>0.18268219767851465</v>
      </c>
      <c r="T125" s="2">
        <f t="shared" si="133"/>
        <v>0.01</v>
      </c>
      <c r="U125" s="14">
        <f t="shared" si="134"/>
        <v>1.8268219767851466E-3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5.0000000000000001E-3</v>
      </c>
      <c r="AF125" s="2">
        <v>0.49</v>
      </c>
      <c r="AG125" s="14">
        <f t="shared" si="135"/>
        <v>2.4499999999999999E-3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1.4999999999999999E-2</v>
      </c>
      <c r="AR125" s="2">
        <v>0.5</v>
      </c>
      <c r="AS125" s="2">
        <f t="shared" si="136"/>
        <v>7.4999999999999997E-3</v>
      </c>
      <c r="AT125" s="1">
        <f t="shared" si="137"/>
        <v>1.1776821976785146E-2</v>
      </c>
      <c r="AU125" s="9">
        <f t="shared" si="138"/>
        <v>28.47</v>
      </c>
      <c r="AV125" s="1">
        <f t="shared" si="139"/>
        <v>0.33</v>
      </c>
      <c r="AW125" s="1">
        <f t="shared" si="140"/>
        <v>132017.75</v>
      </c>
      <c r="AX125" s="1">
        <f t="shared" si="141"/>
        <v>97867083.571947664</v>
      </c>
      <c r="AZ125" s="1">
        <f t="shared" si="142"/>
        <v>14876.916666666666</v>
      </c>
      <c r="BA125" s="1">
        <f t="shared" si="143"/>
        <v>11028520.382369552</v>
      </c>
    </row>
    <row r="126" spans="1:53" x14ac:dyDescent="0.15">
      <c r="C126" s="7">
        <v>5</v>
      </c>
      <c r="D126" s="7">
        <f t="shared" si="144"/>
        <v>25.147184853225799</v>
      </c>
      <c r="E126" s="10">
        <f t="shared" si="145"/>
        <v>17.924597572333301</v>
      </c>
      <c r="F126" s="7" t="s">
        <v>85</v>
      </c>
      <c r="G126" s="1">
        <v>6</v>
      </c>
      <c r="H126" s="9">
        <f t="shared" si="124"/>
        <v>25.147184853225799</v>
      </c>
      <c r="I126" s="9">
        <f t="shared" si="125"/>
        <v>298.29718485322576</v>
      </c>
      <c r="J126" s="9">
        <f t="shared" si="126"/>
        <v>0.35179764479306425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0.56500164531213692</v>
      </c>
      <c r="P126" s="9">
        <f t="shared" si="129"/>
        <v>0.19876624812501603</v>
      </c>
      <c r="Q126" s="12">
        <f t="shared" si="130"/>
        <v>6.5592861881255293E-2</v>
      </c>
      <c r="R126" s="9">
        <f t="shared" si="131"/>
        <v>9.3951000000000007E-2</v>
      </c>
      <c r="S126" s="13">
        <f t="shared" si="132"/>
        <v>0.69816033763616447</v>
      </c>
      <c r="T126" s="2">
        <f t="shared" si="133"/>
        <v>0.01</v>
      </c>
      <c r="U126" s="14">
        <f t="shared" si="134"/>
        <v>6.9816033763616453E-3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0.01</v>
      </c>
      <c r="AF126" s="2">
        <v>0.49</v>
      </c>
      <c r="AG126" s="14">
        <f t="shared" si="135"/>
        <v>4.8999999999999998E-3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0.02</v>
      </c>
      <c r="AR126" s="2">
        <v>0.5</v>
      </c>
      <c r="AS126" s="2">
        <f t="shared" si="136"/>
        <v>0.01</v>
      </c>
      <c r="AT126" s="1">
        <f t="shared" si="137"/>
        <v>2.1881603376361643E-2</v>
      </c>
      <c r="AU126" s="9">
        <f t="shared" si="138"/>
        <v>28.47</v>
      </c>
      <c r="AV126" s="1">
        <f t="shared" si="139"/>
        <v>0.33</v>
      </c>
      <c r="AW126" s="1">
        <f t="shared" si="140"/>
        <v>132017.75</v>
      </c>
      <c r="AX126" s="1">
        <f t="shared" si="141"/>
        <v>181839269.58766714</v>
      </c>
      <c r="AZ126" s="1">
        <f t="shared" si="142"/>
        <v>14876.916666666666</v>
      </c>
      <c r="BA126" s="1">
        <f t="shared" si="143"/>
        <v>20491241.976046845</v>
      </c>
    </row>
    <row r="127" spans="1:53" x14ac:dyDescent="0.15">
      <c r="C127" s="7">
        <v>6</v>
      </c>
      <c r="D127" s="7">
        <f t="shared" si="144"/>
        <v>28.231066288333299</v>
      </c>
      <c r="E127" s="10">
        <f t="shared" si="145"/>
        <v>25.147184853225799</v>
      </c>
      <c r="F127" s="7" t="s">
        <v>83</v>
      </c>
      <c r="G127" s="1">
        <v>7</v>
      </c>
      <c r="H127" s="9">
        <f t="shared" si="124"/>
        <v>28.231066288333299</v>
      </c>
      <c r="I127" s="9">
        <f t="shared" si="125"/>
        <v>301.38106628833327</v>
      </c>
      <c r="J127" s="9">
        <f t="shared" si="126"/>
        <v>0.4913012879255253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0.65093539718712079</v>
      </c>
      <c r="P127" s="9">
        <f t="shared" si="129"/>
        <v>0.31980539899434579</v>
      </c>
      <c r="Q127" s="12">
        <f t="shared" si="130"/>
        <v>0.10553578166813411</v>
      </c>
      <c r="R127" s="9">
        <f t="shared" si="131"/>
        <v>9.3951000000000007E-2</v>
      </c>
      <c r="S127" s="13">
        <f t="shared" si="132"/>
        <v>1.1233066350345831</v>
      </c>
      <c r="T127" s="2">
        <f t="shared" si="133"/>
        <v>0.01</v>
      </c>
      <c r="U127" s="14">
        <f t="shared" si="134"/>
        <v>1.123306635034583E-2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0.01</v>
      </c>
      <c r="AF127" s="2">
        <v>0.49</v>
      </c>
      <c r="AG127" s="14">
        <f t="shared" si="135"/>
        <v>4.8999999999999998E-3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0.02</v>
      </c>
      <c r="AR127" s="2">
        <v>0.5</v>
      </c>
      <c r="AS127" s="2">
        <f t="shared" si="136"/>
        <v>0.01</v>
      </c>
      <c r="AT127" s="1">
        <f t="shared" si="137"/>
        <v>2.6133066350345832E-2</v>
      </c>
      <c r="AU127" s="9">
        <f t="shared" si="138"/>
        <v>28.47</v>
      </c>
      <c r="AV127" s="1">
        <f t="shared" si="139"/>
        <v>0.33</v>
      </c>
      <c r="AW127" s="1">
        <f t="shared" si="140"/>
        <v>132017.75</v>
      </c>
      <c r="AX127" s="1">
        <f t="shared" si="141"/>
        <v>217169538.05891845</v>
      </c>
      <c r="AZ127" s="1">
        <f t="shared" si="142"/>
        <v>14876.916666666666</v>
      </c>
      <c r="BA127" s="1">
        <f t="shared" si="143"/>
        <v>24472566.152968258</v>
      </c>
    </row>
    <row r="128" spans="1:53" x14ac:dyDescent="0.15">
      <c r="C128" s="7">
        <v>7</v>
      </c>
      <c r="D128" s="7">
        <f t="shared" si="144"/>
        <v>30.698978015161298</v>
      </c>
      <c r="E128" s="10">
        <f t="shared" si="145"/>
        <v>28.231066288333299</v>
      </c>
      <c r="F128" s="7" t="s">
        <v>83</v>
      </c>
      <c r="G128" s="1">
        <v>8</v>
      </c>
      <c r="H128" s="9">
        <f t="shared" si="124"/>
        <v>30.698978015161298</v>
      </c>
      <c r="I128" s="9">
        <f t="shared" si="125"/>
        <v>303.84897801516126</v>
      </c>
      <c r="J128" s="9">
        <f t="shared" si="126"/>
        <v>0.63871751286220912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0.61582999819277495</v>
      </c>
      <c r="P128" s="9">
        <f t="shared" si="129"/>
        <v>0.39334140479162794</v>
      </c>
      <c r="Q128" s="12">
        <f t="shared" si="130"/>
        <v>0.12980266358123724</v>
      </c>
      <c r="R128" s="9">
        <f t="shared" si="131"/>
        <v>9.3951000000000007E-2</v>
      </c>
      <c r="S128" s="13">
        <f t="shared" si="132"/>
        <v>1.381599595334134</v>
      </c>
      <c r="T128" s="2">
        <f t="shared" si="133"/>
        <v>0.01</v>
      </c>
      <c r="U128" s="14">
        <f t="shared" si="134"/>
        <v>1.3815995953341341E-2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0.01</v>
      </c>
      <c r="AF128" s="2">
        <v>0.49</v>
      </c>
      <c r="AG128" s="14">
        <f t="shared" si="135"/>
        <v>4.8999999999999998E-3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0.02</v>
      </c>
      <c r="AR128" s="2">
        <v>0.5</v>
      </c>
      <c r="AS128" s="2">
        <f t="shared" si="136"/>
        <v>0.01</v>
      </c>
      <c r="AT128" s="1">
        <f t="shared" si="137"/>
        <v>2.8715995953341344E-2</v>
      </c>
      <c r="AU128" s="9">
        <f t="shared" si="138"/>
        <v>28.47</v>
      </c>
      <c r="AV128" s="1">
        <f t="shared" si="139"/>
        <v>0.33</v>
      </c>
      <c r="AW128" s="1">
        <f t="shared" si="140"/>
        <v>132017.75</v>
      </c>
      <c r="AX128" s="1">
        <f t="shared" si="141"/>
        <v>238634054.36179838</v>
      </c>
      <c r="AZ128" s="1">
        <f t="shared" si="142"/>
        <v>14876.916666666666</v>
      </c>
      <c r="BA128" s="1">
        <f t="shared" si="143"/>
        <v>26891375.898841467</v>
      </c>
    </row>
    <row r="129" spans="1:54" x14ac:dyDescent="0.15">
      <c r="C129" s="7">
        <v>8</v>
      </c>
      <c r="D129" s="7">
        <f t="shared" si="144"/>
        <v>28.7109498712903</v>
      </c>
      <c r="E129" s="10">
        <f t="shared" si="145"/>
        <v>30.698978015161298</v>
      </c>
      <c r="F129" s="7" t="s">
        <v>83</v>
      </c>
      <c r="G129" s="1">
        <v>9</v>
      </c>
      <c r="H129" s="9">
        <f t="shared" si="124"/>
        <v>28.7109498712903</v>
      </c>
      <c r="I129" s="9">
        <f t="shared" si="125"/>
        <v>301.8609498712903</v>
      </c>
      <c r="J129" s="9">
        <f t="shared" si="126"/>
        <v>0.51719397795125943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0.50718859340114708</v>
      </c>
      <c r="P129" s="9">
        <f t="shared" si="129"/>
        <v>0.26231488619264315</v>
      </c>
      <c r="Q129" s="12">
        <f t="shared" si="130"/>
        <v>8.6563912443572241E-2</v>
      </c>
      <c r="R129" s="9">
        <f t="shared" si="131"/>
        <v>9.3951000000000007E-2</v>
      </c>
      <c r="S129" s="13">
        <f t="shared" si="132"/>
        <v>0.92137297573812127</v>
      </c>
      <c r="T129" s="2">
        <f t="shared" si="133"/>
        <v>0.01</v>
      </c>
      <c r="U129" s="14">
        <f t="shared" si="134"/>
        <v>9.2137297573812137E-3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0.01</v>
      </c>
      <c r="AF129" s="2">
        <v>0.49</v>
      </c>
      <c r="AG129" s="14">
        <f t="shared" si="135"/>
        <v>4.8999999999999998E-3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0.02</v>
      </c>
      <c r="AR129" s="2">
        <v>0.5</v>
      </c>
      <c r="AS129" s="2">
        <f t="shared" si="136"/>
        <v>0.01</v>
      </c>
      <c r="AT129" s="1">
        <f t="shared" si="137"/>
        <v>2.4113729757381214E-2</v>
      </c>
      <c r="AU129" s="9">
        <f t="shared" si="138"/>
        <v>28.47</v>
      </c>
      <c r="AV129" s="1">
        <f t="shared" si="139"/>
        <v>0.33</v>
      </c>
      <c r="AW129" s="1">
        <f t="shared" si="140"/>
        <v>132017.75</v>
      </c>
      <c r="AX129" s="1">
        <f t="shared" si="141"/>
        <v>200388560.68716839</v>
      </c>
      <c r="AZ129" s="1">
        <f t="shared" si="142"/>
        <v>14876.916666666666</v>
      </c>
      <c r="BA129" s="1">
        <f t="shared" si="143"/>
        <v>22581538.605954733</v>
      </c>
    </row>
    <row r="130" spans="1:54" x14ac:dyDescent="0.15">
      <c r="C130" s="7">
        <v>9</v>
      </c>
      <c r="D130" s="7">
        <f t="shared" si="144"/>
        <v>26.276871000333301</v>
      </c>
      <c r="E130" s="10">
        <f t="shared" si="145"/>
        <v>28.7109498712903</v>
      </c>
      <c r="F130" s="7" t="s">
        <v>83</v>
      </c>
      <c r="G130" s="1">
        <v>10</v>
      </c>
      <c r="H130" s="9">
        <f t="shared" si="124"/>
        <v>26.276871000333301</v>
      </c>
      <c r="I130" s="9">
        <f t="shared" si="125"/>
        <v>299.42687100033328</v>
      </c>
      <c r="J130" s="9">
        <f t="shared" si="126"/>
        <v>0.39790206920752824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0.52957370720850383</v>
      </c>
      <c r="P130" s="9">
        <f t="shared" si="129"/>
        <v>0.21071847389616538</v>
      </c>
      <c r="Q130" s="12">
        <f t="shared" si="130"/>
        <v>6.9537096385734576E-2</v>
      </c>
      <c r="R130" s="9">
        <f t="shared" si="131"/>
        <v>9.3951000000000007E-2</v>
      </c>
      <c r="S130" s="13">
        <f t="shared" si="132"/>
        <v>0.74014216331635185</v>
      </c>
      <c r="T130" s="2">
        <f t="shared" si="133"/>
        <v>0.01</v>
      </c>
      <c r="U130" s="14">
        <f t="shared" si="134"/>
        <v>7.4014216331635191E-3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0.01</v>
      </c>
      <c r="AF130" s="2">
        <v>0.49</v>
      </c>
      <c r="AG130" s="14">
        <f t="shared" si="135"/>
        <v>4.8999999999999998E-3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0.02</v>
      </c>
      <c r="AR130" s="2">
        <v>0.5</v>
      </c>
      <c r="AS130" s="2">
        <f t="shared" si="136"/>
        <v>0.01</v>
      </c>
      <c r="AT130" s="1">
        <f t="shared" si="137"/>
        <v>2.2301421633163517E-2</v>
      </c>
      <c r="AU130" s="9">
        <f t="shared" si="138"/>
        <v>28.47</v>
      </c>
      <c r="AV130" s="1">
        <f t="shared" si="139"/>
        <v>0.33</v>
      </c>
      <c r="AW130" s="1">
        <f t="shared" si="140"/>
        <v>132017.75</v>
      </c>
      <c r="AX130" s="1">
        <f t="shared" si="141"/>
        <v>185328019.65151706</v>
      </c>
      <c r="AZ130" s="1">
        <f t="shared" si="142"/>
        <v>14876.916666666666</v>
      </c>
      <c r="BA130" s="1">
        <f t="shared" si="143"/>
        <v>20884384.897894274</v>
      </c>
    </row>
    <row r="131" spans="1:54" x14ac:dyDescent="0.15">
      <c r="C131" s="7">
        <v>10</v>
      </c>
      <c r="D131" s="7">
        <f t="shared" si="144"/>
        <v>19.139072231290299</v>
      </c>
      <c r="E131" s="10">
        <f t="shared" si="145"/>
        <v>26.276871000333301</v>
      </c>
      <c r="F131" s="7" t="s">
        <v>83</v>
      </c>
      <c r="G131" s="1">
        <v>11</v>
      </c>
      <c r="H131" s="9">
        <f t="shared" si="124"/>
        <v>19.139072231290299</v>
      </c>
      <c r="I131" s="9">
        <f t="shared" si="125"/>
        <v>292.28907223129028</v>
      </c>
      <c r="J131" s="9">
        <f t="shared" si="126"/>
        <v>0.17984639804799862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0.30291247164672153</v>
      </c>
      <c r="O131" s="9">
        <f t="shared" si="146"/>
        <v>0.30064276166561688</v>
      </c>
      <c r="P131" s="9">
        <f t="shared" si="129"/>
        <v>5.4069517784764112E-2</v>
      </c>
      <c r="Q131" s="12">
        <f t="shared" si="130"/>
        <v>1.7842940868972156E-2</v>
      </c>
      <c r="R131" s="9">
        <f t="shared" si="131"/>
        <v>9.3951000000000007E-2</v>
      </c>
      <c r="S131" s="13">
        <f t="shared" si="132"/>
        <v>0.18991751944068883</v>
      </c>
      <c r="T131" s="2">
        <f t="shared" si="133"/>
        <v>0.01</v>
      </c>
      <c r="U131" s="14">
        <f t="shared" si="134"/>
        <v>1.8991751944068883E-3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5.0000000000000001E-3</v>
      </c>
      <c r="AF131" s="2">
        <v>0.49</v>
      </c>
      <c r="AG131" s="14">
        <f t="shared" si="135"/>
        <v>2.4499999999999999E-3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1.4999999999999999E-2</v>
      </c>
      <c r="AR131" s="2">
        <v>0.5</v>
      </c>
      <c r="AS131" s="2">
        <f t="shared" si="136"/>
        <v>7.4999999999999997E-3</v>
      </c>
      <c r="AT131" s="1">
        <f t="shared" si="137"/>
        <v>1.1849175194406886E-2</v>
      </c>
      <c r="AU131" s="9">
        <f t="shared" si="138"/>
        <v>28.47</v>
      </c>
      <c r="AV131" s="1">
        <f t="shared" si="139"/>
        <v>0.33</v>
      </c>
      <c r="AW131" s="1">
        <f t="shared" si="140"/>
        <v>132017.75</v>
      </c>
      <c r="AX131" s="1">
        <f t="shared" si="141"/>
        <v>98468349.211323425</v>
      </c>
      <c r="AZ131" s="1">
        <f t="shared" si="142"/>
        <v>14876.916666666666</v>
      </c>
      <c r="BA131" s="1">
        <f t="shared" si="143"/>
        <v>11096276.262253303</v>
      </c>
    </row>
    <row r="132" spans="1:54" x14ac:dyDescent="0.15">
      <c r="C132" s="7">
        <v>11</v>
      </c>
      <c r="D132" s="7">
        <f t="shared" si="144"/>
        <v>11.150429970199999</v>
      </c>
      <c r="E132" s="10">
        <f t="shared" si="145"/>
        <v>19.139072231290299</v>
      </c>
      <c r="F132" s="7" t="s">
        <v>85</v>
      </c>
      <c r="G132" s="1">
        <v>12</v>
      </c>
      <c r="H132" s="9">
        <f t="shared" si="124"/>
        <v>11.150429970199999</v>
      </c>
      <c r="I132" s="9">
        <f t="shared" si="125"/>
        <v>284.30042997019996</v>
      </c>
      <c r="J132" s="9">
        <f t="shared" si="126"/>
        <v>7.053111888081641E-2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0.53127324388085273</v>
      </c>
      <c r="P132" s="9">
        <f t="shared" si="129"/>
        <v>3.7471296322357392E-2</v>
      </c>
      <c r="Q132" s="12">
        <f t="shared" si="130"/>
        <v>1.236552778637794E-2</v>
      </c>
      <c r="R132" s="9">
        <f t="shared" si="131"/>
        <v>9.3951000000000007E-2</v>
      </c>
      <c r="S132" s="13">
        <f t="shared" si="132"/>
        <v>0.13161677668548433</v>
      </c>
      <c r="T132" s="2">
        <f t="shared" si="133"/>
        <v>0.01</v>
      </c>
      <c r="U132" s="14">
        <f t="shared" si="134"/>
        <v>1.3161677668548433E-3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6.8061677668548436E-3</v>
      </c>
      <c r="AU132" s="9">
        <f t="shared" si="138"/>
        <v>28.47</v>
      </c>
      <c r="AV132" s="1">
        <f t="shared" si="139"/>
        <v>0.33</v>
      </c>
      <c r="AW132" s="1">
        <f t="shared" si="140"/>
        <v>132017.75</v>
      </c>
      <c r="AX132" s="1">
        <f t="shared" si="141"/>
        <v>56560232.54461322</v>
      </c>
      <c r="AY132" s="1">
        <f>SUM(AX121:AX132)</f>
        <v>1513205374.3655591</v>
      </c>
      <c r="AZ132" s="1">
        <f t="shared" si="142"/>
        <v>14876.916666666666</v>
      </c>
      <c r="BA132" s="1">
        <f t="shared" si="143"/>
        <v>6373702.522679707</v>
      </c>
      <c r="BB132" s="1">
        <f>SUM(BA121:BA132)</f>
        <v>170521238.65153405</v>
      </c>
    </row>
    <row r="133" spans="1:54" x14ac:dyDescent="0.15">
      <c r="C133" s="7">
        <v>12</v>
      </c>
      <c r="D133" s="7">
        <f t="shared" si="144"/>
        <v>8.6206042674193508</v>
      </c>
      <c r="E133" s="10">
        <f t="shared" si="145"/>
        <v>11.150429970199999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5.5637192800322604</v>
      </c>
      <c r="E136" s="7"/>
      <c r="F136" s="7"/>
      <c r="G136" s="1">
        <v>1</v>
      </c>
      <c r="H136" s="9">
        <f t="shared" ref="H136:H147" si="147">E137</f>
        <v>5.5637192800322604</v>
      </c>
      <c r="I136" s="9">
        <f t="shared" ref="I136:I147" si="148">H136+273.15</f>
        <v>278.71371928003225</v>
      </c>
      <c r="J136" s="9">
        <f t="shared" ref="J136:J147" si="149">EXP(($C$15*(I136-$C$13))/($C$16*I136*$C$13))</f>
        <v>3.5501007009146941E-2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2.6946965409861717E-2</v>
      </c>
      <c r="Q136" s="12">
        <f t="shared" ref="Q136:Q147" si="153">P136*$B$138</f>
        <v>7.0062110065640471E-3</v>
      </c>
      <c r="R136" s="9">
        <f t="shared" ref="R136:R147" si="154">L136*$B$138</f>
        <v>0.19735245833333334</v>
      </c>
      <c r="S136" s="13">
        <f t="shared" ref="S136:S147" si="155">Q136/R136</f>
        <v>3.5501007009146941E-2</v>
      </c>
      <c r="T136" s="2">
        <f t="shared" ref="T136:T147" si="156">$B$137/100</f>
        <v>0.01</v>
      </c>
      <c r="U136" s="14">
        <f t="shared" ref="U136:U147" si="157">S136*T136</f>
        <v>3.5501007009146942E-4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5.8450100700914694E-3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10888.166666666666</v>
      </c>
      <c r="AX136" s="1">
        <f t="shared" ref="AX136:AX147" si="164">AW136*10000*AV136*0.67*AU136*AT136</f>
        <v>8415062.9100152161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7.2321551673548399</v>
      </c>
      <c r="E137" s="10">
        <f t="shared" ref="E137:E148" si="166">D136</f>
        <v>5.5637192800322604</v>
      </c>
      <c r="F137" s="7" t="s">
        <v>83</v>
      </c>
      <c r="G137" s="1">
        <v>2</v>
      </c>
      <c r="H137" s="9">
        <f t="shared" si="147"/>
        <v>7.2321551673548399</v>
      </c>
      <c r="I137" s="9">
        <f t="shared" si="148"/>
        <v>280.38215516735482</v>
      </c>
      <c r="J137" s="9">
        <f t="shared" si="149"/>
        <v>4.3704143366867017E-2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1.4911488679234717</v>
      </c>
      <c r="P137" s="9">
        <f t="shared" si="152"/>
        <v>6.5169383905068851E-2</v>
      </c>
      <c r="Q137" s="12">
        <f t="shared" si="153"/>
        <v>1.6944039815317901E-2</v>
      </c>
      <c r="R137" s="9">
        <f t="shared" si="154"/>
        <v>0.19735245833333334</v>
      </c>
      <c r="S137" s="13">
        <f t="shared" si="155"/>
        <v>8.5856745633738116E-2</v>
      </c>
      <c r="T137" s="2">
        <f t="shared" si="156"/>
        <v>0.01</v>
      </c>
      <c r="U137" s="14">
        <f t="shared" si="157"/>
        <v>8.5856745633738115E-4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6.3485674563373813E-3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10888.166666666666</v>
      </c>
      <c r="AX137" s="1">
        <f t="shared" si="164"/>
        <v>9140034.6437244564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9.7207770884827607</v>
      </c>
      <c r="E138" s="10">
        <f t="shared" si="166"/>
        <v>7.2321551673548399</v>
      </c>
      <c r="F138" s="7" t="s">
        <v>83</v>
      </c>
      <c r="G138" s="1">
        <v>3</v>
      </c>
      <c r="H138" s="9">
        <f t="shared" si="147"/>
        <v>9.7207770884827607</v>
      </c>
      <c r="I138" s="9">
        <f t="shared" si="148"/>
        <v>282.87077708848273</v>
      </c>
      <c r="J138" s="9">
        <f t="shared" si="149"/>
        <v>5.9320830139542556E-2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2.1850274006850698</v>
      </c>
      <c r="P138" s="9">
        <f t="shared" si="152"/>
        <v>0.12961763928628522</v>
      </c>
      <c r="Q138" s="12">
        <f t="shared" si="153"/>
        <v>3.3700586214434163E-2</v>
      </c>
      <c r="R138" s="9">
        <f t="shared" si="154"/>
        <v>0.19735245833333334</v>
      </c>
      <c r="S138" s="13">
        <f t="shared" si="155"/>
        <v>0.17076344778798253</v>
      </c>
      <c r="T138" s="2">
        <f t="shared" si="156"/>
        <v>0.01</v>
      </c>
      <c r="U138" s="14">
        <f t="shared" si="157"/>
        <v>1.7076344778798253E-3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7.1976344778798256E-3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10888.166666666666</v>
      </c>
      <c r="AX138" s="1">
        <f t="shared" si="164"/>
        <v>10362436.71239824</v>
      </c>
    </row>
    <row r="139" spans="1:54" x14ac:dyDescent="0.15">
      <c r="C139" s="7">
        <v>3</v>
      </c>
      <c r="D139" s="7">
        <f t="shared" si="165"/>
        <v>13.903648684516099</v>
      </c>
      <c r="E139" s="10">
        <f t="shared" si="166"/>
        <v>9.7207770884827607</v>
      </c>
      <c r="F139" s="7" t="s">
        <v>83</v>
      </c>
      <c r="G139" s="1">
        <v>4</v>
      </c>
      <c r="H139" s="9">
        <f t="shared" si="147"/>
        <v>13.903648684516099</v>
      </c>
      <c r="I139" s="9">
        <f t="shared" si="148"/>
        <v>287.05364868451608</v>
      </c>
      <c r="J139" s="9">
        <f t="shared" si="149"/>
        <v>9.7958045250414308E-2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2.8144576780654513</v>
      </c>
      <c r="P139" s="9">
        <f t="shared" si="152"/>
        <v>0.27569877258331149</v>
      </c>
      <c r="Q139" s="12">
        <f t="shared" si="153"/>
        <v>7.1681680871660991E-2</v>
      </c>
      <c r="R139" s="9">
        <f t="shared" si="154"/>
        <v>0.19735245833333334</v>
      </c>
      <c r="S139" s="13">
        <f t="shared" si="155"/>
        <v>0.36321655923124507</v>
      </c>
      <c r="T139" s="2">
        <f t="shared" si="156"/>
        <v>0.01</v>
      </c>
      <c r="U139" s="14">
        <f t="shared" si="157"/>
        <v>3.632165592312451E-3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9.1221655923124506E-3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10888.166666666666</v>
      </c>
      <c r="AX139" s="1">
        <f t="shared" si="164"/>
        <v>13133184.787427442</v>
      </c>
    </row>
    <row r="140" spans="1:54" x14ac:dyDescent="0.15">
      <c r="C140" s="7">
        <v>4</v>
      </c>
      <c r="D140" s="7">
        <f t="shared" si="165"/>
        <v>17.924597572333301</v>
      </c>
      <c r="E140" s="10">
        <f t="shared" si="166"/>
        <v>13.903648684516099</v>
      </c>
      <c r="F140" s="7" t="s">
        <v>83</v>
      </c>
      <c r="G140" s="1">
        <v>5</v>
      </c>
      <c r="H140" s="9">
        <f t="shared" si="147"/>
        <v>17.924597572333301</v>
      </c>
      <c r="I140" s="9">
        <f t="shared" si="148"/>
        <v>291.07459757233329</v>
      </c>
      <c r="J140" s="9">
        <f t="shared" si="149"/>
        <v>0.15650875202028236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3.2978068221488068</v>
      </c>
      <c r="P140" s="9">
        <f t="shared" si="152"/>
        <v>0.51613563013848307</v>
      </c>
      <c r="Q140" s="12">
        <f t="shared" si="153"/>
        <v>0.13419526383600561</v>
      </c>
      <c r="R140" s="9">
        <f t="shared" si="154"/>
        <v>0.19735245833333334</v>
      </c>
      <c r="S140" s="13">
        <f t="shared" si="155"/>
        <v>0.67997766518492708</v>
      </c>
      <c r="T140" s="2">
        <f t="shared" si="156"/>
        <v>0.01</v>
      </c>
      <c r="U140" s="14">
        <f t="shared" si="157"/>
        <v>6.7997766518492712E-3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5.0000000000000001E-3</v>
      </c>
      <c r="AF140" s="2">
        <v>0.49</v>
      </c>
      <c r="AG140" s="14">
        <f t="shared" si="158"/>
        <v>2.4499999999999999E-3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1.4999999999999999E-2</v>
      </c>
      <c r="AR140" s="2">
        <v>0.5</v>
      </c>
      <c r="AS140" s="2">
        <f t="shared" si="159"/>
        <v>7.4999999999999997E-3</v>
      </c>
      <c r="AT140" s="1">
        <f t="shared" si="160"/>
        <v>1.674977665184927E-2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10888.166666666666</v>
      </c>
      <c r="AX140" s="1">
        <f t="shared" si="164"/>
        <v>24114658.925097436</v>
      </c>
    </row>
    <row r="141" spans="1:54" x14ac:dyDescent="0.15">
      <c r="C141" s="7">
        <v>5</v>
      </c>
      <c r="D141" s="7">
        <f t="shared" si="165"/>
        <v>25.147184853225799</v>
      </c>
      <c r="E141" s="10">
        <f t="shared" si="166"/>
        <v>17.924597572333301</v>
      </c>
      <c r="F141" s="7" t="s">
        <v>85</v>
      </c>
      <c r="G141" s="1">
        <v>6</v>
      </c>
      <c r="H141" s="9">
        <f t="shared" si="147"/>
        <v>25.147184853225799</v>
      </c>
      <c r="I141" s="9">
        <f t="shared" si="148"/>
        <v>298.29718485322576</v>
      </c>
      <c r="J141" s="9">
        <f t="shared" si="149"/>
        <v>0.35179764479306425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3.5407191086769902</v>
      </c>
      <c r="P141" s="9">
        <f t="shared" si="152"/>
        <v>1.2456166433063629</v>
      </c>
      <c r="Q141" s="12">
        <f t="shared" si="153"/>
        <v>0.32386032725965436</v>
      </c>
      <c r="R141" s="9">
        <f t="shared" si="154"/>
        <v>0.19735245833333334</v>
      </c>
      <c r="S141" s="13">
        <f t="shared" si="155"/>
        <v>1.6410250472413472</v>
      </c>
      <c r="T141" s="2">
        <f t="shared" si="156"/>
        <v>0.01</v>
      </c>
      <c r="U141" s="14">
        <f t="shared" si="157"/>
        <v>1.6410250472413474E-2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0.01</v>
      </c>
      <c r="AF141" s="2">
        <v>0.49</v>
      </c>
      <c r="AG141" s="14">
        <f t="shared" si="158"/>
        <v>4.8999999999999998E-3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0.02</v>
      </c>
      <c r="AR141" s="2">
        <v>0.5</v>
      </c>
      <c r="AS141" s="2">
        <f t="shared" si="159"/>
        <v>0.01</v>
      </c>
      <c r="AT141" s="1">
        <f t="shared" si="160"/>
        <v>3.1310250472413474E-2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10888.166666666666</v>
      </c>
      <c r="AX141" s="1">
        <f t="shared" si="164"/>
        <v>45077377.847797245</v>
      </c>
    </row>
    <row r="142" spans="1:54" x14ac:dyDescent="0.15">
      <c r="C142" s="7">
        <v>6</v>
      </c>
      <c r="D142" s="7">
        <f t="shared" si="165"/>
        <v>28.231066288333299</v>
      </c>
      <c r="E142" s="10">
        <f t="shared" si="166"/>
        <v>25.147184853225799</v>
      </c>
      <c r="F142" s="7" t="s">
        <v>83</v>
      </c>
      <c r="G142" s="1">
        <v>7</v>
      </c>
      <c r="H142" s="9">
        <f t="shared" si="147"/>
        <v>28.231066288333299</v>
      </c>
      <c r="I142" s="9">
        <f t="shared" si="148"/>
        <v>301.38106628833327</v>
      </c>
      <c r="J142" s="9">
        <f t="shared" si="149"/>
        <v>0.4913012879255253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3.0541503820372942</v>
      </c>
      <c r="P142" s="9">
        <f t="shared" si="152"/>
        <v>1.5005080162131577</v>
      </c>
      <c r="Q142" s="12">
        <f t="shared" si="153"/>
        <v>0.390132084215421</v>
      </c>
      <c r="R142" s="9">
        <f t="shared" si="154"/>
        <v>0.19735245833333334</v>
      </c>
      <c r="S142" s="13">
        <f t="shared" si="155"/>
        <v>1.976829108236787</v>
      </c>
      <c r="T142" s="2">
        <f t="shared" si="156"/>
        <v>0.01</v>
      </c>
      <c r="U142" s="14">
        <f t="shared" si="157"/>
        <v>1.976829108236787E-2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0.01</v>
      </c>
      <c r="AF142" s="2">
        <v>0.49</v>
      </c>
      <c r="AG142" s="14">
        <f t="shared" si="158"/>
        <v>4.8999999999999998E-3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0.02</v>
      </c>
      <c r="AR142" s="2">
        <v>0.5</v>
      </c>
      <c r="AS142" s="2">
        <f t="shared" si="159"/>
        <v>0.01</v>
      </c>
      <c r="AT142" s="1">
        <f t="shared" si="160"/>
        <v>3.4668291082367873E-2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10888.166666666666</v>
      </c>
      <c r="AX142" s="1">
        <f t="shared" si="164"/>
        <v>49911950.012479573</v>
      </c>
    </row>
    <row r="143" spans="1:54" x14ac:dyDescent="0.15">
      <c r="C143" s="7">
        <v>7</v>
      </c>
      <c r="D143" s="7">
        <f t="shared" si="165"/>
        <v>30.698978015161298</v>
      </c>
      <c r="E143" s="10">
        <f t="shared" si="166"/>
        <v>28.231066288333299</v>
      </c>
      <c r="F143" s="7" t="s">
        <v>83</v>
      </c>
      <c r="G143" s="1">
        <v>8</v>
      </c>
      <c r="H143" s="9">
        <f t="shared" si="147"/>
        <v>30.698978015161298</v>
      </c>
      <c r="I143" s="9">
        <f t="shared" si="148"/>
        <v>303.84897801516126</v>
      </c>
      <c r="J143" s="9">
        <f t="shared" si="149"/>
        <v>0.63871751286220912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2.3126902824908031</v>
      </c>
      <c r="P143" s="9">
        <f t="shared" si="152"/>
        <v>1.4771557852531256</v>
      </c>
      <c r="Q143" s="12">
        <f t="shared" si="153"/>
        <v>0.38406050416581267</v>
      </c>
      <c r="R143" s="9">
        <f t="shared" si="154"/>
        <v>0.19735245833333334</v>
      </c>
      <c r="S143" s="13">
        <f t="shared" si="155"/>
        <v>1.9460639477676263</v>
      </c>
      <c r="T143" s="2">
        <f t="shared" si="156"/>
        <v>0.01</v>
      </c>
      <c r="U143" s="14">
        <f t="shared" si="157"/>
        <v>1.9460639477676261E-2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0.01</v>
      </c>
      <c r="AF143" s="2">
        <v>0.49</v>
      </c>
      <c r="AG143" s="14">
        <f t="shared" si="158"/>
        <v>4.8999999999999998E-3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0.02</v>
      </c>
      <c r="AR143" s="2">
        <v>0.5</v>
      </c>
      <c r="AS143" s="2">
        <f t="shared" si="159"/>
        <v>0.01</v>
      </c>
      <c r="AT143" s="1">
        <f t="shared" si="160"/>
        <v>3.4360639477676265E-2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10888.166666666666</v>
      </c>
      <c r="AX143" s="1">
        <f t="shared" si="164"/>
        <v>49469023.896561608</v>
      </c>
    </row>
    <row r="144" spans="1:54" x14ac:dyDescent="0.15">
      <c r="C144" s="7">
        <v>8</v>
      </c>
      <c r="D144" s="7">
        <f t="shared" si="165"/>
        <v>28.7109498712903</v>
      </c>
      <c r="E144" s="10">
        <f t="shared" si="166"/>
        <v>30.698978015161298</v>
      </c>
      <c r="F144" s="7" t="s">
        <v>83</v>
      </c>
      <c r="G144" s="1">
        <v>9</v>
      </c>
      <c r="H144" s="9">
        <f t="shared" si="147"/>
        <v>28.7109498712903</v>
      </c>
      <c r="I144" s="9">
        <f t="shared" si="148"/>
        <v>301.8609498712903</v>
      </c>
      <c r="J144" s="9">
        <f t="shared" si="149"/>
        <v>0.51719397795125943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1.5945824139043443</v>
      </c>
      <c r="P144" s="9">
        <f t="shared" si="152"/>
        <v>0.8247084218183095</v>
      </c>
      <c r="Q144" s="12">
        <f t="shared" si="153"/>
        <v>0.21442418967276047</v>
      </c>
      <c r="R144" s="9">
        <f t="shared" si="154"/>
        <v>0.19735245833333334</v>
      </c>
      <c r="S144" s="13">
        <f t="shared" si="155"/>
        <v>1.0865037683523178</v>
      </c>
      <c r="T144" s="2">
        <f t="shared" si="156"/>
        <v>0.01</v>
      </c>
      <c r="U144" s="14">
        <f t="shared" si="157"/>
        <v>1.0865037683523178E-2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0.01</v>
      </c>
      <c r="AF144" s="2">
        <v>0.49</v>
      </c>
      <c r="AG144" s="14">
        <f t="shared" si="158"/>
        <v>4.8999999999999998E-3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0.02</v>
      </c>
      <c r="AR144" s="2">
        <v>0.5</v>
      </c>
      <c r="AS144" s="2">
        <f t="shared" si="159"/>
        <v>0.01</v>
      </c>
      <c r="AT144" s="1">
        <f t="shared" si="160"/>
        <v>2.576503768352318E-2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10888.166666666666</v>
      </c>
      <c r="AX144" s="1">
        <f t="shared" si="164"/>
        <v>37093933.181601398</v>
      </c>
    </row>
    <row r="145" spans="3:51" x14ac:dyDescent="0.15">
      <c r="C145" s="7">
        <v>9</v>
      </c>
      <c r="D145" s="7">
        <f t="shared" si="165"/>
        <v>26.276871000333301</v>
      </c>
      <c r="E145" s="10">
        <f t="shared" si="166"/>
        <v>28.7109498712903</v>
      </c>
      <c r="F145" s="7" t="s">
        <v>83</v>
      </c>
      <c r="G145" s="1">
        <v>10</v>
      </c>
      <c r="H145" s="9">
        <f t="shared" si="147"/>
        <v>26.276871000333301</v>
      </c>
      <c r="I145" s="9">
        <f t="shared" si="148"/>
        <v>299.42687100033328</v>
      </c>
      <c r="J145" s="9">
        <f t="shared" si="149"/>
        <v>0.39790206920752824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1.5289219087527015</v>
      </c>
      <c r="P145" s="9">
        <f t="shared" si="152"/>
        <v>0.60836119114942366</v>
      </c>
      <c r="Q145" s="12">
        <f t="shared" si="153"/>
        <v>0.15817390969885015</v>
      </c>
      <c r="R145" s="9">
        <f t="shared" si="154"/>
        <v>0.19735245833333334</v>
      </c>
      <c r="S145" s="13">
        <f t="shared" si="155"/>
        <v>0.80147929767203796</v>
      </c>
      <c r="T145" s="2">
        <f t="shared" si="156"/>
        <v>0.01</v>
      </c>
      <c r="U145" s="14">
        <f t="shared" si="157"/>
        <v>8.0147929767203797E-3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0.01</v>
      </c>
      <c r="AF145" s="2">
        <v>0.49</v>
      </c>
      <c r="AG145" s="14">
        <f t="shared" si="158"/>
        <v>4.8999999999999998E-3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0.02</v>
      </c>
      <c r="AR145" s="2">
        <v>0.5</v>
      </c>
      <c r="AS145" s="2">
        <f t="shared" si="159"/>
        <v>0.01</v>
      </c>
      <c r="AT145" s="1">
        <f t="shared" si="160"/>
        <v>2.2914792976720381E-2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10888.166666666666</v>
      </c>
      <c r="AX145" s="1">
        <f t="shared" si="164"/>
        <v>32990434.944803994</v>
      </c>
    </row>
    <row r="146" spans="3:51" x14ac:dyDescent="0.15">
      <c r="C146" s="7">
        <v>10</v>
      </c>
      <c r="D146" s="7">
        <f t="shared" si="165"/>
        <v>19.139072231290299</v>
      </c>
      <c r="E146" s="10">
        <f t="shared" si="166"/>
        <v>26.276871000333301</v>
      </c>
      <c r="F146" s="7" t="s">
        <v>83</v>
      </c>
      <c r="G146" s="1">
        <v>11</v>
      </c>
      <c r="H146" s="9">
        <f t="shared" si="147"/>
        <v>19.139072231290299</v>
      </c>
      <c r="I146" s="9">
        <f t="shared" si="148"/>
        <v>292.28907223129028</v>
      </c>
      <c r="J146" s="9">
        <f t="shared" si="149"/>
        <v>0.17984639804799862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1.6796086342699446</v>
      </c>
      <c r="P146" s="9">
        <f t="shared" si="152"/>
        <v>0.30207156300376781</v>
      </c>
      <c r="Q146" s="12">
        <f t="shared" si="153"/>
        <v>7.8538606380979634E-2</v>
      </c>
      <c r="R146" s="9">
        <f t="shared" si="154"/>
        <v>0.19735245833333334</v>
      </c>
      <c r="S146" s="13">
        <f t="shared" si="155"/>
        <v>0.39796112520841226</v>
      </c>
      <c r="T146" s="2">
        <f t="shared" si="156"/>
        <v>0.01</v>
      </c>
      <c r="U146" s="14">
        <f t="shared" si="157"/>
        <v>3.9796112520841228E-3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5.0000000000000001E-3</v>
      </c>
      <c r="AF146" s="2">
        <v>0.49</v>
      </c>
      <c r="AG146" s="14">
        <f t="shared" si="158"/>
        <v>2.4499999999999999E-3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1.4999999999999999E-2</v>
      </c>
      <c r="AR146" s="2">
        <v>0.5</v>
      </c>
      <c r="AS146" s="2">
        <f t="shared" si="159"/>
        <v>7.4999999999999997E-3</v>
      </c>
      <c r="AT146" s="1">
        <f t="shared" si="160"/>
        <v>1.3929611252084122E-2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10888.166666666666</v>
      </c>
      <c r="AX146" s="1">
        <f t="shared" si="164"/>
        <v>20054465.876482118</v>
      </c>
    </row>
    <row r="147" spans="3:51" x14ac:dyDescent="0.15">
      <c r="C147" s="7">
        <v>11</v>
      </c>
      <c r="D147" s="7">
        <f t="shared" si="165"/>
        <v>11.150429970199999</v>
      </c>
      <c r="E147" s="10">
        <f t="shared" si="166"/>
        <v>19.139072231290299</v>
      </c>
      <c r="F147" s="7" t="s">
        <v>85</v>
      </c>
      <c r="G147" s="1">
        <v>12</v>
      </c>
      <c r="H147" s="9">
        <f t="shared" si="147"/>
        <v>11.150429970199999</v>
      </c>
      <c r="I147" s="9">
        <f t="shared" si="148"/>
        <v>284.30042997019996</v>
      </c>
      <c r="J147" s="9">
        <f t="shared" si="149"/>
        <v>7.053111888081641E-2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2.1365849879328436</v>
      </c>
      <c r="P147" s="9">
        <f t="shared" si="152"/>
        <v>0.15069572978285908</v>
      </c>
      <c r="Q147" s="12">
        <f t="shared" si="153"/>
        <v>3.9180889743543362E-2</v>
      </c>
      <c r="R147" s="9">
        <f t="shared" si="154"/>
        <v>0.19735245833333334</v>
      </c>
      <c r="S147" s="13">
        <f t="shared" si="155"/>
        <v>0.19853256490661919</v>
      </c>
      <c r="T147" s="2">
        <f t="shared" si="156"/>
        <v>0.01</v>
      </c>
      <c r="U147" s="14">
        <f t="shared" si="157"/>
        <v>1.9853256490661919E-3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7.475325649066192E-3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10888.166666666666</v>
      </c>
      <c r="AX147" s="1">
        <f t="shared" si="164"/>
        <v>10762228.782397619</v>
      </c>
      <c r="AY147" s="1">
        <f>SUM(AX136:AX147)</f>
        <v>310524792.5207864</v>
      </c>
    </row>
    <row r="148" spans="3:51" x14ac:dyDescent="0.15">
      <c r="C148" s="7">
        <v>12</v>
      </c>
      <c r="D148" s="7">
        <f t="shared" si="165"/>
        <v>8.6206042674193508</v>
      </c>
      <c r="E148" s="10">
        <f t="shared" si="166"/>
        <v>11.150429970199999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E2">
        <v>110361500</v>
      </c>
      <c r="F2" s="2">
        <v>1523.145</v>
      </c>
      <c r="G2" s="2">
        <v>0.1</v>
      </c>
      <c r="H2" s="2">
        <v>1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189677730</v>
      </c>
      <c r="F3" s="2">
        <v>1466.7525000000001</v>
      </c>
      <c r="G3" s="2">
        <v>0.24</v>
      </c>
      <c r="H3" s="2">
        <v>1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142335143</v>
      </c>
      <c r="F4" s="2">
        <v>91.103999999999999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69463590</v>
      </c>
      <c r="F5" s="2">
        <v>93.914500000000004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9686420</v>
      </c>
      <c r="F6" s="2">
        <v>165.81950000000001</v>
      </c>
      <c r="G6" s="2">
        <v>0.45</v>
      </c>
      <c r="H6" s="2">
        <v>23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502507</v>
      </c>
      <c r="F7" s="2">
        <v>625.46400000000006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1">
        <v>260000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1">
        <v>184568</v>
      </c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1">
        <v>337244</v>
      </c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209639803.59857753</v>
      </c>
      <c r="J13" s="6" t="s">
        <v>37</v>
      </c>
      <c r="K13" s="6">
        <f>I13/(10000*1000)</f>
        <v>20.963980359857754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1523.145</v>
      </c>
      <c r="C26" s="7" t="s">
        <v>82</v>
      </c>
      <c r="D26" s="8">
        <v>17.010710336129002</v>
      </c>
      <c r="E26" s="7"/>
      <c r="F26" s="7"/>
      <c r="G26" s="1">
        <v>1</v>
      </c>
      <c r="H26" s="9">
        <f t="shared" ref="H26:H37" si="0">E27</f>
        <v>17.010710336129002</v>
      </c>
      <c r="I26" s="9">
        <f t="shared" ref="I26:I37" si="1">H26+273.15</f>
        <v>290.160710336129</v>
      </c>
      <c r="J26" s="9">
        <f t="shared" ref="J26:J37" si="2">EXP(($C$15*(I26-$C$13))/($C$16*I26*$C$13))</f>
        <v>0.14085830132215388</v>
      </c>
      <c r="K26" s="9">
        <f t="shared" ref="K26:K37" si="3">$B$26/12</f>
        <v>126.92874999999999</v>
      </c>
      <c r="L26" s="9">
        <f t="shared" ref="L26:L37" si="4">K26*$B$27/100</f>
        <v>1.2692874999999999</v>
      </c>
      <c r="M26" s="1" t="s">
        <v>83</v>
      </c>
      <c r="O26" s="9">
        <f>L26</f>
        <v>1.2692874999999999</v>
      </c>
      <c r="P26" s="9">
        <f t="shared" ref="P26:P37" si="5">O26*J26</f>
        <v>0.17878968113944338</v>
      </c>
      <c r="Q26" s="12">
        <f t="shared" ref="Q26:Q37" si="6">P26*$B$28</f>
        <v>1.7878968113944339E-2</v>
      </c>
      <c r="R26" s="9">
        <f t="shared" ref="R26:R37" si="7">L26*$B$28</f>
        <v>0.12692875000000001</v>
      </c>
      <c r="S26" s="13">
        <f t="shared" ref="S26:S37" si="8">Q26/R26</f>
        <v>0.14085830132215388</v>
      </c>
      <c r="T26" s="2">
        <f t="shared" ref="T26:T37" si="9">$B$27/100</f>
        <v>0.01</v>
      </c>
      <c r="U26" s="14">
        <f t="shared" ref="U26:U37" si="10">S26*T26</f>
        <v>1.4085830132215388E-3</v>
      </c>
      <c r="V26" s="13"/>
      <c r="W26" s="2"/>
      <c r="X26" s="14"/>
      <c r="Y26" s="2">
        <v>0.04</v>
      </c>
      <c r="Z26" s="2">
        <v>0.01</v>
      </c>
      <c r="AA26" s="2">
        <f t="shared" ref="AA26:AA37" si="11">Y26*Z26</f>
        <v>4.0000000000000002E-4</v>
      </c>
      <c r="AB26" s="2">
        <v>1.4999999999999999E-2</v>
      </c>
      <c r="AC26" s="2">
        <v>0.4</v>
      </c>
      <c r="AD26" s="2">
        <f>AB26*AC26</f>
        <v>6.0000000000000001E-3</v>
      </c>
      <c r="AE26" s="13"/>
      <c r="AF26" s="2"/>
      <c r="AG26" s="14"/>
      <c r="AH26" s="13"/>
      <c r="AI26" s="2"/>
      <c r="AJ26" s="14"/>
      <c r="AK26" s="1">
        <v>0.1</v>
      </c>
      <c r="AL26" s="2">
        <v>0.2</v>
      </c>
      <c r="AM26" s="2">
        <f>AK26*AL26</f>
        <v>2.0000000000000004E-2</v>
      </c>
      <c r="AN26" s="2">
        <v>1.4999999999999999E-2</v>
      </c>
      <c r="AO26" s="2">
        <v>0.38</v>
      </c>
      <c r="AP26" s="2">
        <f t="shared" ref="AP26:AP37" si="12">AO26*AN26</f>
        <v>5.7000000000000002E-3</v>
      </c>
      <c r="AQ26" s="1">
        <f t="shared" ref="AQ26:AQ37" si="13">(AP26+AM26+AD26+AA26+U26+X26+AG26+AJ26)</f>
        <v>3.3508583013221543E-2</v>
      </c>
      <c r="AR26" s="9">
        <f t="shared" ref="AR26:AR37" si="14">$B$26/12</f>
        <v>126.92874999999999</v>
      </c>
      <c r="AS26" s="1">
        <f t="shared" ref="AS26:AS37" si="15">$B$28</f>
        <v>0.1</v>
      </c>
      <c r="AT26" s="1">
        <f t="shared" ref="AT26:AT37" si="16">$E$2/12</f>
        <v>9196791.666666666</v>
      </c>
      <c r="AU26" s="1">
        <f t="shared" ref="AU26:AU37" si="17">AT26*10000*AS26*0.67*AR26*AQ26</f>
        <v>26207597942.715565</v>
      </c>
    </row>
    <row r="27" spans="1:47" x14ac:dyDescent="0.15">
      <c r="A27" s="1" t="s">
        <v>84</v>
      </c>
      <c r="B27" s="1">
        <f>H2</f>
        <v>1</v>
      </c>
      <c r="C27" s="7">
        <v>1</v>
      </c>
      <c r="D27" s="8">
        <v>16.8382091032258</v>
      </c>
      <c r="E27" s="10">
        <f t="shared" ref="E27:E38" si="18">D26</f>
        <v>17.010710336129002</v>
      </c>
      <c r="F27" s="7" t="s">
        <v>83</v>
      </c>
      <c r="G27" s="1">
        <v>2</v>
      </c>
      <c r="H27" s="9">
        <f t="shared" si="0"/>
        <v>16.8382091032258</v>
      </c>
      <c r="I27" s="9">
        <f t="shared" si="1"/>
        <v>289.98820910322576</v>
      </c>
      <c r="J27" s="9">
        <f t="shared" si="2"/>
        <v>0.13807446218562811</v>
      </c>
      <c r="K27" s="9">
        <f t="shared" si="3"/>
        <v>126.92874999999999</v>
      </c>
      <c r="L27" s="9">
        <f t="shared" si="4"/>
        <v>1.2692874999999999</v>
      </c>
      <c r="M27" s="1" t="s">
        <v>83</v>
      </c>
      <c r="O27" s="9">
        <f t="shared" ref="O27:O37" si="19">L27+O26-P26-N27</f>
        <v>2.3597853188605562</v>
      </c>
      <c r="P27" s="9">
        <f t="shared" si="5"/>
        <v>0.32582608877521224</v>
      </c>
      <c r="Q27" s="12">
        <f t="shared" si="6"/>
        <v>3.2582608877521228E-2</v>
      </c>
      <c r="R27" s="9">
        <f t="shared" si="7"/>
        <v>0.12692875000000001</v>
      </c>
      <c r="S27" s="13">
        <f t="shared" si="8"/>
        <v>0.25669999017181866</v>
      </c>
      <c r="T27" s="2">
        <f t="shared" si="9"/>
        <v>0.01</v>
      </c>
      <c r="U27" s="14">
        <f t="shared" si="10"/>
        <v>2.5669999017181866E-3</v>
      </c>
      <c r="V27" s="13"/>
      <c r="W27" s="2"/>
      <c r="X27" s="14"/>
      <c r="Y27" s="2">
        <v>0.04</v>
      </c>
      <c r="Z27" s="2">
        <v>0.01</v>
      </c>
      <c r="AA27" s="2">
        <f t="shared" si="11"/>
        <v>4.0000000000000002E-4</v>
      </c>
      <c r="AB27" s="2">
        <v>1.4999999999999999E-2</v>
      </c>
      <c r="AC27" s="2">
        <v>0.4</v>
      </c>
      <c r="AD27" s="2">
        <f t="shared" ref="AD27:AD37" si="20">AB27*AC27</f>
        <v>6.0000000000000001E-3</v>
      </c>
      <c r="AE27" s="13"/>
      <c r="AF27" s="2"/>
      <c r="AG27" s="14"/>
      <c r="AH27" s="13"/>
      <c r="AI27" s="2"/>
      <c r="AJ27" s="14"/>
      <c r="AK27" s="2">
        <v>0.1</v>
      </c>
      <c r="AL27" s="2">
        <v>0.2</v>
      </c>
      <c r="AM27" s="2">
        <f t="shared" ref="AM27:AM37" si="21">AK27*AL27</f>
        <v>2.0000000000000004E-2</v>
      </c>
      <c r="AN27" s="2">
        <v>1.4999999999999999E-2</v>
      </c>
      <c r="AO27" s="2">
        <v>0.38</v>
      </c>
      <c r="AP27" s="2">
        <f t="shared" si="12"/>
        <v>5.7000000000000002E-3</v>
      </c>
      <c r="AQ27" s="1">
        <f t="shared" si="13"/>
        <v>3.466699990171819E-2</v>
      </c>
      <c r="AR27" s="9">
        <f t="shared" si="14"/>
        <v>126.92874999999999</v>
      </c>
      <c r="AS27" s="1">
        <f t="shared" si="15"/>
        <v>0.1</v>
      </c>
      <c r="AT27" s="1">
        <f t="shared" si="16"/>
        <v>9196791.666666666</v>
      </c>
      <c r="AU27" s="1">
        <f t="shared" si="17"/>
        <v>27113614292.371193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20.343192264482798</v>
      </c>
      <c r="E28" s="10">
        <f t="shared" si="18"/>
        <v>16.8382091032258</v>
      </c>
      <c r="F28" s="7" t="s">
        <v>83</v>
      </c>
      <c r="G28" s="1">
        <v>3</v>
      </c>
      <c r="H28" s="9">
        <f t="shared" si="0"/>
        <v>20.343192264482798</v>
      </c>
      <c r="I28" s="9">
        <f t="shared" si="1"/>
        <v>293.49319226448279</v>
      </c>
      <c r="J28" s="9">
        <f t="shared" si="2"/>
        <v>0.20618497244274919</v>
      </c>
      <c r="K28" s="9">
        <f t="shared" si="3"/>
        <v>126.92874999999999</v>
      </c>
      <c r="L28" s="9">
        <f t="shared" si="4"/>
        <v>1.2692874999999999</v>
      </c>
      <c r="M28" s="1" t="s">
        <v>83</v>
      </c>
      <c r="O28" s="9">
        <f t="shared" si="19"/>
        <v>3.3032467300853439</v>
      </c>
      <c r="P28" s="9">
        <f t="shared" si="5"/>
        <v>0.68107983601424804</v>
      </c>
      <c r="Q28" s="12">
        <f t="shared" si="6"/>
        <v>6.810798360142481E-2</v>
      </c>
      <c r="R28" s="9">
        <f t="shared" si="7"/>
        <v>0.12692875000000001</v>
      </c>
      <c r="S28" s="13">
        <f t="shared" si="8"/>
        <v>0.53658437195217634</v>
      </c>
      <c r="T28" s="2">
        <f t="shared" si="9"/>
        <v>0.01</v>
      </c>
      <c r="U28" s="14">
        <f t="shared" si="10"/>
        <v>5.3658437195217637E-3</v>
      </c>
      <c r="V28" s="13"/>
      <c r="W28" s="2"/>
      <c r="X28" s="14"/>
      <c r="Y28" s="2">
        <v>0.04</v>
      </c>
      <c r="Z28" s="2">
        <v>0.01</v>
      </c>
      <c r="AA28" s="2">
        <f t="shared" si="11"/>
        <v>4.0000000000000002E-4</v>
      </c>
      <c r="AB28" s="2">
        <v>1.4999999999999999E-2</v>
      </c>
      <c r="AC28" s="2">
        <v>0.4</v>
      </c>
      <c r="AD28" s="2">
        <f t="shared" si="20"/>
        <v>6.0000000000000001E-3</v>
      </c>
      <c r="AE28" s="13"/>
      <c r="AF28" s="2"/>
      <c r="AG28" s="14"/>
      <c r="AH28" s="13"/>
      <c r="AI28" s="2"/>
      <c r="AJ28" s="14"/>
      <c r="AK28" s="1">
        <v>0.1</v>
      </c>
      <c r="AL28" s="2">
        <v>0.2</v>
      </c>
      <c r="AM28" s="2">
        <f t="shared" si="21"/>
        <v>2.0000000000000004E-2</v>
      </c>
      <c r="AN28" s="2">
        <v>1.4999999999999999E-2</v>
      </c>
      <c r="AO28" s="2">
        <v>0.38</v>
      </c>
      <c r="AP28" s="2">
        <f t="shared" si="12"/>
        <v>5.7000000000000002E-3</v>
      </c>
      <c r="AQ28" s="1">
        <f t="shared" si="13"/>
        <v>3.7465843719521767E-2</v>
      </c>
      <c r="AR28" s="9">
        <f t="shared" si="14"/>
        <v>126.92874999999999</v>
      </c>
      <c r="AS28" s="1">
        <f t="shared" si="15"/>
        <v>0.1</v>
      </c>
      <c r="AT28" s="1">
        <f t="shared" si="16"/>
        <v>9196791.666666666</v>
      </c>
      <c r="AU28" s="1">
        <f t="shared" si="17"/>
        <v>29302634742.818443</v>
      </c>
    </row>
    <row r="29" spans="1:47" x14ac:dyDescent="0.15">
      <c r="C29" s="7">
        <v>3</v>
      </c>
      <c r="D29" s="8">
        <v>24.4969016751613</v>
      </c>
      <c r="E29" s="10">
        <f t="shared" si="18"/>
        <v>20.343192264482798</v>
      </c>
      <c r="F29" s="7" t="s">
        <v>83</v>
      </c>
      <c r="G29" s="1">
        <v>4</v>
      </c>
      <c r="H29" s="9">
        <f t="shared" si="0"/>
        <v>24.4969016751613</v>
      </c>
      <c r="I29" s="9">
        <f t="shared" si="1"/>
        <v>297.6469016751613</v>
      </c>
      <c r="J29" s="9">
        <f t="shared" si="2"/>
        <v>0.32758360092273525</v>
      </c>
      <c r="K29" s="9">
        <f t="shared" si="3"/>
        <v>126.92874999999999</v>
      </c>
      <c r="L29" s="9">
        <f t="shared" si="4"/>
        <v>1.2692874999999999</v>
      </c>
      <c r="M29" s="1" t="s">
        <v>83</v>
      </c>
      <c r="O29" s="9">
        <f t="shared" si="19"/>
        <v>3.8914543940710957</v>
      </c>
      <c r="P29" s="9">
        <f t="shared" si="5"/>
        <v>1.2747766432364103</v>
      </c>
      <c r="Q29" s="12">
        <f t="shared" si="6"/>
        <v>0.12747766432364102</v>
      </c>
      <c r="R29" s="9">
        <f t="shared" si="7"/>
        <v>0.12692875000000001</v>
      </c>
      <c r="S29" s="13">
        <f t="shared" si="8"/>
        <v>1.0043245862236965</v>
      </c>
      <c r="T29" s="2">
        <f t="shared" si="9"/>
        <v>0.01</v>
      </c>
      <c r="U29" s="14">
        <f t="shared" si="10"/>
        <v>1.0043245862236965E-2</v>
      </c>
      <c r="V29" s="13"/>
      <c r="W29" s="2"/>
      <c r="X29" s="14"/>
      <c r="Y29" s="2">
        <v>0.05</v>
      </c>
      <c r="Z29" s="2">
        <v>0.01</v>
      </c>
      <c r="AA29" s="2">
        <f t="shared" si="11"/>
        <v>5.0000000000000001E-4</v>
      </c>
      <c r="AB29" s="2">
        <v>0.02</v>
      </c>
      <c r="AC29" s="2">
        <v>0.4</v>
      </c>
      <c r="AD29" s="2">
        <f t="shared" si="20"/>
        <v>8.0000000000000002E-3</v>
      </c>
      <c r="AE29" s="13"/>
      <c r="AF29" s="2"/>
      <c r="AG29" s="14"/>
      <c r="AH29" s="13"/>
      <c r="AI29" s="2"/>
      <c r="AJ29" s="14"/>
      <c r="AK29" s="2">
        <v>0.1</v>
      </c>
      <c r="AL29" s="2">
        <v>0.2</v>
      </c>
      <c r="AM29" s="2">
        <f t="shared" si="21"/>
        <v>2.0000000000000004E-2</v>
      </c>
      <c r="AN29" s="2">
        <v>0.02</v>
      </c>
      <c r="AO29" s="2">
        <v>0.38</v>
      </c>
      <c r="AP29" s="2">
        <f t="shared" si="12"/>
        <v>7.6E-3</v>
      </c>
      <c r="AQ29" s="1">
        <f t="shared" si="13"/>
        <v>4.6143245862236976E-2</v>
      </c>
      <c r="AR29" s="9">
        <f t="shared" si="14"/>
        <v>126.92874999999999</v>
      </c>
      <c r="AS29" s="1">
        <f t="shared" si="15"/>
        <v>0.1</v>
      </c>
      <c r="AT29" s="1">
        <f t="shared" si="16"/>
        <v>9196791.666666666</v>
      </c>
      <c r="AU29" s="1">
        <f t="shared" si="17"/>
        <v>36089369546.071915</v>
      </c>
    </row>
    <row r="30" spans="1:47" x14ac:dyDescent="0.15">
      <c r="C30" s="7">
        <v>4</v>
      </c>
      <c r="D30" s="8">
        <v>28.800523688999998</v>
      </c>
      <c r="E30" s="10">
        <f t="shared" si="18"/>
        <v>24.4969016751613</v>
      </c>
      <c r="F30" s="7" t="s">
        <v>83</v>
      </c>
      <c r="G30" s="1">
        <v>5</v>
      </c>
      <c r="H30" s="9">
        <f t="shared" si="0"/>
        <v>28.800523688999998</v>
      </c>
      <c r="I30" s="9">
        <f t="shared" si="1"/>
        <v>301.95052368899997</v>
      </c>
      <c r="J30" s="9">
        <f t="shared" si="2"/>
        <v>0.52216661849310975</v>
      </c>
      <c r="K30" s="9">
        <f t="shared" si="3"/>
        <v>126.92874999999999</v>
      </c>
      <c r="L30" s="9">
        <f t="shared" si="4"/>
        <v>1.2692874999999999</v>
      </c>
      <c r="M30" s="1" t="s">
        <v>85</v>
      </c>
      <c r="N30" s="9">
        <f>(O29-P29)*C21/100</f>
        <v>2.4858438632929509</v>
      </c>
      <c r="O30" s="9">
        <f t="shared" si="19"/>
        <v>1.4001213875417351</v>
      </c>
      <c r="P30" s="9">
        <f t="shared" si="5"/>
        <v>0.73109665041254868</v>
      </c>
      <c r="Q30" s="12">
        <f t="shared" si="6"/>
        <v>7.3109665041254865E-2</v>
      </c>
      <c r="R30" s="9">
        <f t="shared" si="7"/>
        <v>0.12692875000000001</v>
      </c>
      <c r="S30" s="13">
        <f t="shared" si="8"/>
        <v>0.57598979775074488</v>
      </c>
      <c r="T30" s="2">
        <f t="shared" si="9"/>
        <v>0.01</v>
      </c>
      <c r="U30" s="14">
        <f t="shared" si="10"/>
        <v>5.7598979775074491E-3</v>
      </c>
      <c r="V30" s="13"/>
      <c r="W30" s="2"/>
      <c r="X30" s="14"/>
      <c r="Y30" s="2">
        <v>0.05</v>
      </c>
      <c r="Z30" s="2">
        <v>0.01</v>
      </c>
      <c r="AA30" s="2">
        <f t="shared" si="11"/>
        <v>5.0000000000000001E-4</v>
      </c>
      <c r="AB30" s="2">
        <v>0.02</v>
      </c>
      <c r="AC30" s="2">
        <v>0.4</v>
      </c>
      <c r="AD30" s="2">
        <f t="shared" si="20"/>
        <v>8.0000000000000002E-3</v>
      </c>
      <c r="AE30" s="13"/>
      <c r="AF30" s="2"/>
      <c r="AG30" s="14"/>
      <c r="AH30" s="13"/>
      <c r="AI30" s="2"/>
      <c r="AJ30" s="14"/>
      <c r="AK30" s="1">
        <v>0.1</v>
      </c>
      <c r="AL30" s="2">
        <v>0.2</v>
      </c>
      <c r="AM30" s="2">
        <f t="shared" si="21"/>
        <v>2.0000000000000004E-2</v>
      </c>
      <c r="AN30" s="2">
        <v>0.02</v>
      </c>
      <c r="AO30" s="2">
        <v>0.38</v>
      </c>
      <c r="AP30" s="2">
        <f t="shared" si="12"/>
        <v>7.6E-3</v>
      </c>
      <c r="AQ30" s="1">
        <f t="shared" si="13"/>
        <v>4.1859897977507457E-2</v>
      </c>
      <c r="AR30" s="9">
        <f t="shared" si="14"/>
        <v>126.92874999999999</v>
      </c>
      <c r="AS30" s="1">
        <f t="shared" si="15"/>
        <v>0.1</v>
      </c>
      <c r="AT30" s="1">
        <f t="shared" si="16"/>
        <v>9196791.666666666</v>
      </c>
      <c r="AU30" s="1">
        <f t="shared" si="17"/>
        <v>32739294755.75687</v>
      </c>
    </row>
    <row r="31" spans="1:47" x14ac:dyDescent="0.15">
      <c r="C31" s="7">
        <v>5</v>
      </c>
      <c r="D31" s="8">
        <v>29.716735886451598</v>
      </c>
      <c r="E31" s="10">
        <f t="shared" si="18"/>
        <v>28.800523688999998</v>
      </c>
      <c r="F31" s="7" t="s">
        <v>85</v>
      </c>
      <c r="G31" s="1">
        <v>6</v>
      </c>
      <c r="H31" s="9">
        <f t="shared" si="0"/>
        <v>29.716735886451598</v>
      </c>
      <c r="I31" s="9">
        <f t="shared" si="1"/>
        <v>302.86673588645158</v>
      </c>
      <c r="J31" s="9">
        <f t="shared" si="2"/>
        <v>0.57567087487876667</v>
      </c>
      <c r="K31" s="9">
        <f t="shared" si="3"/>
        <v>126.92874999999999</v>
      </c>
      <c r="L31" s="9">
        <f t="shared" si="4"/>
        <v>1.2692874999999999</v>
      </c>
      <c r="M31" s="1" t="s">
        <v>83</v>
      </c>
      <c r="O31" s="9">
        <f t="shared" si="19"/>
        <v>1.9383122371291863</v>
      </c>
      <c r="P31" s="9">
        <f t="shared" si="5"/>
        <v>1.1158299013363782</v>
      </c>
      <c r="Q31" s="12">
        <f t="shared" si="6"/>
        <v>0.11158299013363782</v>
      </c>
      <c r="R31" s="9">
        <f t="shared" si="7"/>
        <v>0.12692875000000001</v>
      </c>
      <c r="S31" s="13">
        <f t="shared" si="8"/>
        <v>0.8790994170638079</v>
      </c>
      <c r="T31" s="2">
        <f t="shared" si="9"/>
        <v>0.01</v>
      </c>
      <c r="U31" s="14">
        <f t="shared" si="10"/>
        <v>8.7909941706380799E-3</v>
      </c>
      <c r="V31" s="13"/>
      <c r="W31" s="2"/>
      <c r="X31" s="14"/>
      <c r="Y31" s="2">
        <v>0.05</v>
      </c>
      <c r="Z31" s="2">
        <v>0.01</v>
      </c>
      <c r="AA31" s="2">
        <f t="shared" si="11"/>
        <v>5.0000000000000001E-4</v>
      </c>
      <c r="AB31" s="2">
        <v>0.02</v>
      </c>
      <c r="AC31" s="2">
        <v>0.4</v>
      </c>
      <c r="AD31" s="2">
        <f t="shared" si="20"/>
        <v>8.0000000000000002E-3</v>
      </c>
      <c r="AE31" s="13"/>
      <c r="AF31" s="2"/>
      <c r="AG31" s="14"/>
      <c r="AH31" s="13"/>
      <c r="AI31" s="2"/>
      <c r="AJ31" s="14"/>
      <c r="AK31" s="2">
        <v>0.1</v>
      </c>
      <c r="AL31" s="2">
        <v>0.2</v>
      </c>
      <c r="AM31" s="2">
        <f t="shared" si="21"/>
        <v>2.0000000000000004E-2</v>
      </c>
      <c r="AN31" s="2">
        <v>0.02</v>
      </c>
      <c r="AO31" s="2">
        <v>0.38</v>
      </c>
      <c r="AP31" s="2">
        <f t="shared" si="12"/>
        <v>7.6E-3</v>
      </c>
      <c r="AQ31" s="1">
        <f t="shared" si="13"/>
        <v>4.489099417063809E-2</v>
      </c>
      <c r="AR31" s="9">
        <f t="shared" si="14"/>
        <v>126.92874999999999</v>
      </c>
      <c r="AS31" s="1">
        <f t="shared" si="15"/>
        <v>0.1</v>
      </c>
      <c r="AT31" s="1">
        <f t="shared" si="16"/>
        <v>9196791.666666666</v>
      </c>
      <c r="AU31" s="1">
        <f t="shared" si="17"/>
        <v>35109963498.267395</v>
      </c>
    </row>
    <row r="32" spans="1:47" x14ac:dyDescent="0.15">
      <c r="C32" s="7">
        <v>6</v>
      </c>
      <c r="D32" s="8">
        <v>29.045735797666701</v>
      </c>
      <c r="E32" s="10">
        <f t="shared" si="18"/>
        <v>29.716735886451598</v>
      </c>
      <c r="F32" s="7" t="s">
        <v>83</v>
      </c>
      <c r="G32" s="1">
        <v>7</v>
      </c>
      <c r="H32" s="9">
        <f t="shared" si="0"/>
        <v>29.045735797666701</v>
      </c>
      <c r="I32" s="9">
        <f t="shared" si="1"/>
        <v>302.19573579766666</v>
      </c>
      <c r="J32" s="9">
        <f t="shared" si="2"/>
        <v>0.53600983069679986</v>
      </c>
      <c r="K32" s="9">
        <f t="shared" si="3"/>
        <v>126.92874999999999</v>
      </c>
      <c r="L32" s="9">
        <f t="shared" si="4"/>
        <v>1.2692874999999999</v>
      </c>
      <c r="M32" s="1" t="s">
        <v>83</v>
      </c>
      <c r="O32" s="9">
        <f t="shared" si="19"/>
        <v>2.0917698357928081</v>
      </c>
      <c r="P32" s="9">
        <f t="shared" si="5"/>
        <v>1.1212091955399759</v>
      </c>
      <c r="Q32" s="12">
        <f t="shared" si="6"/>
        <v>0.1121209195539976</v>
      </c>
      <c r="R32" s="9">
        <f t="shared" si="7"/>
        <v>0.12692875000000001</v>
      </c>
      <c r="S32" s="13">
        <f t="shared" si="8"/>
        <v>0.88333745943293063</v>
      </c>
      <c r="T32" s="2">
        <f t="shared" si="9"/>
        <v>0.01</v>
      </c>
      <c r="U32" s="14">
        <f t="shared" si="10"/>
        <v>8.833374594329306E-3</v>
      </c>
      <c r="V32" s="13"/>
      <c r="W32" s="2"/>
      <c r="X32" s="14"/>
      <c r="Y32" s="2">
        <v>0.05</v>
      </c>
      <c r="Z32" s="2">
        <v>0.01</v>
      </c>
      <c r="AA32" s="2">
        <f t="shared" si="11"/>
        <v>5.0000000000000001E-4</v>
      </c>
      <c r="AB32" s="2">
        <v>0.02</v>
      </c>
      <c r="AC32" s="2">
        <v>0.4</v>
      </c>
      <c r="AD32" s="2">
        <f t="shared" si="20"/>
        <v>8.0000000000000002E-3</v>
      </c>
      <c r="AE32" s="13"/>
      <c r="AF32" s="2"/>
      <c r="AG32" s="14"/>
      <c r="AH32" s="13"/>
      <c r="AI32" s="2"/>
      <c r="AJ32" s="14"/>
      <c r="AK32" s="1">
        <v>0.1</v>
      </c>
      <c r="AL32" s="2">
        <v>0.2</v>
      </c>
      <c r="AM32" s="2">
        <f t="shared" si="21"/>
        <v>2.0000000000000004E-2</v>
      </c>
      <c r="AN32" s="2">
        <v>0.02</v>
      </c>
      <c r="AO32" s="2">
        <v>0.38</v>
      </c>
      <c r="AP32" s="2">
        <f t="shared" si="12"/>
        <v>7.6E-3</v>
      </c>
      <c r="AQ32" s="1">
        <f t="shared" si="13"/>
        <v>4.4933374594329313E-2</v>
      </c>
      <c r="AR32" s="9">
        <f t="shared" si="14"/>
        <v>126.92874999999999</v>
      </c>
      <c r="AS32" s="1">
        <f t="shared" si="15"/>
        <v>0.1</v>
      </c>
      <c r="AT32" s="1">
        <f t="shared" si="16"/>
        <v>9196791.666666666</v>
      </c>
      <c r="AU32" s="1">
        <f t="shared" si="17"/>
        <v>35143109904.4972</v>
      </c>
    </row>
    <row r="33" spans="1:48" x14ac:dyDescent="0.15">
      <c r="C33" s="7">
        <v>7</v>
      </c>
      <c r="D33" s="8">
        <v>26.594641957096801</v>
      </c>
      <c r="E33" s="10">
        <f t="shared" si="18"/>
        <v>29.045735797666701</v>
      </c>
      <c r="F33" s="7" t="s">
        <v>83</v>
      </c>
      <c r="G33" s="1">
        <v>8</v>
      </c>
      <c r="H33" s="9">
        <f t="shared" si="0"/>
        <v>26.594641957096801</v>
      </c>
      <c r="I33" s="9">
        <f t="shared" si="1"/>
        <v>299.7446419570968</v>
      </c>
      <c r="J33" s="9">
        <f t="shared" si="2"/>
        <v>0.41185840258238698</v>
      </c>
      <c r="K33" s="9">
        <f t="shared" si="3"/>
        <v>126.92874999999999</v>
      </c>
      <c r="L33" s="9">
        <f t="shared" si="4"/>
        <v>1.2692874999999999</v>
      </c>
      <c r="M33" s="1" t="s">
        <v>83</v>
      </c>
      <c r="O33" s="9">
        <f t="shared" si="19"/>
        <v>2.2398481402528319</v>
      </c>
      <c r="P33" s="9">
        <f t="shared" si="5"/>
        <v>0.9225002770716616</v>
      </c>
      <c r="Q33" s="12">
        <f t="shared" si="6"/>
        <v>9.2250027707166171E-2</v>
      </c>
      <c r="R33" s="9">
        <f t="shared" si="7"/>
        <v>0.12692875000000001</v>
      </c>
      <c r="S33" s="13">
        <f t="shared" si="8"/>
        <v>0.72678591498904832</v>
      </c>
      <c r="T33" s="2">
        <f t="shared" si="9"/>
        <v>0.01</v>
      </c>
      <c r="U33" s="14">
        <f t="shared" si="10"/>
        <v>7.2678591498904835E-3</v>
      </c>
      <c r="V33" s="13"/>
      <c r="W33" s="2"/>
      <c r="X33" s="14"/>
      <c r="Y33" s="2">
        <v>0.05</v>
      </c>
      <c r="Z33" s="2">
        <v>0.01</v>
      </c>
      <c r="AA33" s="2">
        <f t="shared" si="11"/>
        <v>5.0000000000000001E-4</v>
      </c>
      <c r="AB33" s="2">
        <v>0.02</v>
      </c>
      <c r="AC33" s="2">
        <v>0.4</v>
      </c>
      <c r="AD33" s="2">
        <f t="shared" si="20"/>
        <v>8.0000000000000002E-3</v>
      </c>
      <c r="AE33" s="13"/>
      <c r="AF33" s="2"/>
      <c r="AG33" s="14"/>
      <c r="AH33" s="13"/>
      <c r="AI33" s="2"/>
      <c r="AJ33" s="14"/>
      <c r="AK33" s="2">
        <v>0.1</v>
      </c>
      <c r="AL33" s="2">
        <v>0.2</v>
      </c>
      <c r="AM33" s="2">
        <f t="shared" si="21"/>
        <v>2.0000000000000004E-2</v>
      </c>
      <c r="AN33" s="2">
        <v>0.02</v>
      </c>
      <c r="AO33" s="2">
        <v>0.38</v>
      </c>
      <c r="AP33" s="2">
        <f t="shared" si="12"/>
        <v>7.6E-3</v>
      </c>
      <c r="AQ33" s="1">
        <f t="shared" si="13"/>
        <v>4.3367859149890491E-2</v>
      </c>
      <c r="AR33" s="9">
        <f t="shared" si="14"/>
        <v>126.92874999999999</v>
      </c>
      <c r="AS33" s="1">
        <f t="shared" si="15"/>
        <v>0.1</v>
      </c>
      <c r="AT33" s="1">
        <f t="shared" si="16"/>
        <v>9196791.666666666</v>
      </c>
      <c r="AU33" s="1">
        <f t="shared" si="17"/>
        <v>33918695272.437836</v>
      </c>
    </row>
    <row r="34" spans="1:48" x14ac:dyDescent="0.15">
      <c r="C34" s="7">
        <v>8</v>
      </c>
      <c r="D34" s="8">
        <v>26.372896969999999</v>
      </c>
      <c r="E34" s="10">
        <f t="shared" si="18"/>
        <v>26.594641957096801</v>
      </c>
      <c r="F34" s="7" t="s">
        <v>83</v>
      </c>
      <c r="G34" s="1">
        <v>9</v>
      </c>
      <c r="H34" s="9">
        <f t="shared" si="0"/>
        <v>26.372896969999999</v>
      </c>
      <c r="I34" s="9">
        <f t="shared" si="1"/>
        <v>299.52289696999998</v>
      </c>
      <c r="J34" s="9">
        <f t="shared" si="2"/>
        <v>0.4020719691133981</v>
      </c>
      <c r="K34" s="9">
        <f t="shared" si="3"/>
        <v>126.92874999999999</v>
      </c>
      <c r="L34" s="9">
        <f t="shared" si="4"/>
        <v>1.2692874999999999</v>
      </c>
      <c r="M34" s="1" t="s">
        <v>83</v>
      </c>
      <c r="O34" s="9">
        <f t="shared" si="19"/>
        <v>2.5866353631811703</v>
      </c>
      <c r="P34" s="9">
        <f t="shared" si="5"/>
        <v>1.0400135738526028</v>
      </c>
      <c r="Q34" s="12">
        <f t="shared" si="6"/>
        <v>0.10400135738526028</v>
      </c>
      <c r="R34" s="9">
        <f t="shared" si="7"/>
        <v>0.12692875000000001</v>
      </c>
      <c r="S34" s="13">
        <f t="shared" si="8"/>
        <v>0.819368010677331</v>
      </c>
      <c r="T34" s="2">
        <f t="shared" si="9"/>
        <v>0.01</v>
      </c>
      <c r="U34" s="14">
        <f t="shared" si="10"/>
        <v>8.1936801067733107E-3</v>
      </c>
      <c r="V34" s="13"/>
      <c r="W34" s="2"/>
      <c r="X34" s="14"/>
      <c r="Y34" s="2">
        <v>0.05</v>
      </c>
      <c r="Z34" s="2">
        <v>0.01</v>
      </c>
      <c r="AA34" s="2">
        <f t="shared" si="11"/>
        <v>5.0000000000000001E-4</v>
      </c>
      <c r="AB34" s="2">
        <v>0.02</v>
      </c>
      <c r="AC34" s="2">
        <v>0.4</v>
      </c>
      <c r="AD34" s="2">
        <f t="shared" si="20"/>
        <v>8.0000000000000002E-3</v>
      </c>
      <c r="AE34" s="13"/>
      <c r="AF34" s="2"/>
      <c r="AG34" s="14"/>
      <c r="AH34" s="13"/>
      <c r="AI34" s="2"/>
      <c r="AJ34" s="14"/>
      <c r="AK34" s="1">
        <v>0.1</v>
      </c>
      <c r="AL34" s="2">
        <v>0.2</v>
      </c>
      <c r="AM34" s="2">
        <f t="shared" si="21"/>
        <v>2.0000000000000004E-2</v>
      </c>
      <c r="AN34" s="2">
        <v>0.02</v>
      </c>
      <c r="AO34" s="2">
        <v>0.38</v>
      </c>
      <c r="AP34" s="2">
        <f t="shared" si="12"/>
        <v>7.6E-3</v>
      </c>
      <c r="AQ34" s="1">
        <f t="shared" si="13"/>
        <v>4.4293680106773314E-2</v>
      </c>
      <c r="AR34" s="9">
        <f t="shared" si="14"/>
        <v>126.92874999999999</v>
      </c>
      <c r="AS34" s="1">
        <f t="shared" si="15"/>
        <v>0.1</v>
      </c>
      <c r="AT34" s="1">
        <f t="shared" si="16"/>
        <v>9196791.666666666</v>
      </c>
      <c r="AU34" s="1">
        <f t="shared" si="17"/>
        <v>34642794629.171349</v>
      </c>
    </row>
    <row r="35" spans="1:48" x14ac:dyDescent="0.15">
      <c r="C35" s="7">
        <v>9</v>
      </c>
      <c r="D35" s="8">
        <v>26.080921373666701</v>
      </c>
      <c r="E35" s="10">
        <f t="shared" si="18"/>
        <v>26.372896969999999</v>
      </c>
      <c r="F35" s="7" t="s">
        <v>83</v>
      </c>
      <c r="G35" s="1">
        <v>10</v>
      </c>
      <c r="H35" s="9">
        <f t="shared" si="0"/>
        <v>26.080921373666701</v>
      </c>
      <c r="I35" s="9">
        <f t="shared" si="1"/>
        <v>299.23092137366666</v>
      </c>
      <c r="J35" s="9">
        <f t="shared" si="2"/>
        <v>0.3895186077525124</v>
      </c>
      <c r="K35" s="9">
        <f t="shared" si="3"/>
        <v>126.92874999999999</v>
      </c>
      <c r="L35" s="9">
        <f t="shared" si="4"/>
        <v>1.2692874999999999</v>
      </c>
      <c r="M35" s="1" t="s">
        <v>83</v>
      </c>
      <c r="O35" s="9">
        <f t="shared" si="19"/>
        <v>2.8159092893285673</v>
      </c>
      <c r="P35" s="9">
        <f t="shared" si="5"/>
        <v>1.0968490659366301</v>
      </c>
      <c r="Q35" s="12">
        <f t="shared" si="6"/>
        <v>0.10968490659366302</v>
      </c>
      <c r="R35" s="9">
        <f t="shared" si="7"/>
        <v>0.12692875000000001</v>
      </c>
      <c r="S35" s="13">
        <f t="shared" si="8"/>
        <v>0.86414548787144763</v>
      </c>
      <c r="T35" s="2">
        <f t="shared" si="9"/>
        <v>0.01</v>
      </c>
      <c r="U35" s="14">
        <f t="shared" si="10"/>
        <v>8.641454878714476E-3</v>
      </c>
      <c r="V35" s="13"/>
      <c r="W35" s="2"/>
      <c r="X35" s="14"/>
      <c r="Y35" s="2">
        <v>0.05</v>
      </c>
      <c r="Z35" s="2">
        <v>0.01</v>
      </c>
      <c r="AA35" s="2">
        <f t="shared" si="11"/>
        <v>5.0000000000000001E-4</v>
      </c>
      <c r="AB35" s="2">
        <v>0.02</v>
      </c>
      <c r="AC35" s="2">
        <v>0.4</v>
      </c>
      <c r="AD35" s="2">
        <f t="shared" si="20"/>
        <v>8.0000000000000002E-3</v>
      </c>
      <c r="AE35" s="13"/>
      <c r="AF35" s="2"/>
      <c r="AG35" s="14"/>
      <c r="AH35" s="13"/>
      <c r="AI35" s="2"/>
      <c r="AJ35" s="14"/>
      <c r="AK35" s="2">
        <v>0.1</v>
      </c>
      <c r="AL35" s="2">
        <v>0.2</v>
      </c>
      <c r="AM35" s="2">
        <f t="shared" si="21"/>
        <v>2.0000000000000004E-2</v>
      </c>
      <c r="AN35" s="2">
        <v>0.02</v>
      </c>
      <c r="AO35" s="2">
        <v>0.38</v>
      </c>
      <c r="AP35" s="2">
        <f t="shared" si="12"/>
        <v>7.6E-3</v>
      </c>
      <c r="AQ35" s="1">
        <f t="shared" si="13"/>
        <v>4.4741454878714483E-2</v>
      </c>
      <c r="AR35" s="9">
        <f t="shared" si="14"/>
        <v>126.92874999999999</v>
      </c>
      <c r="AS35" s="1">
        <f t="shared" si="15"/>
        <v>0.1</v>
      </c>
      <c r="AT35" s="1">
        <f t="shared" si="16"/>
        <v>9196791.666666666</v>
      </c>
      <c r="AU35" s="1">
        <f t="shared" si="17"/>
        <v>34993006429.750771</v>
      </c>
    </row>
    <row r="36" spans="1:48" x14ac:dyDescent="0.15">
      <c r="C36" s="7">
        <v>10</v>
      </c>
      <c r="D36" s="8">
        <v>24.483714782258101</v>
      </c>
      <c r="E36" s="10">
        <f t="shared" si="18"/>
        <v>26.080921373666701</v>
      </c>
      <c r="F36" s="7" t="s">
        <v>83</v>
      </c>
      <c r="G36" s="1">
        <v>11</v>
      </c>
      <c r="H36" s="9">
        <f t="shared" si="0"/>
        <v>24.483714782258101</v>
      </c>
      <c r="I36" s="9">
        <f t="shared" si="1"/>
        <v>297.6337147822581</v>
      </c>
      <c r="J36" s="9">
        <f t="shared" si="2"/>
        <v>0.32710915991493633</v>
      </c>
      <c r="K36" s="9">
        <f t="shared" si="3"/>
        <v>126.92874999999999</v>
      </c>
      <c r="L36" s="9">
        <f t="shared" si="4"/>
        <v>1.2692874999999999</v>
      </c>
      <c r="M36" s="1" t="s">
        <v>85</v>
      </c>
      <c r="N36" s="9">
        <f>(O35-P35)*C21/100</f>
        <v>1.6331072122223405</v>
      </c>
      <c r="O36" s="9">
        <f t="shared" si="19"/>
        <v>1.3552405111695962</v>
      </c>
      <c r="P36" s="9">
        <f t="shared" si="5"/>
        <v>0.44331158509137553</v>
      </c>
      <c r="Q36" s="12">
        <f t="shared" si="6"/>
        <v>4.4331158509137554E-2</v>
      </c>
      <c r="R36" s="9">
        <f t="shared" si="7"/>
        <v>0.12692875000000001</v>
      </c>
      <c r="S36" s="13">
        <f t="shared" si="8"/>
        <v>0.34926018344258136</v>
      </c>
      <c r="T36" s="2">
        <f t="shared" si="9"/>
        <v>0.01</v>
      </c>
      <c r="U36" s="14">
        <f t="shared" si="10"/>
        <v>3.4926018344258137E-3</v>
      </c>
      <c r="V36" s="13"/>
      <c r="W36" s="2"/>
      <c r="X36" s="14"/>
      <c r="Y36" s="2">
        <v>0.05</v>
      </c>
      <c r="Z36" s="2">
        <v>0.01</v>
      </c>
      <c r="AA36" s="2">
        <f t="shared" si="11"/>
        <v>5.0000000000000001E-4</v>
      </c>
      <c r="AB36" s="2">
        <v>0.02</v>
      </c>
      <c r="AC36" s="2">
        <v>0.4</v>
      </c>
      <c r="AD36" s="2">
        <f t="shared" si="20"/>
        <v>8.0000000000000002E-3</v>
      </c>
      <c r="AE36" s="13"/>
      <c r="AF36" s="2"/>
      <c r="AG36" s="14"/>
      <c r="AH36" s="13"/>
      <c r="AI36" s="2"/>
      <c r="AJ36" s="14"/>
      <c r="AK36" s="1">
        <v>0.1</v>
      </c>
      <c r="AL36" s="2">
        <v>0.2</v>
      </c>
      <c r="AM36" s="2">
        <f t="shared" si="21"/>
        <v>2.0000000000000004E-2</v>
      </c>
      <c r="AN36" s="2">
        <v>0.02</v>
      </c>
      <c r="AO36" s="2">
        <v>0.38</v>
      </c>
      <c r="AP36" s="2">
        <f t="shared" si="12"/>
        <v>7.6E-3</v>
      </c>
      <c r="AQ36" s="1">
        <f t="shared" si="13"/>
        <v>3.9592601834425818E-2</v>
      </c>
      <c r="AR36" s="9">
        <f t="shared" si="14"/>
        <v>126.92874999999999</v>
      </c>
      <c r="AS36" s="1">
        <f t="shared" si="15"/>
        <v>0.1</v>
      </c>
      <c r="AT36" s="1">
        <f t="shared" si="16"/>
        <v>9196791.666666666</v>
      </c>
      <c r="AU36" s="1">
        <f t="shared" si="17"/>
        <v>30966006231.097153</v>
      </c>
    </row>
    <row r="37" spans="1:48" x14ac:dyDescent="0.15">
      <c r="C37" s="7">
        <v>11</v>
      </c>
      <c r="D37" s="8">
        <v>20.506773249666701</v>
      </c>
      <c r="E37" s="10">
        <f t="shared" si="18"/>
        <v>24.483714782258101</v>
      </c>
      <c r="F37" s="7" t="s">
        <v>85</v>
      </c>
      <c r="G37" s="1">
        <v>12</v>
      </c>
      <c r="H37" s="9">
        <f t="shared" si="0"/>
        <v>20.506773249666701</v>
      </c>
      <c r="I37" s="9">
        <f t="shared" si="1"/>
        <v>293.65677324966668</v>
      </c>
      <c r="J37" s="9">
        <f t="shared" si="2"/>
        <v>0.21003077229886624</v>
      </c>
      <c r="K37" s="9">
        <f t="shared" si="3"/>
        <v>126.92874999999999</v>
      </c>
      <c r="L37" s="9">
        <f t="shared" si="4"/>
        <v>1.2692874999999999</v>
      </c>
      <c r="M37" s="1" t="s">
        <v>83</v>
      </c>
      <c r="O37" s="9">
        <f t="shared" si="19"/>
        <v>2.1812164260782207</v>
      </c>
      <c r="P37" s="9">
        <f t="shared" si="5"/>
        <v>0.45812257052018157</v>
      </c>
      <c r="Q37" s="12">
        <f t="shared" si="6"/>
        <v>4.5812257052018163E-2</v>
      </c>
      <c r="R37" s="9">
        <f t="shared" si="7"/>
        <v>0.12692875000000001</v>
      </c>
      <c r="S37" s="13">
        <f t="shared" si="8"/>
        <v>0.3609289231322152</v>
      </c>
      <c r="T37" s="2">
        <f t="shared" si="9"/>
        <v>0.01</v>
      </c>
      <c r="U37" s="14">
        <f t="shared" si="10"/>
        <v>3.6092892313221519E-3</v>
      </c>
      <c r="V37" s="13"/>
      <c r="W37" s="2"/>
      <c r="X37" s="14"/>
      <c r="Y37" s="2">
        <v>0.05</v>
      </c>
      <c r="Z37" s="2">
        <v>0.01</v>
      </c>
      <c r="AA37" s="2">
        <f t="shared" si="11"/>
        <v>5.0000000000000001E-4</v>
      </c>
      <c r="AB37" s="2">
        <v>0.02</v>
      </c>
      <c r="AC37" s="2">
        <v>0.4</v>
      </c>
      <c r="AD37" s="2">
        <f t="shared" si="20"/>
        <v>8.0000000000000002E-3</v>
      </c>
      <c r="AE37" s="13"/>
      <c r="AF37" s="2"/>
      <c r="AG37" s="14"/>
      <c r="AH37" s="13"/>
      <c r="AI37" s="2"/>
      <c r="AJ37" s="14"/>
      <c r="AK37" s="2">
        <v>0.1</v>
      </c>
      <c r="AL37" s="2">
        <v>0.2</v>
      </c>
      <c r="AM37" s="2">
        <f t="shared" si="21"/>
        <v>2.0000000000000004E-2</v>
      </c>
      <c r="AN37" s="2">
        <v>0.02</v>
      </c>
      <c r="AO37" s="2">
        <v>0.38</v>
      </c>
      <c r="AP37" s="2">
        <f t="shared" si="12"/>
        <v>7.6E-3</v>
      </c>
      <c r="AQ37" s="1">
        <f t="shared" si="13"/>
        <v>3.9709289231322158E-2</v>
      </c>
      <c r="AR37" s="9">
        <f t="shared" si="14"/>
        <v>126.92874999999999</v>
      </c>
      <c r="AS37" s="1">
        <f t="shared" si="15"/>
        <v>0.1</v>
      </c>
      <c r="AT37" s="1">
        <f t="shared" si="16"/>
        <v>9196791.666666666</v>
      </c>
      <c r="AU37" s="1">
        <f t="shared" si="17"/>
        <v>31057269307.832886</v>
      </c>
      <c r="AV37" s="1">
        <f>SUM(AU26:AU37)</f>
        <v>387283356552.78864</v>
      </c>
    </row>
    <row r="38" spans="1:48" x14ac:dyDescent="0.15">
      <c r="C38" s="7">
        <v>12</v>
      </c>
      <c r="D38" s="8">
        <v>17.808213765161302</v>
      </c>
      <c r="E38" s="10">
        <f t="shared" si="18"/>
        <v>20.506773249666701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1466.7525000000001</v>
      </c>
      <c r="C42" s="7" t="s">
        <v>82</v>
      </c>
      <c r="D42" s="7">
        <f>D26</f>
        <v>17.010710336129002</v>
      </c>
      <c r="E42" s="7"/>
      <c r="F42" s="7"/>
      <c r="G42" s="1">
        <v>1</v>
      </c>
      <c r="H42" s="9">
        <f t="shared" ref="H42:H53" si="22">E43</f>
        <v>17.010710336129002</v>
      </c>
      <c r="I42" s="9">
        <f t="shared" ref="I42:I53" si="23">H42+273.15</f>
        <v>290.160710336129</v>
      </c>
      <c r="J42" s="9">
        <f t="shared" ref="J42:J53" si="24">EXP(($C$15*(I42-$C$13))/($C$16*I42*$C$13))</f>
        <v>0.14085830132215388</v>
      </c>
      <c r="K42" s="9">
        <f t="shared" ref="K42:K53" si="25">$B$42/12</f>
        <v>122.229375</v>
      </c>
      <c r="L42" s="9">
        <f t="shared" ref="L42:L53" si="26">K42*$B$43/100</f>
        <v>1.22229375</v>
      </c>
      <c r="M42" s="1" t="s">
        <v>83</v>
      </c>
      <c r="O42" s="9">
        <f>L42</f>
        <v>1.22229375</v>
      </c>
      <c r="P42" s="9">
        <f t="shared" ref="P42:P53" si="27">O42*J42</f>
        <v>0.17217022134168541</v>
      </c>
      <c r="Q42" s="12">
        <f t="shared" ref="Q42:Q53" si="28">P42*$B$44</f>
        <v>4.1320853122004494E-2</v>
      </c>
      <c r="R42" s="9">
        <f t="shared" ref="R42:R53" si="29">L42*$B$44</f>
        <v>0.29335049999999996</v>
      </c>
      <c r="S42" s="13">
        <f t="shared" ref="S42:S53" si="30">Q42/R42</f>
        <v>0.14085830132215388</v>
      </c>
      <c r="T42" s="2">
        <f t="shared" ref="T42:T53" si="31">$B$43/100</f>
        <v>0.01</v>
      </c>
      <c r="U42" s="14">
        <f t="shared" ref="U42:U53" si="32">S42*T42</f>
        <v>1.4085830132215388E-3</v>
      </c>
      <c r="V42" s="13"/>
      <c r="W42" s="2"/>
      <c r="X42" s="14"/>
      <c r="Y42" s="2">
        <v>0.04</v>
      </c>
      <c r="Z42" s="2">
        <v>0.01</v>
      </c>
      <c r="AA42" s="2">
        <f t="shared" ref="AA42:AA53" si="33">Y42*Z42</f>
        <v>4.0000000000000002E-4</v>
      </c>
      <c r="AB42" s="2">
        <v>1.4999999999999999E-2</v>
      </c>
      <c r="AC42" s="2">
        <v>0.48</v>
      </c>
      <c r="AD42" s="2">
        <f>AB42*AC42</f>
        <v>7.1999999999999998E-3</v>
      </c>
      <c r="AE42" s="13"/>
      <c r="AF42" s="2"/>
      <c r="AG42" s="16"/>
      <c r="AH42" s="13"/>
      <c r="AI42" s="2"/>
      <c r="AJ42" s="14"/>
      <c r="AK42" s="1">
        <v>0.1</v>
      </c>
      <c r="AL42" s="2">
        <v>0.2</v>
      </c>
      <c r="AM42" s="2">
        <f t="shared" ref="AM42:AM53" si="34">AK42*AL42</f>
        <v>2.0000000000000004E-2</v>
      </c>
      <c r="AN42" s="2">
        <v>1.4999999999999999E-2</v>
      </c>
      <c r="AO42" s="2">
        <v>0.3</v>
      </c>
      <c r="AP42" s="2">
        <f t="shared" ref="AP42:AP53" si="35">AO42*AN42</f>
        <v>4.4999999999999997E-3</v>
      </c>
      <c r="AQ42" s="1">
        <f t="shared" ref="AQ42:AQ53" si="36">(AP42+AM42+AD42+AA42+U42+X42+AG42+AJ42)</f>
        <v>3.3508583013221543E-2</v>
      </c>
      <c r="AR42" s="9">
        <f t="shared" ref="AR42:AR53" si="37">$B$42/12</f>
        <v>122.229375</v>
      </c>
      <c r="AS42" s="1">
        <f t="shared" ref="AS42:AS53" si="38">$B$44</f>
        <v>0.24</v>
      </c>
      <c r="AT42" s="1">
        <f t="shared" ref="AT42:AT53" si="39">$E$3/12</f>
        <v>15806477.5</v>
      </c>
      <c r="AU42" s="1">
        <f t="shared" ref="AU42:AU53" si="40">AT42*10000*AS42*0.67*AR42*AQ42</f>
        <v>104100495346.14594</v>
      </c>
    </row>
    <row r="43" spans="1:48" x14ac:dyDescent="0.15">
      <c r="A43" s="1" t="s">
        <v>84</v>
      </c>
      <c r="B43" s="1">
        <f>H3</f>
        <v>1</v>
      </c>
      <c r="C43" s="7">
        <v>1</v>
      </c>
      <c r="D43" s="7">
        <f t="shared" ref="D43:D54" si="41">D27</f>
        <v>16.8382091032258</v>
      </c>
      <c r="E43" s="10">
        <f t="shared" ref="E43:E54" si="42">D42</f>
        <v>17.010710336129002</v>
      </c>
      <c r="F43" s="7" t="s">
        <v>83</v>
      </c>
      <c r="G43" s="1">
        <v>2</v>
      </c>
      <c r="H43" s="9">
        <f t="shared" si="22"/>
        <v>16.8382091032258</v>
      </c>
      <c r="I43" s="9">
        <f t="shared" si="23"/>
        <v>289.98820910322576</v>
      </c>
      <c r="J43" s="9">
        <f t="shared" si="24"/>
        <v>0.13807446218562811</v>
      </c>
      <c r="K43" s="9">
        <f t="shared" si="25"/>
        <v>122.229375</v>
      </c>
      <c r="L43" s="9">
        <f t="shared" si="26"/>
        <v>1.22229375</v>
      </c>
      <c r="M43" s="1" t="s">
        <v>83</v>
      </c>
      <c r="O43" s="9">
        <f t="shared" ref="O43:O53" si="43">L43+O42-P42-N43</f>
        <v>2.2724172786583146</v>
      </c>
      <c r="P43" s="9">
        <f t="shared" si="27"/>
        <v>0.31376279361207537</v>
      </c>
      <c r="Q43" s="12">
        <f t="shared" si="28"/>
        <v>7.5303070466898089E-2</v>
      </c>
      <c r="R43" s="9">
        <f t="shared" si="29"/>
        <v>0.29335049999999996</v>
      </c>
      <c r="S43" s="13">
        <f t="shared" si="30"/>
        <v>0.25669999017181871</v>
      </c>
      <c r="T43" s="2">
        <f t="shared" si="31"/>
        <v>0.01</v>
      </c>
      <c r="U43" s="14">
        <f t="shared" si="32"/>
        <v>2.566999901718187E-3</v>
      </c>
      <c r="V43" s="13"/>
      <c r="W43" s="2"/>
      <c r="X43" s="14"/>
      <c r="Y43" s="2">
        <v>0.04</v>
      </c>
      <c r="Z43" s="2">
        <v>0.01</v>
      </c>
      <c r="AA43" s="2">
        <f t="shared" si="33"/>
        <v>4.0000000000000002E-4</v>
      </c>
      <c r="AB43" s="2">
        <v>1.4999999999999999E-2</v>
      </c>
      <c r="AC43" s="2">
        <v>0.48</v>
      </c>
      <c r="AD43" s="2">
        <f t="shared" ref="AD43:AD53" si="44">AB43*AC43</f>
        <v>7.1999999999999998E-3</v>
      </c>
      <c r="AE43" s="13"/>
      <c r="AF43" s="2"/>
      <c r="AG43" s="16"/>
      <c r="AH43" s="13"/>
      <c r="AI43" s="2"/>
      <c r="AJ43" s="14"/>
      <c r="AK43" s="2">
        <v>0.1</v>
      </c>
      <c r="AL43" s="2">
        <v>0.2</v>
      </c>
      <c r="AM43" s="2">
        <f t="shared" si="34"/>
        <v>2.0000000000000004E-2</v>
      </c>
      <c r="AN43" s="2">
        <v>1.4999999999999999E-2</v>
      </c>
      <c r="AO43" s="2">
        <v>0.3</v>
      </c>
      <c r="AP43" s="2">
        <f t="shared" si="35"/>
        <v>4.4999999999999997E-3</v>
      </c>
      <c r="AQ43" s="1">
        <f t="shared" si="36"/>
        <v>3.466699990171819E-2</v>
      </c>
      <c r="AR43" s="9">
        <f t="shared" si="37"/>
        <v>122.229375</v>
      </c>
      <c r="AS43" s="1">
        <f t="shared" si="38"/>
        <v>0.24</v>
      </c>
      <c r="AT43" s="1">
        <f t="shared" si="39"/>
        <v>15806477.5</v>
      </c>
      <c r="AU43" s="1">
        <f t="shared" si="40"/>
        <v>107699327677.02248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41"/>
        <v>20.343192264482798</v>
      </c>
      <c r="E44" s="10">
        <f t="shared" si="42"/>
        <v>16.8382091032258</v>
      </c>
      <c r="F44" s="7" t="s">
        <v>83</v>
      </c>
      <c r="G44" s="1">
        <v>3</v>
      </c>
      <c r="H44" s="9">
        <f t="shared" si="22"/>
        <v>20.343192264482798</v>
      </c>
      <c r="I44" s="9">
        <f t="shared" si="23"/>
        <v>293.49319226448279</v>
      </c>
      <c r="J44" s="9">
        <f t="shared" si="24"/>
        <v>0.20618497244274919</v>
      </c>
      <c r="K44" s="9">
        <f t="shared" si="25"/>
        <v>122.229375</v>
      </c>
      <c r="L44" s="9">
        <f t="shared" si="26"/>
        <v>1.22229375</v>
      </c>
      <c r="M44" s="1" t="s">
        <v>83</v>
      </c>
      <c r="O44" s="9">
        <f t="shared" si="43"/>
        <v>3.1809482350462392</v>
      </c>
      <c r="P44" s="9">
        <f t="shared" si="27"/>
        <v>0.65586372418482053</v>
      </c>
      <c r="Q44" s="12">
        <f t="shared" si="28"/>
        <v>0.15740729380435692</v>
      </c>
      <c r="R44" s="9">
        <f t="shared" si="29"/>
        <v>0.29335049999999996</v>
      </c>
      <c r="S44" s="13">
        <f t="shared" si="30"/>
        <v>0.53658437195217645</v>
      </c>
      <c r="T44" s="2">
        <f t="shared" si="31"/>
        <v>0.01</v>
      </c>
      <c r="U44" s="14">
        <f t="shared" si="32"/>
        <v>5.3658437195217646E-3</v>
      </c>
      <c r="V44" s="13"/>
      <c r="W44" s="2"/>
      <c r="X44" s="14"/>
      <c r="Y44" s="2">
        <v>0.04</v>
      </c>
      <c r="Z44" s="2">
        <v>0.01</v>
      </c>
      <c r="AA44" s="2">
        <f t="shared" si="33"/>
        <v>4.0000000000000002E-4</v>
      </c>
      <c r="AB44" s="2">
        <v>1.4999999999999999E-2</v>
      </c>
      <c r="AC44" s="2">
        <v>0.48</v>
      </c>
      <c r="AD44" s="2">
        <f t="shared" si="44"/>
        <v>7.1999999999999998E-3</v>
      </c>
      <c r="AE44" s="13"/>
      <c r="AF44" s="2"/>
      <c r="AG44" s="16"/>
      <c r="AH44" s="13"/>
      <c r="AI44" s="2"/>
      <c r="AJ44" s="14"/>
      <c r="AK44" s="1">
        <v>0.1</v>
      </c>
      <c r="AL44" s="2">
        <v>0.2</v>
      </c>
      <c r="AM44" s="2">
        <f t="shared" si="34"/>
        <v>2.0000000000000004E-2</v>
      </c>
      <c r="AN44" s="2">
        <v>1.4999999999999999E-2</v>
      </c>
      <c r="AO44" s="2">
        <v>0.3</v>
      </c>
      <c r="AP44" s="2">
        <f t="shared" si="35"/>
        <v>4.4999999999999997E-3</v>
      </c>
      <c r="AQ44" s="1">
        <f t="shared" si="36"/>
        <v>3.7465843719521767E-2</v>
      </c>
      <c r="AR44" s="9">
        <f t="shared" si="37"/>
        <v>122.229375</v>
      </c>
      <c r="AS44" s="1">
        <f t="shared" si="38"/>
        <v>0.24</v>
      </c>
      <c r="AT44" s="1">
        <f t="shared" si="39"/>
        <v>15806477.5</v>
      </c>
      <c r="AU44" s="1">
        <f t="shared" si="40"/>
        <v>116394444021.24054</v>
      </c>
    </row>
    <row r="45" spans="1:48" x14ac:dyDescent="0.15">
      <c r="C45" s="7">
        <v>3</v>
      </c>
      <c r="D45" s="7">
        <f t="shared" si="41"/>
        <v>24.4969016751613</v>
      </c>
      <c r="E45" s="10">
        <f t="shared" si="42"/>
        <v>20.343192264482798</v>
      </c>
      <c r="F45" s="7" t="s">
        <v>83</v>
      </c>
      <c r="G45" s="1">
        <v>4</v>
      </c>
      <c r="H45" s="9">
        <f t="shared" si="22"/>
        <v>24.4969016751613</v>
      </c>
      <c r="I45" s="9">
        <f t="shared" si="23"/>
        <v>297.6469016751613</v>
      </c>
      <c r="J45" s="9">
        <f t="shared" si="24"/>
        <v>0.32758360092273525</v>
      </c>
      <c r="K45" s="9">
        <f t="shared" si="25"/>
        <v>122.229375</v>
      </c>
      <c r="L45" s="9">
        <f t="shared" si="26"/>
        <v>1.22229375</v>
      </c>
      <c r="M45" s="1" t="s">
        <v>83</v>
      </c>
      <c r="O45" s="9">
        <f t="shared" si="43"/>
        <v>3.747378260861419</v>
      </c>
      <c r="P45" s="9">
        <f t="shared" si="27"/>
        <v>1.2275796647125607</v>
      </c>
      <c r="Q45" s="12">
        <f t="shared" si="28"/>
        <v>0.29461911953101455</v>
      </c>
      <c r="R45" s="9">
        <f t="shared" si="29"/>
        <v>0.29335049999999996</v>
      </c>
      <c r="S45" s="13">
        <f t="shared" si="30"/>
        <v>1.0043245862236969</v>
      </c>
      <c r="T45" s="2">
        <f t="shared" si="31"/>
        <v>0.01</v>
      </c>
      <c r="U45" s="14">
        <f t="shared" si="32"/>
        <v>1.0043245862236969E-2</v>
      </c>
      <c r="V45" s="13"/>
      <c r="W45" s="2"/>
      <c r="X45" s="14"/>
      <c r="Y45" s="2">
        <v>0.05</v>
      </c>
      <c r="Z45" s="2">
        <v>0.01</v>
      </c>
      <c r="AA45" s="2">
        <f t="shared" si="33"/>
        <v>5.0000000000000001E-4</v>
      </c>
      <c r="AB45" s="2">
        <v>0.02</v>
      </c>
      <c r="AC45" s="2">
        <v>0.48</v>
      </c>
      <c r="AD45" s="2">
        <f t="shared" si="44"/>
        <v>9.5999999999999992E-3</v>
      </c>
      <c r="AE45" s="13"/>
      <c r="AF45" s="2"/>
      <c r="AG45" s="16"/>
      <c r="AH45" s="13"/>
      <c r="AI45" s="2"/>
      <c r="AJ45" s="14"/>
      <c r="AK45" s="2">
        <v>0.1</v>
      </c>
      <c r="AL45" s="2">
        <v>0.2</v>
      </c>
      <c r="AM45" s="2">
        <f t="shared" si="34"/>
        <v>2.0000000000000004E-2</v>
      </c>
      <c r="AN45" s="2">
        <v>0.02</v>
      </c>
      <c r="AO45" s="2">
        <v>0.3</v>
      </c>
      <c r="AP45" s="2">
        <f t="shared" si="35"/>
        <v>6.0000000000000001E-3</v>
      </c>
      <c r="AQ45" s="1">
        <f t="shared" si="36"/>
        <v>4.6143245862236969E-2</v>
      </c>
      <c r="AR45" s="9">
        <f t="shared" si="37"/>
        <v>122.229375</v>
      </c>
      <c r="AS45" s="1">
        <f t="shared" si="38"/>
        <v>0.24</v>
      </c>
      <c r="AT45" s="1">
        <f t="shared" si="39"/>
        <v>15806477.5</v>
      </c>
      <c r="AU45" s="1">
        <f t="shared" si="40"/>
        <v>143352368831.66702</v>
      </c>
    </row>
    <row r="46" spans="1:48" x14ac:dyDescent="0.15">
      <c r="C46" s="7">
        <v>4</v>
      </c>
      <c r="D46" s="7">
        <f t="shared" si="41"/>
        <v>28.800523688999998</v>
      </c>
      <c r="E46" s="10">
        <f t="shared" si="42"/>
        <v>24.4969016751613</v>
      </c>
      <c r="F46" s="7" t="s">
        <v>83</v>
      </c>
      <c r="G46" s="1">
        <v>5</v>
      </c>
      <c r="H46" s="9">
        <f t="shared" si="22"/>
        <v>28.800523688999998</v>
      </c>
      <c r="I46" s="9">
        <f t="shared" si="23"/>
        <v>301.95052368899997</v>
      </c>
      <c r="J46" s="9">
        <f t="shared" si="24"/>
        <v>0.52216661849310975</v>
      </c>
      <c r="K46" s="9">
        <f t="shared" si="25"/>
        <v>122.229375</v>
      </c>
      <c r="L46" s="9">
        <f t="shared" si="26"/>
        <v>1.22229375</v>
      </c>
      <c r="M46" s="1" t="s">
        <v>85</v>
      </c>
      <c r="N46" s="9">
        <f>(O45-P45)*$C$21/100</f>
        <v>2.3938086663414153</v>
      </c>
      <c r="O46" s="9">
        <f t="shared" si="43"/>
        <v>1.3482836798074431</v>
      </c>
      <c r="P46" s="9">
        <f t="shared" si="27"/>
        <v>0.70402872985449927</v>
      </c>
      <c r="Q46" s="12">
        <f t="shared" si="28"/>
        <v>0.16896689516507982</v>
      </c>
      <c r="R46" s="9">
        <f t="shared" si="29"/>
        <v>0.29335049999999996</v>
      </c>
      <c r="S46" s="13">
        <f t="shared" si="30"/>
        <v>0.57598979775074477</v>
      </c>
      <c r="T46" s="2">
        <f t="shared" si="31"/>
        <v>0.01</v>
      </c>
      <c r="U46" s="14">
        <f t="shared" si="32"/>
        <v>5.7598979775074482E-3</v>
      </c>
      <c r="V46" s="13"/>
      <c r="W46" s="2"/>
      <c r="X46" s="14"/>
      <c r="Y46" s="2">
        <v>0.05</v>
      </c>
      <c r="Z46" s="2">
        <v>0.01</v>
      </c>
      <c r="AA46" s="2">
        <f t="shared" si="33"/>
        <v>5.0000000000000001E-4</v>
      </c>
      <c r="AB46" s="2">
        <v>0.02</v>
      </c>
      <c r="AC46" s="2">
        <v>0.48</v>
      </c>
      <c r="AD46" s="2">
        <f t="shared" si="44"/>
        <v>9.5999999999999992E-3</v>
      </c>
      <c r="AE46" s="13"/>
      <c r="AF46" s="2"/>
      <c r="AG46" s="16"/>
      <c r="AH46" s="13"/>
      <c r="AI46" s="2"/>
      <c r="AJ46" s="14"/>
      <c r="AK46" s="1">
        <v>0.1</v>
      </c>
      <c r="AL46" s="2">
        <v>0.2</v>
      </c>
      <c r="AM46" s="2">
        <f t="shared" si="34"/>
        <v>2.0000000000000004E-2</v>
      </c>
      <c r="AN46" s="2">
        <v>0.02</v>
      </c>
      <c r="AO46" s="2">
        <v>0.3</v>
      </c>
      <c r="AP46" s="2">
        <f t="shared" si="35"/>
        <v>6.0000000000000001E-3</v>
      </c>
      <c r="AQ46" s="1">
        <f t="shared" si="36"/>
        <v>4.185989797750745E-2</v>
      </c>
      <c r="AR46" s="9">
        <f t="shared" si="37"/>
        <v>122.229375</v>
      </c>
      <c r="AS46" s="1">
        <f t="shared" si="38"/>
        <v>0.24</v>
      </c>
      <c r="AT46" s="1">
        <f t="shared" si="39"/>
        <v>15806477.5</v>
      </c>
      <c r="AU46" s="1">
        <f t="shared" si="40"/>
        <v>130045371147.99088</v>
      </c>
    </row>
    <row r="47" spans="1:48" x14ac:dyDescent="0.15">
      <c r="C47" s="7">
        <v>5</v>
      </c>
      <c r="D47" s="7">
        <f t="shared" si="41"/>
        <v>29.716735886451598</v>
      </c>
      <c r="E47" s="10">
        <f t="shared" si="42"/>
        <v>28.800523688999998</v>
      </c>
      <c r="F47" s="7" t="s">
        <v>85</v>
      </c>
      <c r="G47" s="1">
        <v>6</v>
      </c>
      <c r="H47" s="9">
        <f t="shared" si="22"/>
        <v>29.716735886451598</v>
      </c>
      <c r="I47" s="9">
        <f t="shared" si="23"/>
        <v>302.86673588645158</v>
      </c>
      <c r="J47" s="9">
        <f t="shared" si="24"/>
        <v>0.57567087487876667</v>
      </c>
      <c r="K47" s="9">
        <f t="shared" si="25"/>
        <v>122.229375</v>
      </c>
      <c r="L47" s="9">
        <f t="shared" si="26"/>
        <v>1.22229375</v>
      </c>
      <c r="M47" s="1" t="s">
        <v>83</v>
      </c>
      <c r="O47" s="9">
        <f t="shared" si="43"/>
        <v>1.8665486999529439</v>
      </c>
      <c r="P47" s="9">
        <f t="shared" si="27"/>
        <v>1.0745177231057357</v>
      </c>
      <c r="Q47" s="12">
        <f t="shared" si="28"/>
        <v>0.25788425354537653</v>
      </c>
      <c r="R47" s="9">
        <f t="shared" si="29"/>
        <v>0.29335049999999996</v>
      </c>
      <c r="S47" s="13">
        <f t="shared" si="30"/>
        <v>0.8790994170638079</v>
      </c>
      <c r="T47" s="2">
        <f t="shared" si="31"/>
        <v>0.01</v>
      </c>
      <c r="U47" s="14">
        <f t="shared" si="32"/>
        <v>8.7909941706380799E-3</v>
      </c>
      <c r="V47" s="13"/>
      <c r="W47" s="2"/>
      <c r="X47" s="14"/>
      <c r="Y47" s="2">
        <v>0.05</v>
      </c>
      <c r="Z47" s="2">
        <v>0.01</v>
      </c>
      <c r="AA47" s="2">
        <f t="shared" si="33"/>
        <v>5.0000000000000001E-4</v>
      </c>
      <c r="AB47" s="2">
        <v>0.02</v>
      </c>
      <c r="AC47" s="2">
        <v>0.48</v>
      </c>
      <c r="AD47" s="2">
        <f t="shared" si="44"/>
        <v>9.5999999999999992E-3</v>
      </c>
      <c r="AE47" s="13"/>
      <c r="AF47" s="2"/>
      <c r="AG47" s="16"/>
      <c r="AH47" s="13"/>
      <c r="AI47" s="2"/>
      <c r="AJ47" s="14"/>
      <c r="AK47" s="2">
        <v>0.1</v>
      </c>
      <c r="AL47" s="2">
        <v>0.2</v>
      </c>
      <c r="AM47" s="2">
        <f t="shared" si="34"/>
        <v>2.0000000000000004E-2</v>
      </c>
      <c r="AN47" s="2">
        <v>0.02</v>
      </c>
      <c r="AO47" s="2">
        <v>0.3</v>
      </c>
      <c r="AP47" s="2">
        <f t="shared" si="35"/>
        <v>6.0000000000000001E-3</v>
      </c>
      <c r="AQ47" s="1">
        <f t="shared" si="36"/>
        <v>4.4890994170638077E-2</v>
      </c>
      <c r="AR47" s="9">
        <f t="shared" si="37"/>
        <v>122.229375</v>
      </c>
      <c r="AS47" s="1">
        <f t="shared" si="38"/>
        <v>0.24</v>
      </c>
      <c r="AT47" s="1">
        <f t="shared" si="39"/>
        <v>15806477.5</v>
      </c>
      <c r="AU47" s="1">
        <f t="shared" si="40"/>
        <v>139462021652.79474</v>
      </c>
    </row>
    <row r="48" spans="1:48" x14ac:dyDescent="0.15">
      <c r="C48" s="7">
        <v>6</v>
      </c>
      <c r="D48" s="7">
        <f t="shared" si="41"/>
        <v>29.045735797666701</v>
      </c>
      <c r="E48" s="10">
        <f t="shared" si="42"/>
        <v>29.716735886451598</v>
      </c>
      <c r="F48" s="7" t="s">
        <v>83</v>
      </c>
      <c r="G48" s="1">
        <v>7</v>
      </c>
      <c r="H48" s="9">
        <f t="shared" si="22"/>
        <v>29.045735797666701</v>
      </c>
      <c r="I48" s="9">
        <f t="shared" si="23"/>
        <v>302.19573579766666</v>
      </c>
      <c r="J48" s="9">
        <f t="shared" si="24"/>
        <v>0.53600983069679986</v>
      </c>
      <c r="K48" s="9">
        <f t="shared" si="25"/>
        <v>122.229375</v>
      </c>
      <c r="L48" s="9">
        <f t="shared" si="26"/>
        <v>1.22229375</v>
      </c>
      <c r="M48" s="1" t="s">
        <v>83</v>
      </c>
      <c r="O48" s="9">
        <f t="shared" si="43"/>
        <v>2.0143247268472084</v>
      </c>
      <c r="P48" s="9">
        <f t="shared" si="27"/>
        <v>1.0796978558057497</v>
      </c>
      <c r="Q48" s="12">
        <f t="shared" si="28"/>
        <v>0.25912748539337993</v>
      </c>
      <c r="R48" s="9">
        <f t="shared" si="29"/>
        <v>0.29335049999999996</v>
      </c>
      <c r="S48" s="13">
        <f t="shared" si="30"/>
        <v>0.88333745943293085</v>
      </c>
      <c r="T48" s="2">
        <f t="shared" si="31"/>
        <v>0.01</v>
      </c>
      <c r="U48" s="14">
        <f t="shared" si="32"/>
        <v>8.8333745943293095E-3</v>
      </c>
      <c r="V48" s="13"/>
      <c r="W48" s="2"/>
      <c r="X48" s="14"/>
      <c r="Y48" s="2">
        <v>0.05</v>
      </c>
      <c r="Z48" s="2">
        <v>0.01</v>
      </c>
      <c r="AA48" s="2">
        <f t="shared" si="33"/>
        <v>5.0000000000000001E-4</v>
      </c>
      <c r="AB48" s="2">
        <v>0.02</v>
      </c>
      <c r="AC48" s="2">
        <v>0.48</v>
      </c>
      <c r="AD48" s="2">
        <f t="shared" si="44"/>
        <v>9.5999999999999992E-3</v>
      </c>
      <c r="AE48" s="13"/>
      <c r="AF48" s="2"/>
      <c r="AG48" s="16"/>
      <c r="AH48" s="13"/>
      <c r="AI48" s="2"/>
      <c r="AJ48" s="14"/>
      <c r="AK48" s="1">
        <v>0.1</v>
      </c>
      <c r="AL48" s="2">
        <v>0.2</v>
      </c>
      <c r="AM48" s="2">
        <f t="shared" si="34"/>
        <v>2.0000000000000004E-2</v>
      </c>
      <c r="AN48" s="2">
        <v>0.02</v>
      </c>
      <c r="AO48" s="2">
        <v>0.3</v>
      </c>
      <c r="AP48" s="2">
        <f t="shared" si="35"/>
        <v>6.0000000000000001E-3</v>
      </c>
      <c r="AQ48" s="1">
        <f t="shared" si="36"/>
        <v>4.4933374594329306E-2</v>
      </c>
      <c r="AR48" s="9">
        <f t="shared" si="37"/>
        <v>122.229375</v>
      </c>
      <c r="AS48" s="1">
        <f t="shared" si="38"/>
        <v>0.24</v>
      </c>
      <c r="AT48" s="1">
        <f t="shared" si="39"/>
        <v>15806477.5</v>
      </c>
      <c r="AU48" s="1">
        <f t="shared" si="40"/>
        <v>139593684131.55417</v>
      </c>
    </row>
    <row r="49" spans="1:48" x14ac:dyDescent="0.15">
      <c r="C49" s="7">
        <v>7</v>
      </c>
      <c r="D49" s="7">
        <f t="shared" si="41"/>
        <v>26.594641957096801</v>
      </c>
      <c r="E49" s="10">
        <f t="shared" si="42"/>
        <v>29.045735797666701</v>
      </c>
      <c r="F49" s="7" t="s">
        <v>83</v>
      </c>
      <c r="G49" s="1">
        <v>8</v>
      </c>
      <c r="H49" s="9">
        <f t="shared" si="22"/>
        <v>26.594641957096801</v>
      </c>
      <c r="I49" s="9">
        <f t="shared" si="23"/>
        <v>299.7446419570968</v>
      </c>
      <c r="J49" s="9">
        <f t="shared" si="24"/>
        <v>0.41185840258238698</v>
      </c>
      <c r="K49" s="9">
        <f t="shared" si="25"/>
        <v>122.229375</v>
      </c>
      <c r="L49" s="9">
        <f t="shared" si="26"/>
        <v>1.22229375</v>
      </c>
      <c r="M49" s="1" t="s">
        <v>83</v>
      </c>
      <c r="O49" s="9">
        <f t="shared" si="43"/>
        <v>2.1569206210414587</v>
      </c>
      <c r="P49" s="9">
        <f t="shared" si="27"/>
        <v>0.88834588147914528</v>
      </c>
      <c r="Q49" s="12">
        <f t="shared" si="28"/>
        <v>0.21320301155499485</v>
      </c>
      <c r="R49" s="9">
        <f t="shared" si="29"/>
        <v>0.29335049999999996</v>
      </c>
      <c r="S49" s="13">
        <f t="shared" si="30"/>
        <v>0.72678591498904854</v>
      </c>
      <c r="T49" s="2">
        <f t="shared" si="31"/>
        <v>0.01</v>
      </c>
      <c r="U49" s="14">
        <f t="shared" si="32"/>
        <v>7.2678591498904852E-3</v>
      </c>
      <c r="V49" s="13"/>
      <c r="W49" s="2"/>
      <c r="X49" s="14"/>
      <c r="Y49" s="2">
        <v>0.05</v>
      </c>
      <c r="Z49" s="2">
        <v>0.01</v>
      </c>
      <c r="AA49" s="2">
        <f t="shared" si="33"/>
        <v>5.0000000000000001E-4</v>
      </c>
      <c r="AB49" s="2">
        <v>0.02</v>
      </c>
      <c r="AC49" s="2">
        <v>0.48</v>
      </c>
      <c r="AD49" s="2">
        <f t="shared" si="44"/>
        <v>9.5999999999999992E-3</v>
      </c>
      <c r="AE49" s="13"/>
      <c r="AF49" s="2"/>
      <c r="AG49" s="16"/>
      <c r="AH49" s="13"/>
      <c r="AI49" s="2"/>
      <c r="AJ49" s="14"/>
      <c r="AK49" s="2">
        <v>0.1</v>
      </c>
      <c r="AL49" s="2">
        <v>0.2</v>
      </c>
      <c r="AM49" s="2">
        <f t="shared" si="34"/>
        <v>2.0000000000000004E-2</v>
      </c>
      <c r="AN49" s="2">
        <v>0.02</v>
      </c>
      <c r="AO49" s="2">
        <v>0.3</v>
      </c>
      <c r="AP49" s="2">
        <f t="shared" si="35"/>
        <v>6.0000000000000001E-3</v>
      </c>
      <c r="AQ49" s="1">
        <f t="shared" si="36"/>
        <v>4.3367859149890484E-2</v>
      </c>
      <c r="AR49" s="9">
        <f t="shared" si="37"/>
        <v>122.229375</v>
      </c>
      <c r="AS49" s="1">
        <f t="shared" si="38"/>
        <v>0.24</v>
      </c>
      <c r="AT49" s="1">
        <f t="shared" si="39"/>
        <v>15806477.5</v>
      </c>
      <c r="AU49" s="1">
        <f t="shared" si="40"/>
        <v>134730126243.3015</v>
      </c>
    </row>
    <row r="50" spans="1:48" x14ac:dyDescent="0.15">
      <c r="C50" s="7">
        <v>8</v>
      </c>
      <c r="D50" s="7">
        <f t="shared" si="41"/>
        <v>26.372896969999999</v>
      </c>
      <c r="E50" s="10">
        <f t="shared" si="42"/>
        <v>26.594641957096801</v>
      </c>
      <c r="F50" s="7" t="s">
        <v>83</v>
      </c>
      <c r="G50" s="1">
        <v>9</v>
      </c>
      <c r="H50" s="9">
        <f t="shared" si="22"/>
        <v>26.372896969999999</v>
      </c>
      <c r="I50" s="9">
        <f t="shared" si="23"/>
        <v>299.52289696999998</v>
      </c>
      <c r="J50" s="9">
        <f t="shared" si="24"/>
        <v>0.4020719691133981</v>
      </c>
      <c r="K50" s="9">
        <f t="shared" si="25"/>
        <v>122.229375</v>
      </c>
      <c r="L50" s="9">
        <f t="shared" si="26"/>
        <v>1.22229375</v>
      </c>
      <c r="M50" s="1" t="s">
        <v>83</v>
      </c>
      <c r="O50" s="9">
        <f t="shared" si="43"/>
        <v>2.4908684895623132</v>
      </c>
      <c r="P50" s="9">
        <f t="shared" si="27"/>
        <v>1.0015083984008351</v>
      </c>
      <c r="Q50" s="12">
        <f t="shared" si="28"/>
        <v>0.24036201561620041</v>
      </c>
      <c r="R50" s="9">
        <f t="shared" si="29"/>
        <v>0.29335049999999996</v>
      </c>
      <c r="S50" s="13">
        <f t="shared" si="30"/>
        <v>0.81936801067733123</v>
      </c>
      <c r="T50" s="2">
        <f t="shared" si="31"/>
        <v>0.01</v>
      </c>
      <c r="U50" s="14">
        <f t="shared" si="32"/>
        <v>8.1936801067733125E-3</v>
      </c>
      <c r="V50" s="13"/>
      <c r="W50" s="2"/>
      <c r="X50" s="14"/>
      <c r="Y50" s="2">
        <v>0.05</v>
      </c>
      <c r="Z50" s="2">
        <v>0.01</v>
      </c>
      <c r="AA50" s="2">
        <f t="shared" si="33"/>
        <v>5.0000000000000001E-4</v>
      </c>
      <c r="AB50" s="2">
        <v>0.02</v>
      </c>
      <c r="AC50" s="2">
        <v>0.48</v>
      </c>
      <c r="AD50" s="2">
        <f t="shared" si="44"/>
        <v>9.5999999999999992E-3</v>
      </c>
      <c r="AE50" s="13"/>
      <c r="AF50" s="2"/>
      <c r="AG50" s="16"/>
      <c r="AH50" s="13"/>
      <c r="AI50" s="2"/>
      <c r="AJ50" s="14"/>
      <c r="AK50" s="1">
        <v>0.1</v>
      </c>
      <c r="AL50" s="2">
        <v>0.2</v>
      </c>
      <c r="AM50" s="2">
        <f t="shared" si="34"/>
        <v>2.0000000000000004E-2</v>
      </c>
      <c r="AN50" s="2">
        <v>0.02</v>
      </c>
      <c r="AO50" s="2">
        <v>0.3</v>
      </c>
      <c r="AP50" s="2">
        <f t="shared" si="35"/>
        <v>6.0000000000000001E-3</v>
      </c>
      <c r="AQ50" s="1">
        <f t="shared" si="36"/>
        <v>4.4293680106773314E-2</v>
      </c>
      <c r="AR50" s="9">
        <f t="shared" si="37"/>
        <v>122.229375</v>
      </c>
      <c r="AS50" s="1">
        <f t="shared" si="38"/>
        <v>0.24</v>
      </c>
      <c r="AT50" s="1">
        <f t="shared" si="39"/>
        <v>15806477.5</v>
      </c>
      <c r="AU50" s="1">
        <f t="shared" si="40"/>
        <v>137606357093.62775</v>
      </c>
    </row>
    <row r="51" spans="1:48" x14ac:dyDescent="0.15">
      <c r="C51" s="7">
        <v>9</v>
      </c>
      <c r="D51" s="7">
        <f t="shared" si="41"/>
        <v>26.080921373666701</v>
      </c>
      <c r="E51" s="10">
        <f t="shared" si="42"/>
        <v>26.372896969999999</v>
      </c>
      <c r="F51" s="7" t="s">
        <v>83</v>
      </c>
      <c r="G51" s="1">
        <v>10</v>
      </c>
      <c r="H51" s="9">
        <f t="shared" si="22"/>
        <v>26.080921373666701</v>
      </c>
      <c r="I51" s="9">
        <f t="shared" si="23"/>
        <v>299.23092137366666</v>
      </c>
      <c r="J51" s="9">
        <f t="shared" si="24"/>
        <v>0.3895186077525124</v>
      </c>
      <c r="K51" s="9">
        <f t="shared" si="25"/>
        <v>122.229375</v>
      </c>
      <c r="L51" s="9">
        <f t="shared" si="26"/>
        <v>1.22229375</v>
      </c>
      <c r="M51" s="1" t="s">
        <v>83</v>
      </c>
      <c r="O51" s="9">
        <f t="shared" si="43"/>
        <v>2.7116538411614783</v>
      </c>
      <c r="P51" s="9">
        <f t="shared" si="27"/>
        <v>1.0562396289159715</v>
      </c>
      <c r="Q51" s="12">
        <f t="shared" si="28"/>
        <v>0.25349751093983314</v>
      </c>
      <c r="R51" s="9">
        <f t="shared" si="29"/>
        <v>0.29335049999999996</v>
      </c>
      <c r="S51" s="13">
        <f t="shared" si="30"/>
        <v>0.86414548787144785</v>
      </c>
      <c r="T51" s="2">
        <f t="shared" si="31"/>
        <v>0.01</v>
      </c>
      <c r="U51" s="14">
        <f t="shared" si="32"/>
        <v>8.6414548787144795E-3</v>
      </c>
      <c r="V51" s="13"/>
      <c r="W51" s="2"/>
      <c r="X51" s="14"/>
      <c r="Y51" s="2">
        <v>0.05</v>
      </c>
      <c r="Z51" s="2">
        <v>0.01</v>
      </c>
      <c r="AA51" s="2">
        <f t="shared" si="33"/>
        <v>5.0000000000000001E-4</v>
      </c>
      <c r="AB51" s="2">
        <v>0.02</v>
      </c>
      <c r="AC51" s="2">
        <v>0.48</v>
      </c>
      <c r="AD51" s="2">
        <f t="shared" si="44"/>
        <v>9.5999999999999992E-3</v>
      </c>
      <c r="AE51" s="13"/>
      <c r="AF51" s="2"/>
      <c r="AG51" s="16"/>
      <c r="AH51" s="13"/>
      <c r="AI51" s="2"/>
      <c r="AJ51" s="14"/>
      <c r="AK51" s="2">
        <v>0.1</v>
      </c>
      <c r="AL51" s="2">
        <v>0.2</v>
      </c>
      <c r="AM51" s="2">
        <f t="shared" si="34"/>
        <v>2.0000000000000004E-2</v>
      </c>
      <c r="AN51" s="2">
        <v>0.02</v>
      </c>
      <c r="AO51" s="2">
        <v>0.3</v>
      </c>
      <c r="AP51" s="2">
        <f t="shared" si="35"/>
        <v>6.0000000000000001E-3</v>
      </c>
      <c r="AQ51" s="1">
        <f t="shared" si="36"/>
        <v>4.4741454878714476E-2</v>
      </c>
      <c r="AR51" s="9">
        <f t="shared" si="37"/>
        <v>122.229375</v>
      </c>
      <c r="AS51" s="1">
        <f t="shared" si="38"/>
        <v>0.24</v>
      </c>
      <c r="AT51" s="1">
        <f t="shared" si="39"/>
        <v>15806477.5</v>
      </c>
      <c r="AU51" s="1">
        <f t="shared" si="40"/>
        <v>138997450699.23291</v>
      </c>
    </row>
    <row r="52" spans="1:48" x14ac:dyDescent="0.15">
      <c r="C52" s="7">
        <v>10</v>
      </c>
      <c r="D52" s="7">
        <f t="shared" si="41"/>
        <v>24.483714782258101</v>
      </c>
      <c r="E52" s="10">
        <f t="shared" si="42"/>
        <v>26.080921373666701</v>
      </c>
      <c r="F52" s="7" t="s">
        <v>83</v>
      </c>
      <c r="G52" s="1">
        <v>11</v>
      </c>
      <c r="H52" s="9">
        <f t="shared" si="22"/>
        <v>24.483714782258101</v>
      </c>
      <c r="I52" s="9">
        <f t="shared" si="23"/>
        <v>297.6337147822581</v>
      </c>
      <c r="J52" s="9">
        <f t="shared" si="24"/>
        <v>0.32710915991493633</v>
      </c>
      <c r="K52" s="9">
        <f t="shared" si="25"/>
        <v>122.229375</v>
      </c>
      <c r="L52" s="9">
        <f t="shared" si="26"/>
        <v>1.22229375</v>
      </c>
      <c r="M52" s="1" t="s">
        <v>85</v>
      </c>
      <c r="N52" s="9">
        <f>(O51-P51)*$C$21/100</f>
        <v>1.5726435016332314</v>
      </c>
      <c r="O52" s="9">
        <f t="shared" si="43"/>
        <v>1.3050644606122754</v>
      </c>
      <c r="P52" s="9">
        <f t="shared" si="27"/>
        <v>0.42689853934572092</v>
      </c>
      <c r="Q52" s="12">
        <f t="shared" si="28"/>
        <v>0.10245564944297302</v>
      </c>
      <c r="R52" s="9">
        <f t="shared" si="29"/>
        <v>0.29335049999999996</v>
      </c>
      <c r="S52" s="13">
        <f t="shared" si="30"/>
        <v>0.34926018344258158</v>
      </c>
      <c r="T52" s="2">
        <f t="shared" si="31"/>
        <v>0.01</v>
      </c>
      <c r="U52" s="14">
        <f t="shared" si="32"/>
        <v>3.4926018344258159E-3</v>
      </c>
      <c r="V52" s="13"/>
      <c r="W52" s="2"/>
      <c r="X52" s="14"/>
      <c r="Y52" s="2">
        <v>0.05</v>
      </c>
      <c r="Z52" s="2">
        <v>0.01</v>
      </c>
      <c r="AA52" s="2">
        <f t="shared" si="33"/>
        <v>5.0000000000000001E-4</v>
      </c>
      <c r="AB52" s="2">
        <v>0.02</v>
      </c>
      <c r="AC52" s="2">
        <v>0.48</v>
      </c>
      <c r="AD52" s="2">
        <f t="shared" si="44"/>
        <v>9.5999999999999992E-3</v>
      </c>
      <c r="AE52" s="13"/>
      <c r="AF52" s="2"/>
      <c r="AG52" s="16"/>
      <c r="AH52" s="13"/>
      <c r="AI52" s="2"/>
      <c r="AJ52" s="14"/>
      <c r="AK52" s="1">
        <v>0.1</v>
      </c>
      <c r="AL52" s="2">
        <v>0.2</v>
      </c>
      <c r="AM52" s="2">
        <f t="shared" si="34"/>
        <v>2.0000000000000004E-2</v>
      </c>
      <c r="AN52" s="2">
        <v>0.02</v>
      </c>
      <c r="AO52" s="2">
        <v>0.3</v>
      </c>
      <c r="AP52" s="2">
        <f t="shared" si="35"/>
        <v>6.0000000000000001E-3</v>
      </c>
      <c r="AQ52" s="1">
        <f t="shared" si="36"/>
        <v>3.9592601834425818E-2</v>
      </c>
      <c r="AR52" s="9">
        <f t="shared" si="37"/>
        <v>122.229375</v>
      </c>
      <c r="AS52" s="1">
        <f t="shared" si="38"/>
        <v>0.24</v>
      </c>
      <c r="AT52" s="1">
        <f t="shared" si="39"/>
        <v>15806477.5</v>
      </c>
      <c r="AU52" s="1">
        <f t="shared" si="40"/>
        <v>123001604137.66774</v>
      </c>
    </row>
    <row r="53" spans="1:48" x14ac:dyDescent="0.15">
      <c r="C53" s="7">
        <v>11</v>
      </c>
      <c r="D53" s="7">
        <f t="shared" si="41"/>
        <v>20.506773249666701</v>
      </c>
      <c r="E53" s="10">
        <f t="shared" si="42"/>
        <v>24.483714782258101</v>
      </c>
      <c r="F53" s="7" t="s">
        <v>85</v>
      </c>
      <c r="G53" s="1">
        <v>12</v>
      </c>
      <c r="H53" s="9">
        <f t="shared" si="22"/>
        <v>20.506773249666701</v>
      </c>
      <c r="I53" s="9">
        <f t="shared" si="23"/>
        <v>293.65677324966668</v>
      </c>
      <c r="J53" s="9">
        <f t="shared" si="24"/>
        <v>0.21003077229886624</v>
      </c>
      <c r="K53" s="9">
        <f t="shared" si="25"/>
        <v>122.229375</v>
      </c>
      <c r="L53" s="9">
        <f t="shared" si="26"/>
        <v>1.22229375</v>
      </c>
      <c r="M53" s="1" t="s">
        <v>83</v>
      </c>
      <c r="O53" s="9">
        <f t="shared" si="43"/>
        <v>2.1004596712665546</v>
      </c>
      <c r="P53" s="9">
        <f t="shared" si="27"/>
        <v>0.44116116693873719</v>
      </c>
      <c r="Q53" s="12">
        <f t="shared" si="28"/>
        <v>0.10587868006529692</v>
      </c>
      <c r="R53" s="9">
        <f t="shared" si="29"/>
        <v>0.29335049999999996</v>
      </c>
      <c r="S53" s="13">
        <f t="shared" si="30"/>
        <v>0.36092892313221536</v>
      </c>
      <c r="T53" s="2">
        <f t="shared" si="31"/>
        <v>0.01</v>
      </c>
      <c r="U53" s="14">
        <f t="shared" si="32"/>
        <v>3.6092892313221536E-3</v>
      </c>
      <c r="V53" s="13"/>
      <c r="W53" s="2"/>
      <c r="X53" s="14"/>
      <c r="Y53" s="2">
        <v>0.05</v>
      </c>
      <c r="Z53" s="2">
        <v>0.01</v>
      </c>
      <c r="AA53" s="2">
        <f t="shared" si="33"/>
        <v>5.0000000000000001E-4</v>
      </c>
      <c r="AB53" s="2">
        <v>0.02</v>
      </c>
      <c r="AC53" s="2">
        <v>0.48</v>
      </c>
      <c r="AD53" s="2">
        <f t="shared" si="44"/>
        <v>9.5999999999999992E-3</v>
      </c>
      <c r="AE53" s="13"/>
      <c r="AF53" s="2"/>
      <c r="AG53" s="16"/>
      <c r="AH53" s="13"/>
      <c r="AI53" s="2"/>
      <c r="AJ53" s="14"/>
      <c r="AK53" s="2">
        <v>0.1</v>
      </c>
      <c r="AL53" s="2">
        <v>0.2</v>
      </c>
      <c r="AM53" s="2">
        <f t="shared" si="34"/>
        <v>2.0000000000000004E-2</v>
      </c>
      <c r="AN53" s="2">
        <v>0.02</v>
      </c>
      <c r="AO53" s="2">
        <v>0.3</v>
      </c>
      <c r="AP53" s="2">
        <f t="shared" si="35"/>
        <v>6.0000000000000001E-3</v>
      </c>
      <c r="AQ53" s="1">
        <f t="shared" si="36"/>
        <v>3.9709289231322151E-2</v>
      </c>
      <c r="AR53" s="9">
        <f t="shared" si="37"/>
        <v>122.229375</v>
      </c>
      <c r="AS53" s="1">
        <f t="shared" si="38"/>
        <v>0.24</v>
      </c>
      <c r="AT53" s="1">
        <f t="shared" si="39"/>
        <v>15806477.5</v>
      </c>
      <c r="AU53" s="1">
        <f t="shared" si="40"/>
        <v>123364114716.30867</v>
      </c>
      <c r="AV53" s="1">
        <f>SUM(AU42:AU53)</f>
        <v>1538347365698.5542</v>
      </c>
    </row>
    <row r="54" spans="1:48" x14ac:dyDescent="0.15">
      <c r="C54" s="7">
        <v>12</v>
      </c>
      <c r="D54" s="7">
        <f t="shared" si="41"/>
        <v>17.808213765161302</v>
      </c>
      <c r="E54" s="10">
        <f t="shared" si="42"/>
        <v>20.506773249666701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93.914500000000004</v>
      </c>
      <c r="C58" s="7" t="s">
        <v>82</v>
      </c>
      <c r="D58" s="7">
        <f>D42</f>
        <v>17.010710336129002</v>
      </c>
      <c r="E58" s="7"/>
      <c r="F58" s="7"/>
      <c r="G58" s="1">
        <v>1</v>
      </c>
      <c r="H58" s="9">
        <f t="shared" ref="H58:H69" si="45">E59</f>
        <v>17.010710336129002</v>
      </c>
      <c r="I58" s="9">
        <f t="shared" ref="I58:I69" si="46">H58+273.15</f>
        <v>290.160710336129</v>
      </c>
      <c r="J58" s="9">
        <f t="shared" ref="J58:J69" si="47">EXP(($C$15*(I58-$C$13))/($C$16*I58*$C$13))</f>
        <v>0.14085830132215388</v>
      </c>
      <c r="K58" s="9">
        <f t="shared" ref="K58:K69" si="48">$B$58/12</f>
        <v>7.8262083333333337</v>
      </c>
      <c r="L58" s="9">
        <f t="shared" ref="L58:L69" si="49">K58*$B$59/100</f>
        <v>7.8262083333333343E-2</v>
      </c>
      <c r="M58" s="1" t="s">
        <v>83</v>
      </c>
      <c r="O58" s="9">
        <f>L58</f>
        <v>7.8262083333333343E-2</v>
      </c>
      <c r="P58" s="9">
        <f t="shared" ref="P58:P69" si="50">O58*J58</f>
        <v>1.1023864116266185E-2</v>
      </c>
      <c r="Q58" s="12">
        <f t="shared" ref="Q58:Q69" si="51">P58*$B$60</f>
        <v>2.0945341820905751E-3</v>
      </c>
      <c r="R58" s="9">
        <f t="shared" ref="R58:R69" si="52">L58*$B$60</f>
        <v>1.4869795833333335E-2</v>
      </c>
      <c r="S58" s="13">
        <f t="shared" ref="S58:S69" si="53">Q58/R58</f>
        <v>0.14085830132215388</v>
      </c>
      <c r="T58" s="2">
        <f t="shared" ref="T58:T69" si="54">$B$59/100</f>
        <v>0.01</v>
      </c>
      <c r="U58" s="14">
        <f t="shared" ref="U58:U69" si="55">S58*T58</f>
        <v>1.4085830132215388E-3</v>
      </c>
      <c r="V58" s="13"/>
      <c r="W58" s="2"/>
      <c r="X58" s="14"/>
      <c r="Y58" s="2">
        <v>0.04</v>
      </c>
      <c r="Z58" s="2">
        <v>0.16</v>
      </c>
      <c r="AA58" s="2">
        <f t="shared" ref="AA58:AA69" si="56">Y58*Z58</f>
        <v>6.4000000000000003E-3</v>
      </c>
      <c r="AB58" s="2">
        <v>1.4999999999999999E-2</v>
      </c>
      <c r="AC58" s="2">
        <v>0.03</v>
      </c>
      <c r="AD58" s="2">
        <f t="shared" ref="AD58:AD69" si="57">AB58*AC58</f>
        <v>4.4999999999999999E-4</v>
      </c>
      <c r="AE58" s="13"/>
      <c r="AF58" s="2"/>
      <c r="AG58" s="14"/>
      <c r="AH58" s="13"/>
      <c r="AI58" s="2"/>
      <c r="AJ58" s="14"/>
      <c r="AL58" s="2"/>
      <c r="AM58" s="2"/>
      <c r="AN58" s="2">
        <v>1.4999999999999999E-2</v>
      </c>
      <c r="AO58" s="2">
        <v>0.8</v>
      </c>
      <c r="AP58" s="2">
        <f t="shared" ref="AP58:AP69" si="58">AO58*AN58</f>
        <v>1.2E-2</v>
      </c>
      <c r="AQ58" s="1">
        <f>(AP58+AM58+AD58+AA58+U58+X58+AG58+AJ58)</f>
        <v>2.0258583013221542E-2</v>
      </c>
      <c r="AR58" s="9">
        <f t="shared" ref="AR58:AR69" si="59">$B$58/12</f>
        <v>7.8262083333333337</v>
      </c>
      <c r="AS58" s="1">
        <f t="shared" ref="AS58:AS69" si="60">$B$60</f>
        <v>0.19</v>
      </c>
      <c r="AT58" s="1">
        <f t="shared" ref="AT58:AT69" si="61">$E$5/12</f>
        <v>5788632.5</v>
      </c>
      <c r="AU58" s="1">
        <f t="shared" ref="AU58:AU69" si="62">AT58*10000*AS58*0.67*AR58*AQ58</f>
        <v>1168328180.6990852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3">D43</f>
        <v>16.8382091032258</v>
      </c>
      <c r="E59" s="10">
        <f t="shared" ref="E59:E70" si="64">D58</f>
        <v>17.010710336129002</v>
      </c>
      <c r="F59" s="7" t="s">
        <v>83</v>
      </c>
      <c r="G59" s="1">
        <v>2</v>
      </c>
      <c r="H59" s="9">
        <f t="shared" si="45"/>
        <v>16.8382091032258</v>
      </c>
      <c r="I59" s="9">
        <f t="shared" si="46"/>
        <v>289.98820910322576</v>
      </c>
      <c r="J59" s="9">
        <f t="shared" si="47"/>
        <v>0.13807446218562811</v>
      </c>
      <c r="K59" s="9">
        <f t="shared" si="48"/>
        <v>7.8262083333333337</v>
      </c>
      <c r="L59" s="9">
        <f t="shared" si="49"/>
        <v>7.8262083333333343E-2</v>
      </c>
      <c r="M59" s="1" t="s">
        <v>83</v>
      </c>
      <c r="O59" s="9">
        <f t="shared" ref="O59:O69" si="65">L59+O58-P58-N59</f>
        <v>0.1455003025504005</v>
      </c>
      <c r="P59" s="9">
        <f t="shared" si="50"/>
        <v>2.0089876022492723E-2</v>
      </c>
      <c r="Q59" s="12">
        <f t="shared" si="51"/>
        <v>3.8170764442736174E-3</v>
      </c>
      <c r="R59" s="9">
        <f t="shared" si="52"/>
        <v>1.4869795833333335E-2</v>
      </c>
      <c r="S59" s="13">
        <f t="shared" si="53"/>
        <v>0.25669999017181871</v>
      </c>
      <c r="T59" s="2">
        <f t="shared" si="54"/>
        <v>0.01</v>
      </c>
      <c r="U59" s="14">
        <f t="shared" si="55"/>
        <v>2.566999901718187E-3</v>
      </c>
      <c r="V59" s="13"/>
      <c r="W59" s="2"/>
      <c r="X59" s="14"/>
      <c r="Y59" s="2">
        <v>0.04</v>
      </c>
      <c r="Z59" s="2">
        <v>0.16</v>
      </c>
      <c r="AA59" s="2">
        <f t="shared" si="56"/>
        <v>6.4000000000000003E-3</v>
      </c>
      <c r="AB59" s="2">
        <v>1.4999999999999999E-2</v>
      </c>
      <c r="AC59" s="2">
        <v>0.03</v>
      </c>
      <c r="AD59" s="2">
        <f t="shared" si="57"/>
        <v>4.4999999999999999E-4</v>
      </c>
      <c r="AE59" s="13"/>
      <c r="AF59" s="2"/>
      <c r="AG59" s="14"/>
      <c r="AH59" s="13"/>
      <c r="AI59" s="2"/>
      <c r="AJ59" s="14"/>
      <c r="AK59" s="2"/>
      <c r="AL59" s="2"/>
      <c r="AM59" s="2"/>
      <c r="AN59" s="2">
        <v>1.4999999999999999E-2</v>
      </c>
      <c r="AO59" s="2">
        <v>0.8</v>
      </c>
      <c r="AP59" s="2">
        <f t="shared" si="58"/>
        <v>1.2E-2</v>
      </c>
      <c r="AQ59" s="1">
        <f t="shared" ref="AQ59:AQ69" si="66">(AP59+AM59+AD59+AA59+U59+X59+AG59+AJ59)</f>
        <v>2.1416999901718189E-2</v>
      </c>
      <c r="AR59" s="9">
        <f t="shared" si="59"/>
        <v>7.8262083333333337</v>
      </c>
      <c r="AS59" s="1">
        <f t="shared" si="60"/>
        <v>0.19</v>
      </c>
      <c r="AT59" s="1">
        <f t="shared" si="61"/>
        <v>5788632.5</v>
      </c>
      <c r="AU59" s="1">
        <f t="shared" si="62"/>
        <v>1235134980.3131101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3"/>
        <v>20.343192264482798</v>
      </c>
      <c r="E60" s="10">
        <f t="shared" si="64"/>
        <v>16.8382091032258</v>
      </c>
      <c r="F60" s="7" t="s">
        <v>83</v>
      </c>
      <c r="G60" s="1">
        <v>3</v>
      </c>
      <c r="H60" s="9">
        <f t="shared" si="45"/>
        <v>20.343192264482798</v>
      </c>
      <c r="I60" s="9">
        <f t="shared" si="46"/>
        <v>293.49319226448279</v>
      </c>
      <c r="J60" s="9">
        <f t="shared" si="47"/>
        <v>0.20618497244274919</v>
      </c>
      <c r="K60" s="9">
        <f t="shared" si="48"/>
        <v>7.8262083333333337</v>
      </c>
      <c r="L60" s="9">
        <f t="shared" si="49"/>
        <v>7.8262083333333343E-2</v>
      </c>
      <c r="M60" s="1" t="s">
        <v>83</v>
      </c>
      <c r="O60" s="9">
        <f t="shared" si="65"/>
        <v>0.20367250986124114</v>
      </c>
      <c r="P60" s="9">
        <f t="shared" si="50"/>
        <v>4.199421083308557E-2</v>
      </c>
      <c r="Q60" s="12">
        <f t="shared" si="51"/>
        <v>7.9789000582862583E-3</v>
      </c>
      <c r="R60" s="9">
        <f t="shared" si="52"/>
        <v>1.4869795833333335E-2</v>
      </c>
      <c r="S60" s="13">
        <f t="shared" si="53"/>
        <v>0.53658437195217645</v>
      </c>
      <c r="T60" s="2">
        <f t="shared" si="54"/>
        <v>0.01</v>
      </c>
      <c r="U60" s="14">
        <f t="shared" si="55"/>
        <v>5.3658437195217646E-3</v>
      </c>
      <c r="V60" s="13"/>
      <c r="W60" s="2"/>
      <c r="X60" s="14"/>
      <c r="Y60" s="2">
        <v>0.04</v>
      </c>
      <c r="Z60" s="2">
        <v>0.16</v>
      </c>
      <c r="AA60" s="2">
        <f t="shared" si="56"/>
        <v>6.4000000000000003E-3</v>
      </c>
      <c r="AB60" s="2">
        <v>1.4999999999999999E-2</v>
      </c>
      <c r="AC60" s="2">
        <v>0.03</v>
      </c>
      <c r="AD60" s="2">
        <f t="shared" si="57"/>
        <v>4.4999999999999999E-4</v>
      </c>
      <c r="AE60" s="13"/>
      <c r="AF60" s="2"/>
      <c r="AG60" s="14"/>
      <c r="AH60" s="13"/>
      <c r="AI60" s="2"/>
      <c r="AJ60" s="14"/>
      <c r="AL60" s="2"/>
      <c r="AM60" s="2"/>
      <c r="AN60" s="2">
        <v>1.4999999999999999E-2</v>
      </c>
      <c r="AO60" s="2">
        <v>0.8</v>
      </c>
      <c r="AP60" s="2">
        <f t="shared" si="58"/>
        <v>1.2E-2</v>
      </c>
      <c r="AQ60" s="1">
        <f t="shared" si="66"/>
        <v>2.4215843719521766E-2</v>
      </c>
      <c r="AR60" s="9">
        <f t="shared" si="59"/>
        <v>7.8262083333333337</v>
      </c>
      <c r="AS60" s="1">
        <f t="shared" si="60"/>
        <v>0.19</v>
      </c>
      <c r="AT60" s="1">
        <f t="shared" si="61"/>
        <v>5788632.5</v>
      </c>
      <c r="AU60" s="1">
        <f t="shared" si="62"/>
        <v>1396546472.1030951</v>
      </c>
    </row>
    <row r="61" spans="1:48" x14ac:dyDescent="0.15">
      <c r="C61" s="7">
        <v>3</v>
      </c>
      <c r="D61" s="7">
        <f t="shared" si="63"/>
        <v>24.4969016751613</v>
      </c>
      <c r="E61" s="10">
        <f t="shared" si="64"/>
        <v>20.343192264482798</v>
      </c>
      <c r="F61" s="7" t="s">
        <v>83</v>
      </c>
      <c r="G61" s="1">
        <v>4</v>
      </c>
      <c r="H61" s="9">
        <f t="shared" si="45"/>
        <v>24.4969016751613</v>
      </c>
      <c r="I61" s="9">
        <f t="shared" si="46"/>
        <v>297.6469016751613</v>
      </c>
      <c r="J61" s="9">
        <f t="shared" si="47"/>
        <v>0.32758360092273525</v>
      </c>
      <c r="K61" s="9">
        <f t="shared" si="48"/>
        <v>7.8262083333333337</v>
      </c>
      <c r="L61" s="9">
        <f t="shared" si="49"/>
        <v>7.8262083333333343E-2</v>
      </c>
      <c r="M61" s="1" t="s">
        <v>83</v>
      </c>
      <c r="O61" s="9">
        <f t="shared" si="65"/>
        <v>0.2399403823614889</v>
      </c>
      <c r="P61" s="9">
        <f t="shared" si="50"/>
        <v>7.860053446075449E-2</v>
      </c>
      <c r="Q61" s="12">
        <f t="shared" si="51"/>
        <v>1.4934101547543353E-2</v>
      </c>
      <c r="R61" s="9">
        <f t="shared" si="52"/>
        <v>1.4869795833333335E-2</v>
      </c>
      <c r="S61" s="13">
        <f t="shared" si="53"/>
        <v>1.0043245862236969</v>
      </c>
      <c r="T61" s="2">
        <f t="shared" si="54"/>
        <v>0.01</v>
      </c>
      <c r="U61" s="14">
        <f t="shared" si="55"/>
        <v>1.0043245862236969E-2</v>
      </c>
      <c r="V61" s="13"/>
      <c r="W61" s="2"/>
      <c r="X61" s="14"/>
      <c r="Y61" s="2">
        <v>0.05</v>
      </c>
      <c r="Z61" s="2">
        <v>0.16</v>
      </c>
      <c r="AA61" s="2">
        <f t="shared" si="56"/>
        <v>8.0000000000000002E-3</v>
      </c>
      <c r="AB61" s="2">
        <v>0.02</v>
      </c>
      <c r="AC61" s="2">
        <v>0.03</v>
      </c>
      <c r="AD61" s="2">
        <f t="shared" si="57"/>
        <v>5.9999999999999995E-4</v>
      </c>
      <c r="AE61" s="13"/>
      <c r="AF61" s="2"/>
      <c r="AG61" s="14"/>
      <c r="AH61" s="13"/>
      <c r="AI61" s="2"/>
      <c r="AJ61" s="14"/>
      <c r="AK61" s="2"/>
      <c r="AL61" s="2"/>
      <c r="AM61" s="2"/>
      <c r="AN61" s="2">
        <v>0.02</v>
      </c>
      <c r="AO61" s="2">
        <v>0.8</v>
      </c>
      <c r="AP61" s="2">
        <f t="shared" si="58"/>
        <v>1.6E-2</v>
      </c>
      <c r="AQ61" s="1">
        <f t="shared" si="66"/>
        <v>3.4643245862236965E-2</v>
      </c>
      <c r="AR61" s="9">
        <f t="shared" si="59"/>
        <v>7.8262083333333337</v>
      </c>
      <c r="AS61" s="1">
        <f t="shared" si="60"/>
        <v>0.19</v>
      </c>
      <c r="AT61" s="1">
        <f t="shared" si="61"/>
        <v>5788632.5</v>
      </c>
      <c r="AU61" s="1">
        <f t="shared" si="62"/>
        <v>1997902833.8419852</v>
      </c>
    </row>
    <row r="62" spans="1:48" x14ac:dyDescent="0.15">
      <c r="C62" s="7">
        <v>4</v>
      </c>
      <c r="D62" s="7">
        <f t="shared" si="63"/>
        <v>28.800523688999998</v>
      </c>
      <c r="E62" s="10">
        <f t="shared" si="64"/>
        <v>24.4969016751613</v>
      </c>
      <c r="F62" s="7" t="s">
        <v>83</v>
      </c>
      <c r="G62" s="1">
        <v>5</v>
      </c>
      <c r="H62" s="9">
        <f t="shared" si="45"/>
        <v>28.800523688999998</v>
      </c>
      <c r="I62" s="9">
        <f t="shared" si="46"/>
        <v>301.95052368899997</v>
      </c>
      <c r="J62" s="9">
        <f t="shared" si="47"/>
        <v>0.52216661849310975</v>
      </c>
      <c r="K62" s="9">
        <f t="shared" si="48"/>
        <v>7.8262083333333337</v>
      </c>
      <c r="L62" s="9">
        <f t="shared" si="49"/>
        <v>7.8262083333333343E-2</v>
      </c>
      <c r="M62" s="1" t="s">
        <v>85</v>
      </c>
      <c r="N62" s="9">
        <f>(O61-P61)*$C$21/100</f>
        <v>0.15327285550569769</v>
      </c>
      <c r="O62" s="9">
        <f t="shared" si="65"/>
        <v>8.6329075728370064E-2</v>
      </c>
      <c r="P62" s="9">
        <f t="shared" si="50"/>
        <v>4.5078161550718594E-2</v>
      </c>
      <c r="Q62" s="12">
        <f t="shared" si="51"/>
        <v>8.5648506946365329E-3</v>
      </c>
      <c r="R62" s="9">
        <f t="shared" si="52"/>
        <v>1.4869795833333335E-2</v>
      </c>
      <c r="S62" s="13">
        <f t="shared" si="53"/>
        <v>0.57598979775074466</v>
      </c>
      <c r="T62" s="2">
        <f t="shared" si="54"/>
        <v>0.01</v>
      </c>
      <c r="U62" s="14">
        <f t="shared" si="55"/>
        <v>5.7598979775074464E-3</v>
      </c>
      <c r="V62" s="13"/>
      <c r="W62" s="2"/>
      <c r="X62" s="14"/>
      <c r="Y62" s="2">
        <v>0.05</v>
      </c>
      <c r="Z62" s="2">
        <v>0.16</v>
      </c>
      <c r="AA62" s="2">
        <f t="shared" si="56"/>
        <v>8.0000000000000002E-3</v>
      </c>
      <c r="AB62" s="2">
        <v>0.02</v>
      </c>
      <c r="AC62" s="2">
        <v>0.03</v>
      </c>
      <c r="AD62" s="2">
        <f t="shared" si="57"/>
        <v>5.9999999999999995E-4</v>
      </c>
      <c r="AE62" s="13"/>
      <c r="AF62" s="2"/>
      <c r="AG62" s="14"/>
      <c r="AH62" s="13"/>
      <c r="AI62" s="2"/>
      <c r="AJ62" s="14"/>
      <c r="AL62" s="2"/>
      <c r="AM62" s="2"/>
      <c r="AN62" s="2">
        <v>0.02</v>
      </c>
      <c r="AO62" s="2">
        <v>0.8</v>
      </c>
      <c r="AP62" s="2">
        <f t="shared" si="58"/>
        <v>1.6E-2</v>
      </c>
      <c r="AQ62" s="1">
        <f t="shared" si="66"/>
        <v>3.0359897977507447E-2</v>
      </c>
      <c r="AR62" s="9">
        <f t="shared" si="59"/>
        <v>7.8262083333333337</v>
      </c>
      <c r="AS62" s="1">
        <f t="shared" si="60"/>
        <v>0.19</v>
      </c>
      <c r="AT62" s="1">
        <f t="shared" si="61"/>
        <v>5788632.5</v>
      </c>
      <c r="AU62" s="1">
        <f t="shared" si="62"/>
        <v>1750878842.1737983</v>
      </c>
    </row>
    <row r="63" spans="1:48" x14ac:dyDescent="0.15">
      <c r="C63" s="7">
        <v>5</v>
      </c>
      <c r="D63" s="7">
        <f t="shared" si="63"/>
        <v>29.716735886451598</v>
      </c>
      <c r="E63" s="10">
        <f t="shared" si="64"/>
        <v>28.800523688999998</v>
      </c>
      <c r="F63" s="7" t="s">
        <v>85</v>
      </c>
      <c r="G63" s="1">
        <v>6</v>
      </c>
      <c r="H63" s="9">
        <f t="shared" si="45"/>
        <v>29.716735886451598</v>
      </c>
      <c r="I63" s="9">
        <f t="shared" si="46"/>
        <v>302.86673588645158</v>
      </c>
      <c r="J63" s="9">
        <f t="shared" si="47"/>
        <v>0.57567087487876667</v>
      </c>
      <c r="K63" s="9">
        <f t="shared" si="48"/>
        <v>7.8262083333333337</v>
      </c>
      <c r="L63" s="9">
        <f t="shared" si="49"/>
        <v>7.8262083333333343E-2</v>
      </c>
      <c r="M63" s="1" t="s">
        <v>83</v>
      </c>
      <c r="O63" s="9">
        <f t="shared" si="65"/>
        <v>0.11951299751098482</v>
      </c>
      <c r="P63" s="9">
        <f t="shared" si="50"/>
        <v>6.88001518365325E-2</v>
      </c>
      <c r="Q63" s="12">
        <f t="shared" si="51"/>
        <v>1.3072028848941175E-2</v>
      </c>
      <c r="R63" s="9">
        <f t="shared" si="52"/>
        <v>1.4869795833333335E-2</v>
      </c>
      <c r="S63" s="13">
        <f t="shared" si="53"/>
        <v>0.87909941706380801</v>
      </c>
      <c r="T63" s="2">
        <f t="shared" si="54"/>
        <v>0.01</v>
      </c>
      <c r="U63" s="14">
        <f t="shared" si="55"/>
        <v>8.7909941706380799E-3</v>
      </c>
      <c r="V63" s="13"/>
      <c r="W63" s="2"/>
      <c r="X63" s="14"/>
      <c r="Y63" s="2">
        <v>0.05</v>
      </c>
      <c r="Z63" s="2">
        <v>0.16</v>
      </c>
      <c r="AA63" s="2">
        <f t="shared" si="56"/>
        <v>8.0000000000000002E-3</v>
      </c>
      <c r="AB63" s="2">
        <v>0.02</v>
      </c>
      <c r="AC63" s="2">
        <v>0.03</v>
      </c>
      <c r="AD63" s="2">
        <f t="shared" si="57"/>
        <v>5.9999999999999995E-4</v>
      </c>
      <c r="AE63" s="13"/>
      <c r="AF63" s="2"/>
      <c r="AG63" s="14"/>
      <c r="AH63" s="13"/>
      <c r="AI63" s="2"/>
      <c r="AJ63" s="14"/>
      <c r="AK63" s="2"/>
      <c r="AL63" s="2"/>
      <c r="AM63" s="2"/>
      <c r="AN63" s="2">
        <v>0.02</v>
      </c>
      <c r="AO63" s="2">
        <v>0.8</v>
      </c>
      <c r="AP63" s="2">
        <f t="shared" si="58"/>
        <v>1.6E-2</v>
      </c>
      <c r="AQ63" s="1">
        <f t="shared" si="66"/>
        <v>3.339099417063808E-2</v>
      </c>
      <c r="AR63" s="9">
        <f t="shared" si="59"/>
        <v>7.8262083333333337</v>
      </c>
      <c r="AS63" s="1">
        <f t="shared" si="60"/>
        <v>0.19</v>
      </c>
      <c r="AT63" s="1">
        <f t="shared" si="61"/>
        <v>5788632.5</v>
      </c>
      <c r="AU63" s="1">
        <f t="shared" si="62"/>
        <v>1925684508.4206939</v>
      </c>
    </row>
    <row r="64" spans="1:48" x14ac:dyDescent="0.15">
      <c r="C64" s="7">
        <v>6</v>
      </c>
      <c r="D64" s="7">
        <f t="shared" si="63"/>
        <v>29.045735797666701</v>
      </c>
      <c r="E64" s="10">
        <f t="shared" si="64"/>
        <v>29.716735886451598</v>
      </c>
      <c r="F64" s="7" t="s">
        <v>83</v>
      </c>
      <c r="G64" s="1">
        <v>7</v>
      </c>
      <c r="H64" s="9">
        <f t="shared" si="45"/>
        <v>29.045735797666701</v>
      </c>
      <c r="I64" s="9">
        <f t="shared" si="46"/>
        <v>302.19573579766666</v>
      </c>
      <c r="J64" s="9">
        <f t="shared" si="47"/>
        <v>0.53600983069679986</v>
      </c>
      <c r="K64" s="9">
        <f t="shared" si="48"/>
        <v>7.8262083333333337</v>
      </c>
      <c r="L64" s="9">
        <f t="shared" si="49"/>
        <v>7.8262083333333343E-2</v>
      </c>
      <c r="M64" s="1" t="s">
        <v>83</v>
      </c>
      <c r="O64" s="9">
        <f t="shared" si="65"/>
        <v>0.12897492900778568</v>
      </c>
      <c r="P64" s="9">
        <f t="shared" si="50"/>
        <v>6.9131829861594982E-2</v>
      </c>
      <c r="Q64" s="12">
        <f t="shared" si="51"/>
        <v>1.3135047673703047E-2</v>
      </c>
      <c r="R64" s="9">
        <f t="shared" si="52"/>
        <v>1.4869795833333335E-2</v>
      </c>
      <c r="S64" s="13">
        <f t="shared" si="53"/>
        <v>0.88333745943293074</v>
      </c>
      <c r="T64" s="2">
        <f t="shared" si="54"/>
        <v>0.01</v>
      </c>
      <c r="U64" s="14">
        <f t="shared" si="55"/>
        <v>8.8333745943293077E-3</v>
      </c>
      <c r="V64" s="13"/>
      <c r="W64" s="2"/>
      <c r="X64" s="14"/>
      <c r="Y64" s="2">
        <v>0.05</v>
      </c>
      <c r="Z64" s="2">
        <v>0.16</v>
      </c>
      <c r="AA64" s="2">
        <f t="shared" si="56"/>
        <v>8.0000000000000002E-3</v>
      </c>
      <c r="AB64" s="2">
        <v>0.02</v>
      </c>
      <c r="AC64" s="2">
        <v>0.03</v>
      </c>
      <c r="AD64" s="2">
        <f t="shared" si="57"/>
        <v>5.9999999999999995E-4</v>
      </c>
      <c r="AE64" s="13"/>
      <c r="AF64" s="2"/>
      <c r="AG64" s="14"/>
      <c r="AH64" s="13"/>
      <c r="AI64" s="2"/>
      <c r="AJ64" s="14"/>
      <c r="AL64" s="2"/>
      <c r="AM64" s="2"/>
      <c r="AN64" s="2">
        <v>0.02</v>
      </c>
      <c r="AO64" s="2">
        <v>0.8</v>
      </c>
      <c r="AP64" s="2">
        <f t="shared" si="58"/>
        <v>1.6E-2</v>
      </c>
      <c r="AQ64" s="1">
        <f t="shared" si="66"/>
        <v>3.343337459432931E-2</v>
      </c>
      <c r="AR64" s="9">
        <f t="shared" si="59"/>
        <v>7.8262083333333337</v>
      </c>
      <c r="AS64" s="1">
        <f t="shared" si="60"/>
        <v>0.19</v>
      </c>
      <c r="AT64" s="1">
        <f t="shared" si="61"/>
        <v>5788632.5</v>
      </c>
      <c r="AU64" s="1">
        <f t="shared" si="62"/>
        <v>1928128620.2954543</v>
      </c>
    </row>
    <row r="65" spans="1:48" x14ac:dyDescent="0.15">
      <c r="C65" s="7">
        <v>7</v>
      </c>
      <c r="D65" s="7">
        <f t="shared" si="63"/>
        <v>26.594641957096801</v>
      </c>
      <c r="E65" s="10">
        <f t="shared" si="64"/>
        <v>29.045735797666701</v>
      </c>
      <c r="F65" s="7" t="s">
        <v>83</v>
      </c>
      <c r="G65" s="1">
        <v>8</v>
      </c>
      <c r="H65" s="9">
        <f t="shared" si="45"/>
        <v>26.594641957096801</v>
      </c>
      <c r="I65" s="9">
        <f t="shared" si="46"/>
        <v>299.7446419570968</v>
      </c>
      <c r="J65" s="9">
        <f t="shared" si="47"/>
        <v>0.41185840258238698</v>
      </c>
      <c r="K65" s="9">
        <f t="shared" si="48"/>
        <v>7.8262083333333337</v>
      </c>
      <c r="L65" s="9">
        <f t="shared" si="49"/>
        <v>7.8262083333333343E-2</v>
      </c>
      <c r="M65" s="1" t="s">
        <v>83</v>
      </c>
      <c r="O65" s="9">
        <f t="shared" si="65"/>
        <v>0.13810518247952402</v>
      </c>
      <c r="P65" s="9">
        <f t="shared" si="50"/>
        <v>5.6879779844365826E-2</v>
      </c>
      <c r="Q65" s="12">
        <f t="shared" si="51"/>
        <v>1.0807158170429506E-2</v>
      </c>
      <c r="R65" s="9">
        <f t="shared" si="52"/>
        <v>1.4869795833333335E-2</v>
      </c>
      <c r="S65" s="13">
        <f t="shared" si="53"/>
        <v>0.72678591498904832</v>
      </c>
      <c r="T65" s="2">
        <f t="shared" si="54"/>
        <v>0.01</v>
      </c>
      <c r="U65" s="14">
        <f t="shared" si="55"/>
        <v>7.2678591498904835E-3</v>
      </c>
      <c r="V65" s="13"/>
      <c r="W65" s="2"/>
      <c r="X65" s="14"/>
      <c r="Y65" s="2">
        <v>0.05</v>
      </c>
      <c r="Z65" s="2">
        <v>0.16</v>
      </c>
      <c r="AA65" s="2">
        <f t="shared" si="56"/>
        <v>8.0000000000000002E-3</v>
      </c>
      <c r="AB65" s="2">
        <v>0.02</v>
      </c>
      <c r="AC65" s="2">
        <v>0.03</v>
      </c>
      <c r="AD65" s="2">
        <f t="shared" si="57"/>
        <v>5.9999999999999995E-4</v>
      </c>
      <c r="AE65" s="13"/>
      <c r="AF65" s="2"/>
      <c r="AG65" s="14"/>
      <c r="AH65" s="13"/>
      <c r="AI65" s="2"/>
      <c r="AJ65" s="14"/>
      <c r="AK65" s="2"/>
      <c r="AL65" s="2"/>
      <c r="AM65" s="2"/>
      <c r="AN65" s="2">
        <v>0.02</v>
      </c>
      <c r="AO65" s="2">
        <v>0.8</v>
      </c>
      <c r="AP65" s="2">
        <f t="shared" si="58"/>
        <v>1.6E-2</v>
      </c>
      <c r="AQ65" s="1">
        <f t="shared" si="66"/>
        <v>3.1867859149890487E-2</v>
      </c>
      <c r="AR65" s="9">
        <f t="shared" si="59"/>
        <v>7.8262083333333337</v>
      </c>
      <c r="AS65" s="1">
        <f t="shared" si="60"/>
        <v>0.19</v>
      </c>
      <c r="AT65" s="1">
        <f t="shared" si="61"/>
        <v>5788632.5</v>
      </c>
      <c r="AU65" s="1">
        <f t="shared" si="62"/>
        <v>1837844131.5005651</v>
      </c>
    </row>
    <row r="66" spans="1:48" x14ac:dyDescent="0.15">
      <c r="C66" s="7">
        <v>8</v>
      </c>
      <c r="D66" s="7">
        <f t="shared" si="63"/>
        <v>26.372896969999999</v>
      </c>
      <c r="E66" s="10">
        <f t="shared" si="64"/>
        <v>26.594641957096801</v>
      </c>
      <c r="F66" s="7" t="s">
        <v>83</v>
      </c>
      <c r="G66" s="1">
        <v>9</v>
      </c>
      <c r="H66" s="9">
        <f t="shared" si="45"/>
        <v>26.372896969999999</v>
      </c>
      <c r="I66" s="9">
        <f t="shared" si="46"/>
        <v>299.52289696999998</v>
      </c>
      <c r="J66" s="9">
        <f t="shared" si="47"/>
        <v>0.4020719691133981</v>
      </c>
      <c r="K66" s="9">
        <f t="shared" si="48"/>
        <v>7.8262083333333337</v>
      </c>
      <c r="L66" s="9">
        <f t="shared" si="49"/>
        <v>7.8262083333333343E-2</v>
      </c>
      <c r="M66" s="1" t="s">
        <v>83</v>
      </c>
      <c r="O66" s="9">
        <f t="shared" si="65"/>
        <v>0.15948748596849155</v>
      </c>
      <c r="P66" s="9">
        <f t="shared" si="50"/>
        <v>6.4125447532296848E-2</v>
      </c>
      <c r="Q66" s="12">
        <f t="shared" si="51"/>
        <v>1.2183835031136401E-2</v>
      </c>
      <c r="R66" s="9">
        <f t="shared" si="52"/>
        <v>1.4869795833333335E-2</v>
      </c>
      <c r="S66" s="13">
        <f t="shared" si="53"/>
        <v>0.81936801067733112</v>
      </c>
      <c r="T66" s="2">
        <f t="shared" si="54"/>
        <v>0.01</v>
      </c>
      <c r="U66" s="14">
        <f t="shared" si="55"/>
        <v>8.1936801067733107E-3</v>
      </c>
      <c r="V66" s="13"/>
      <c r="W66" s="2"/>
      <c r="X66" s="14"/>
      <c r="Y66" s="2">
        <v>0.05</v>
      </c>
      <c r="Z66" s="2">
        <v>0.16</v>
      </c>
      <c r="AA66" s="2">
        <f t="shared" si="56"/>
        <v>8.0000000000000002E-3</v>
      </c>
      <c r="AB66" s="2">
        <v>0.02</v>
      </c>
      <c r="AC66" s="2">
        <v>0.03</v>
      </c>
      <c r="AD66" s="2">
        <f t="shared" si="57"/>
        <v>5.9999999999999995E-4</v>
      </c>
      <c r="AE66" s="13"/>
      <c r="AF66" s="2"/>
      <c r="AG66" s="14"/>
      <c r="AH66" s="13"/>
      <c r="AI66" s="2"/>
      <c r="AJ66" s="14"/>
      <c r="AL66" s="2"/>
      <c r="AM66" s="2"/>
      <c r="AN66" s="2">
        <v>0.02</v>
      </c>
      <c r="AO66" s="2">
        <v>0.8</v>
      </c>
      <c r="AP66" s="2">
        <f t="shared" si="58"/>
        <v>1.6E-2</v>
      </c>
      <c r="AQ66" s="1">
        <f t="shared" si="66"/>
        <v>3.2793680106773311E-2</v>
      </c>
      <c r="AR66" s="9">
        <f t="shared" si="59"/>
        <v>7.8262083333333337</v>
      </c>
      <c r="AS66" s="1">
        <f t="shared" si="60"/>
        <v>0.19</v>
      </c>
      <c r="AT66" s="1">
        <f t="shared" si="61"/>
        <v>5788632.5</v>
      </c>
      <c r="AU66" s="1">
        <f t="shared" si="62"/>
        <v>1891236943.5004005</v>
      </c>
    </row>
    <row r="67" spans="1:48" x14ac:dyDescent="0.15">
      <c r="C67" s="7">
        <v>9</v>
      </c>
      <c r="D67" s="7">
        <f t="shared" si="63"/>
        <v>26.080921373666701</v>
      </c>
      <c r="E67" s="10">
        <f t="shared" si="64"/>
        <v>26.372896969999999</v>
      </c>
      <c r="F67" s="7" t="s">
        <v>83</v>
      </c>
      <c r="G67" s="1">
        <v>10</v>
      </c>
      <c r="H67" s="9">
        <f t="shared" si="45"/>
        <v>26.080921373666701</v>
      </c>
      <c r="I67" s="9">
        <f t="shared" si="46"/>
        <v>299.23092137366666</v>
      </c>
      <c r="J67" s="9">
        <f t="shared" si="47"/>
        <v>0.3895186077525124</v>
      </c>
      <c r="K67" s="9">
        <f t="shared" si="48"/>
        <v>7.8262083333333337</v>
      </c>
      <c r="L67" s="9">
        <f t="shared" si="49"/>
        <v>7.8262083333333343E-2</v>
      </c>
      <c r="M67" s="1" t="s">
        <v>83</v>
      </c>
      <c r="O67" s="9">
        <f t="shared" si="65"/>
        <v>0.17362412176952804</v>
      </c>
      <c r="P67" s="9">
        <f t="shared" si="50"/>
        <v>6.7629826183919245E-2</v>
      </c>
      <c r="Q67" s="12">
        <f t="shared" si="51"/>
        <v>1.2849666974944657E-2</v>
      </c>
      <c r="R67" s="9">
        <f t="shared" si="52"/>
        <v>1.4869795833333335E-2</v>
      </c>
      <c r="S67" s="13">
        <f t="shared" si="53"/>
        <v>0.86414548787144785</v>
      </c>
      <c r="T67" s="2">
        <f t="shared" si="54"/>
        <v>0.01</v>
      </c>
      <c r="U67" s="14">
        <f t="shared" si="55"/>
        <v>8.6414548787144795E-3</v>
      </c>
      <c r="V67" s="13"/>
      <c r="W67" s="2"/>
      <c r="X67" s="14"/>
      <c r="Y67" s="2">
        <v>0.05</v>
      </c>
      <c r="Z67" s="2">
        <v>0.16</v>
      </c>
      <c r="AA67" s="2">
        <f t="shared" si="56"/>
        <v>8.0000000000000002E-3</v>
      </c>
      <c r="AB67" s="2">
        <v>0.02</v>
      </c>
      <c r="AC67" s="2">
        <v>0.03</v>
      </c>
      <c r="AD67" s="2">
        <f t="shared" si="57"/>
        <v>5.9999999999999995E-4</v>
      </c>
      <c r="AE67" s="13"/>
      <c r="AF67" s="2"/>
      <c r="AG67" s="14"/>
      <c r="AH67" s="13"/>
      <c r="AI67" s="2"/>
      <c r="AJ67" s="14"/>
      <c r="AK67" s="2"/>
      <c r="AL67" s="2"/>
      <c r="AM67" s="2"/>
      <c r="AN67" s="2">
        <v>0.02</v>
      </c>
      <c r="AO67" s="2">
        <v>0.8</v>
      </c>
      <c r="AP67" s="2">
        <f t="shared" si="58"/>
        <v>1.6E-2</v>
      </c>
      <c r="AQ67" s="1">
        <f t="shared" si="66"/>
        <v>3.324145487871448E-2</v>
      </c>
      <c r="AR67" s="9">
        <f t="shared" si="59"/>
        <v>7.8262083333333337</v>
      </c>
      <c r="AS67" s="1">
        <f t="shared" si="60"/>
        <v>0.19</v>
      </c>
      <c r="AT67" s="1">
        <f t="shared" si="61"/>
        <v>5788632.5</v>
      </c>
      <c r="AU67" s="1">
        <f t="shared" si="62"/>
        <v>1917060461.577827</v>
      </c>
    </row>
    <row r="68" spans="1:48" x14ac:dyDescent="0.15">
      <c r="C68" s="7">
        <v>10</v>
      </c>
      <c r="D68" s="7">
        <f t="shared" si="63"/>
        <v>24.483714782258101</v>
      </c>
      <c r="E68" s="10">
        <f t="shared" si="64"/>
        <v>26.080921373666701</v>
      </c>
      <c r="F68" s="7" t="s">
        <v>83</v>
      </c>
      <c r="G68" s="1">
        <v>11</v>
      </c>
      <c r="H68" s="9">
        <f t="shared" si="45"/>
        <v>24.483714782258101</v>
      </c>
      <c r="I68" s="9">
        <f t="shared" si="46"/>
        <v>297.6337147822581</v>
      </c>
      <c r="J68" s="9">
        <f t="shared" si="47"/>
        <v>0.32710915991493633</v>
      </c>
      <c r="K68" s="9">
        <f t="shared" si="48"/>
        <v>7.8262083333333337</v>
      </c>
      <c r="L68" s="9">
        <f t="shared" si="49"/>
        <v>7.8262083333333343E-2</v>
      </c>
      <c r="M68" s="1" t="s">
        <v>85</v>
      </c>
      <c r="N68" s="9">
        <f>(O67-P67)*$C$21/100</f>
        <v>0.10069458080632837</v>
      </c>
      <c r="O68" s="9">
        <f t="shared" si="65"/>
        <v>8.35617981126138E-2</v>
      </c>
      <c r="P68" s="9">
        <f t="shared" si="50"/>
        <v>2.7333829581598613E-2</v>
      </c>
      <c r="Q68" s="12">
        <f t="shared" si="51"/>
        <v>5.1934276205037365E-3</v>
      </c>
      <c r="R68" s="9">
        <f t="shared" si="52"/>
        <v>1.4869795833333335E-2</v>
      </c>
      <c r="S68" s="13">
        <f t="shared" si="53"/>
        <v>0.34926018344258164</v>
      </c>
      <c r="T68" s="2">
        <f t="shared" si="54"/>
        <v>0.01</v>
      </c>
      <c r="U68" s="14">
        <f t="shared" si="55"/>
        <v>3.4926018344258163E-3</v>
      </c>
      <c r="V68" s="13"/>
      <c r="W68" s="2"/>
      <c r="X68" s="14"/>
      <c r="Y68" s="2">
        <v>0.05</v>
      </c>
      <c r="Z68" s="2">
        <v>0.16</v>
      </c>
      <c r="AA68" s="2">
        <f t="shared" si="56"/>
        <v>8.0000000000000002E-3</v>
      </c>
      <c r="AB68" s="2">
        <v>0.02</v>
      </c>
      <c r="AC68" s="2">
        <v>0.03</v>
      </c>
      <c r="AD68" s="2">
        <f t="shared" si="57"/>
        <v>5.9999999999999995E-4</v>
      </c>
      <c r="AE68" s="13"/>
      <c r="AF68" s="2"/>
      <c r="AG68" s="14"/>
      <c r="AH68" s="13"/>
      <c r="AI68" s="2"/>
      <c r="AJ68" s="14"/>
      <c r="AL68" s="2"/>
      <c r="AM68" s="2"/>
      <c r="AN68" s="2">
        <v>0.02</v>
      </c>
      <c r="AO68" s="2">
        <v>0.8</v>
      </c>
      <c r="AP68" s="2">
        <f t="shared" si="58"/>
        <v>1.6E-2</v>
      </c>
      <c r="AQ68" s="1">
        <f t="shared" si="66"/>
        <v>2.8092601834425815E-2</v>
      </c>
      <c r="AR68" s="9">
        <f t="shared" si="59"/>
        <v>7.8262083333333337</v>
      </c>
      <c r="AS68" s="1">
        <f t="shared" si="60"/>
        <v>0.19</v>
      </c>
      <c r="AT68" s="1">
        <f t="shared" si="61"/>
        <v>5788632.5</v>
      </c>
      <c r="AU68" s="1">
        <f t="shared" si="62"/>
        <v>1620122116.6800256</v>
      </c>
    </row>
    <row r="69" spans="1:48" x14ac:dyDescent="0.15">
      <c r="C69" s="7">
        <v>11</v>
      </c>
      <c r="D69" s="7">
        <f t="shared" si="63"/>
        <v>20.506773249666701</v>
      </c>
      <c r="E69" s="10">
        <f t="shared" si="64"/>
        <v>24.483714782258101</v>
      </c>
      <c r="F69" s="7" t="s">
        <v>85</v>
      </c>
      <c r="G69" s="1">
        <v>12</v>
      </c>
      <c r="H69" s="9">
        <f t="shared" si="45"/>
        <v>20.506773249666701</v>
      </c>
      <c r="I69" s="9">
        <f t="shared" si="46"/>
        <v>293.65677324966668</v>
      </c>
      <c r="J69" s="9">
        <f t="shared" si="47"/>
        <v>0.21003077229886624</v>
      </c>
      <c r="K69" s="9">
        <f t="shared" si="48"/>
        <v>7.8262083333333337</v>
      </c>
      <c r="L69" s="9">
        <f t="shared" si="49"/>
        <v>7.8262083333333343E-2</v>
      </c>
      <c r="M69" s="1" t="s">
        <v>83</v>
      </c>
      <c r="O69" s="9">
        <f t="shared" si="65"/>
        <v>0.13449005186434854</v>
      </c>
      <c r="P69" s="9">
        <f t="shared" si="50"/>
        <v>2.8247049459583697E-2</v>
      </c>
      <c r="Q69" s="12">
        <f t="shared" si="51"/>
        <v>5.3669393973209021E-3</v>
      </c>
      <c r="R69" s="9">
        <f t="shared" si="52"/>
        <v>1.4869795833333335E-2</v>
      </c>
      <c r="S69" s="13">
        <f t="shared" si="53"/>
        <v>0.36092892313221525</v>
      </c>
      <c r="T69" s="2">
        <f t="shared" si="54"/>
        <v>0.01</v>
      </c>
      <c r="U69" s="14">
        <f t="shared" si="55"/>
        <v>3.6092892313221527E-3</v>
      </c>
      <c r="V69" s="13"/>
      <c r="W69" s="2"/>
      <c r="X69" s="14"/>
      <c r="Y69" s="2">
        <v>0.05</v>
      </c>
      <c r="Z69" s="2">
        <v>0.16</v>
      </c>
      <c r="AA69" s="2">
        <f t="shared" si="56"/>
        <v>8.0000000000000002E-3</v>
      </c>
      <c r="AB69" s="2">
        <v>0.02</v>
      </c>
      <c r="AC69" s="2">
        <v>0.03</v>
      </c>
      <c r="AD69" s="2">
        <f t="shared" si="57"/>
        <v>5.9999999999999995E-4</v>
      </c>
      <c r="AE69" s="13"/>
      <c r="AF69" s="2"/>
      <c r="AG69" s="14"/>
      <c r="AH69" s="13"/>
      <c r="AI69" s="2"/>
      <c r="AJ69" s="14"/>
      <c r="AK69" s="2"/>
      <c r="AL69" s="2"/>
      <c r="AM69" s="2"/>
      <c r="AN69" s="2">
        <v>0.02</v>
      </c>
      <c r="AO69" s="2">
        <v>0.8</v>
      </c>
      <c r="AP69" s="2">
        <f t="shared" si="58"/>
        <v>1.6E-2</v>
      </c>
      <c r="AQ69" s="1">
        <f t="shared" si="66"/>
        <v>2.8209289231322154E-2</v>
      </c>
      <c r="AR69" s="9">
        <f t="shared" si="59"/>
        <v>7.8262083333333337</v>
      </c>
      <c r="AS69" s="1">
        <f t="shared" si="60"/>
        <v>0.19</v>
      </c>
      <c r="AT69" s="1">
        <f t="shared" si="61"/>
        <v>5788632.5</v>
      </c>
      <c r="AU69" s="1">
        <f t="shared" si="62"/>
        <v>1626851569.2798169</v>
      </c>
      <c r="AV69" s="1">
        <f>SUM(AU58:AU69)</f>
        <v>20295719660.385857</v>
      </c>
    </row>
    <row r="70" spans="1:48" x14ac:dyDescent="0.15">
      <c r="C70" s="7">
        <v>12</v>
      </c>
      <c r="D70" s="7">
        <f t="shared" si="63"/>
        <v>17.808213765161302</v>
      </c>
      <c r="E70" s="10">
        <f t="shared" si="64"/>
        <v>20.506773249666701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91.103999999999999</v>
      </c>
      <c r="C73" s="7" t="s">
        <v>82</v>
      </c>
      <c r="D73" s="7">
        <f>D58</f>
        <v>17.010710336129002</v>
      </c>
      <c r="E73" s="7"/>
      <c r="F73" s="7"/>
      <c r="G73" s="1">
        <v>1</v>
      </c>
      <c r="H73" s="9">
        <f t="shared" ref="H73:H84" si="67">E74</f>
        <v>17.010710336129002</v>
      </c>
      <c r="I73" s="9">
        <f t="shared" ref="I73:I84" si="68">H73+273.15</f>
        <v>290.160710336129</v>
      </c>
      <c r="J73" s="9">
        <f t="shared" ref="J73:J84" si="69">EXP(($C$15*(I73-$C$13))/($C$16*I73*$C$13))</f>
        <v>0.14085830132215388</v>
      </c>
      <c r="K73" s="9">
        <f t="shared" ref="K73:K84" si="70">$B$73/12</f>
        <v>7.5919999999999996</v>
      </c>
      <c r="L73" s="9">
        <f t="shared" ref="L73:L84" si="71">K73*$B$74/100</f>
        <v>7.5920000000000001E-2</v>
      </c>
      <c r="M73" s="1" t="s">
        <v>83</v>
      </c>
      <c r="O73" s="9">
        <f>L73</f>
        <v>7.5920000000000001E-2</v>
      </c>
      <c r="P73" s="9">
        <f t="shared" ref="P73:P84" si="72">O73*J73</f>
        <v>1.0693962236377922E-2</v>
      </c>
      <c r="Q73" s="12">
        <f t="shared" ref="Q73:Q84" si="73">P73*$B$75</f>
        <v>1.924913202548026E-3</v>
      </c>
      <c r="R73" s="9">
        <f t="shared" ref="R73:R84" si="74">L73*$B$75</f>
        <v>1.36656E-2</v>
      </c>
      <c r="S73" s="13">
        <f t="shared" ref="S73:S84" si="75">Q73/R73</f>
        <v>0.14085830132215388</v>
      </c>
      <c r="T73" s="2">
        <f t="shared" ref="T73:T84" si="76">$B$74/100</f>
        <v>0.01</v>
      </c>
      <c r="U73" s="14">
        <f t="shared" ref="U73:U84" si="77">S73*T73</f>
        <v>1.4085830132215388E-3</v>
      </c>
      <c r="V73" s="13"/>
      <c r="W73" s="2"/>
      <c r="X73" s="14"/>
      <c r="Y73" s="2">
        <v>0.04</v>
      </c>
      <c r="Z73" s="2">
        <v>0.5</v>
      </c>
      <c r="AA73" s="2">
        <f t="shared" ref="AA73:AA84" si="78">Y73*Z73</f>
        <v>0.02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1.4999999999999999E-2</v>
      </c>
      <c r="AO73" s="2">
        <v>0.49</v>
      </c>
      <c r="AP73" s="2">
        <f t="shared" ref="AP73:AP84" si="79">AO73*AN73</f>
        <v>7.3499999999999998E-3</v>
      </c>
      <c r="AQ73" s="1">
        <f t="shared" ref="AQ73:AQ84" si="80">(AP73+AM73+AD73+AA73+U73+X73+AG73+AJ73)</f>
        <v>2.8758583013221539E-2</v>
      </c>
      <c r="AR73" s="9">
        <f t="shared" ref="AR73:AR84" si="81">$B$73/12</f>
        <v>7.5919999999999996</v>
      </c>
      <c r="AS73" s="1">
        <f t="shared" ref="AS73:AS84" si="82">$B$75</f>
        <v>0.18</v>
      </c>
      <c r="AT73" s="1">
        <f t="shared" ref="AT73:AT84" si="83">$E$4/12</f>
        <v>11861261.916666666</v>
      </c>
      <c r="AU73" s="1">
        <f t="shared" ref="AU73:AU84" si="84">AT73*10000*AS73*0.67*AR73*AQ73</f>
        <v>3123215037.1537261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5">D59</f>
        <v>16.8382091032258</v>
      </c>
      <c r="E74" s="10">
        <f t="shared" ref="E74:E85" si="86">D73</f>
        <v>17.010710336129002</v>
      </c>
      <c r="F74" s="7" t="s">
        <v>83</v>
      </c>
      <c r="G74" s="1">
        <v>2</v>
      </c>
      <c r="H74" s="9">
        <f t="shared" si="67"/>
        <v>16.8382091032258</v>
      </c>
      <c r="I74" s="9">
        <f t="shared" si="68"/>
        <v>289.98820910322576</v>
      </c>
      <c r="J74" s="9">
        <f t="shared" si="69"/>
        <v>0.13807446218562811</v>
      </c>
      <c r="K74" s="9">
        <f t="shared" si="70"/>
        <v>7.5919999999999996</v>
      </c>
      <c r="L74" s="9">
        <f t="shared" si="71"/>
        <v>7.5920000000000001E-2</v>
      </c>
      <c r="M74" s="1" t="s">
        <v>83</v>
      </c>
      <c r="O74" s="9">
        <f t="shared" ref="O74:O84" si="87">L74+O73-P73-N74</f>
        <v>0.14114603776362208</v>
      </c>
      <c r="P74" s="9">
        <f t="shared" si="72"/>
        <v>1.9488663253844473E-2</v>
      </c>
      <c r="Q74" s="12">
        <f t="shared" si="73"/>
        <v>3.507959385692005E-3</v>
      </c>
      <c r="R74" s="9">
        <f t="shared" si="74"/>
        <v>1.36656E-2</v>
      </c>
      <c r="S74" s="13">
        <f t="shared" si="75"/>
        <v>0.25669999017181866</v>
      </c>
      <c r="T74" s="2">
        <f t="shared" si="76"/>
        <v>0.01</v>
      </c>
      <c r="U74" s="14">
        <f t="shared" si="77"/>
        <v>2.5669999017181866E-3</v>
      </c>
      <c r="V74" s="13"/>
      <c r="W74" s="2"/>
      <c r="X74" s="14"/>
      <c r="Y74" s="2">
        <v>0.04</v>
      </c>
      <c r="Z74" s="2">
        <v>0.5</v>
      </c>
      <c r="AA74" s="2">
        <f t="shared" si="78"/>
        <v>0.02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1.4999999999999999E-2</v>
      </c>
      <c r="AO74" s="2">
        <v>0.49</v>
      </c>
      <c r="AP74" s="2">
        <f t="shared" si="79"/>
        <v>7.3499999999999998E-3</v>
      </c>
      <c r="AQ74" s="1">
        <f t="shared" si="80"/>
        <v>2.9916999901718186E-2</v>
      </c>
      <c r="AR74" s="9">
        <f t="shared" si="81"/>
        <v>7.5919999999999996</v>
      </c>
      <c r="AS74" s="1">
        <f t="shared" si="82"/>
        <v>0.18</v>
      </c>
      <c r="AT74" s="1">
        <f t="shared" si="83"/>
        <v>11861261.916666666</v>
      </c>
      <c r="AU74" s="1">
        <f t="shared" si="84"/>
        <v>3249020437.3635421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5"/>
        <v>20.343192264482798</v>
      </c>
      <c r="E75" s="10">
        <f t="shared" si="86"/>
        <v>16.8382091032258</v>
      </c>
      <c r="F75" s="7" t="s">
        <v>83</v>
      </c>
      <c r="G75" s="1">
        <v>3</v>
      </c>
      <c r="H75" s="9">
        <f t="shared" si="67"/>
        <v>20.343192264482798</v>
      </c>
      <c r="I75" s="9">
        <f t="shared" si="68"/>
        <v>293.49319226448279</v>
      </c>
      <c r="J75" s="9">
        <f t="shared" si="69"/>
        <v>0.20618497244274919</v>
      </c>
      <c r="K75" s="9">
        <f t="shared" si="70"/>
        <v>7.5919999999999996</v>
      </c>
      <c r="L75" s="9">
        <f t="shared" si="71"/>
        <v>7.5920000000000001E-2</v>
      </c>
      <c r="M75" s="1" t="s">
        <v>83</v>
      </c>
      <c r="O75" s="9">
        <f t="shared" si="87"/>
        <v>0.19757737450977764</v>
      </c>
      <c r="P75" s="9">
        <f t="shared" si="72"/>
        <v>4.0737485518609236E-2</v>
      </c>
      <c r="Q75" s="12">
        <f t="shared" si="73"/>
        <v>7.3327473933496624E-3</v>
      </c>
      <c r="R75" s="9">
        <f t="shared" si="74"/>
        <v>1.36656E-2</v>
      </c>
      <c r="S75" s="13">
        <f t="shared" si="75"/>
        <v>0.53658437195217645</v>
      </c>
      <c r="T75" s="2">
        <f t="shared" si="76"/>
        <v>0.01</v>
      </c>
      <c r="U75" s="14">
        <f t="shared" si="77"/>
        <v>5.3658437195217646E-3</v>
      </c>
      <c r="V75" s="13"/>
      <c r="W75" s="2"/>
      <c r="X75" s="14"/>
      <c r="Y75" s="2">
        <v>0.04</v>
      </c>
      <c r="Z75" s="2">
        <v>0.5</v>
      </c>
      <c r="AA75" s="2">
        <f t="shared" si="78"/>
        <v>0.02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1.4999999999999999E-2</v>
      </c>
      <c r="AO75" s="2">
        <v>0.49</v>
      </c>
      <c r="AP75" s="2">
        <f t="shared" si="79"/>
        <v>7.3499999999999998E-3</v>
      </c>
      <c r="AQ75" s="1">
        <f t="shared" si="80"/>
        <v>3.2715843719521763E-2</v>
      </c>
      <c r="AR75" s="9">
        <f t="shared" si="81"/>
        <v>7.5919999999999996</v>
      </c>
      <c r="AS75" s="1">
        <f t="shared" si="82"/>
        <v>0.18</v>
      </c>
      <c r="AT75" s="1">
        <f t="shared" si="83"/>
        <v>11861261.916666666</v>
      </c>
      <c r="AU75" s="1">
        <f t="shared" si="84"/>
        <v>3552978080.0050483</v>
      </c>
    </row>
    <row r="76" spans="1:48" x14ac:dyDescent="0.15">
      <c r="C76" s="7">
        <v>3</v>
      </c>
      <c r="D76" s="7">
        <f t="shared" si="85"/>
        <v>24.4969016751613</v>
      </c>
      <c r="E76" s="10">
        <f t="shared" si="86"/>
        <v>20.343192264482798</v>
      </c>
      <c r="F76" s="7" t="s">
        <v>83</v>
      </c>
      <c r="G76" s="1">
        <v>4</v>
      </c>
      <c r="H76" s="9">
        <f t="shared" si="67"/>
        <v>24.4969016751613</v>
      </c>
      <c r="I76" s="9">
        <f t="shared" si="68"/>
        <v>297.6469016751613</v>
      </c>
      <c r="J76" s="9">
        <f t="shared" si="69"/>
        <v>0.32758360092273525</v>
      </c>
      <c r="K76" s="9">
        <f t="shared" si="70"/>
        <v>7.5919999999999996</v>
      </c>
      <c r="L76" s="9">
        <f t="shared" si="71"/>
        <v>7.5920000000000001E-2</v>
      </c>
      <c r="M76" s="1" t="s">
        <v>83</v>
      </c>
      <c r="O76" s="9">
        <f t="shared" si="87"/>
        <v>0.2327598889911684</v>
      </c>
      <c r="P76" s="9">
        <f t="shared" si="72"/>
        <v>7.6248322586103062E-2</v>
      </c>
      <c r="Q76" s="12">
        <f t="shared" si="73"/>
        <v>1.3724698065498551E-2</v>
      </c>
      <c r="R76" s="9">
        <f t="shared" si="74"/>
        <v>1.36656E-2</v>
      </c>
      <c r="S76" s="13">
        <f t="shared" si="75"/>
        <v>1.0043245862236969</v>
      </c>
      <c r="T76" s="2">
        <f t="shared" si="76"/>
        <v>0.01</v>
      </c>
      <c r="U76" s="14">
        <f t="shared" si="77"/>
        <v>1.0043245862236969E-2</v>
      </c>
      <c r="V76" s="13"/>
      <c r="W76" s="2"/>
      <c r="X76" s="14"/>
      <c r="Y76" s="2">
        <v>0.05</v>
      </c>
      <c r="Z76" s="2">
        <v>0.5</v>
      </c>
      <c r="AA76" s="2">
        <f t="shared" si="78"/>
        <v>2.5000000000000001E-2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0.02</v>
      </c>
      <c r="AO76" s="2">
        <v>0.49</v>
      </c>
      <c r="AP76" s="2">
        <f t="shared" si="79"/>
        <v>9.7999999999999997E-3</v>
      </c>
      <c r="AQ76" s="1">
        <f t="shared" si="80"/>
        <v>4.4843245862236966E-2</v>
      </c>
      <c r="AR76" s="9">
        <f t="shared" si="81"/>
        <v>7.5919999999999996</v>
      </c>
      <c r="AS76" s="1">
        <f t="shared" si="82"/>
        <v>0.18</v>
      </c>
      <c r="AT76" s="1">
        <f t="shared" si="83"/>
        <v>11861261.916666666</v>
      </c>
      <c r="AU76" s="1">
        <f t="shared" si="84"/>
        <v>4870027835.7710056</v>
      </c>
    </row>
    <row r="77" spans="1:48" x14ac:dyDescent="0.15">
      <c r="C77" s="7">
        <v>4</v>
      </c>
      <c r="D77" s="7">
        <f t="shared" si="85"/>
        <v>28.800523688999998</v>
      </c>
      <c r="E77" s="10">
        <f t="shared" si="86"/>
        <v>24.4969016751613</v>
      </c>
      <c r="F77" s="7" t="s">
        <v>83</v>
      </c>
      <c r="G77" s="1">
        <v>5</v>
      </c>
      <c r="H77" s="9">
        <f t="shared" si="67"/>
        <v>28.800523688999998</v>
      </c>
      <c r="I77" s="9">
        <f t="shared" si="68"/>
        <v>301.95052368899997</v>
      </c>
      <c r="J77" s="9">
        <f t="shared" si="69"/>
        <v>0.52216661849310975</v>
      </c>
      <c r="K77" s="9">
        <f t="shared" si="70"/>
        <v>7.5919999999999996</v>
      </c>
      <c r="L77" s="9">
        <f t="shared" si="71"/>
        <v>7.5920000000000001E-2</v>
      </c>
      <c r="M77" s="1" t="s">
        <v>85</v>
      </c>
      <c r="N77" s="9">
        <f>(O76-P76)*$C$21/100</f>
        <v>0.14868598808481207</v>
      </c>
      <c r="O77" s="9">
        <f t="shared" si="87"/>
        <v>8.3745578320253256E-2</v>
      </c>
      <c r="P77" s="9">
        <f t="shared" si="72"/>
        <v>4.3729145445236525E-2</v>
      </c>
      <c r="Q77" s="12">
        <f t="shared" si="73"/>
        <v>7.8712461801425746E-3</v>
      </c>
      <c r="R77" s="9">
        <f t="shared" si="74"/>
        <v>1.36656E-2</v>
      </c>
      <c r="S77" s="13">
        <f t="shared" si="75"/>
        <v>0.57598979775074455</v>
      </c>
      <c r="T77" s="2">
        <f t="shared" si="76"/>
        <v>0.01</v>
      </c>
      <c r="U77" s="14">
        <f t="shared" si="77"/>
        <v>5.7598979775074456E-3</v>
      </c>
      <c r="V77" s="13"/>
      <c r="W77" s="2"/>
      <c r="X77" s="14"/>
      <c r="Y77" s="2">
        <v>0.05</v>
      </c>
      <c r="Z77" s="2">
        <v>0.5</v>
      </c>
      <c r="AA77" s="2">
        <f t="shared" si="78"/>
        <v>2.5000000000000001E-2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0.02</v>
      </c>
      <c r="AO77" s="2">
        <v>0.49</v>
      </c>
      <c r="AP77" s="2">
        <f t="shared" si="79"/>
        <v>9.7999999999999997E-3</v>
      </c>
      <c r="AQ77" s="1">
        <f t="shared" si="80"/>
        <v>4.0559897977507441E-2</v>
      </c>
      <c r="AR77" s="9">
        <f t="shared" si="81"/>
        <v>7.5919999999999996</v>
      </c>
      <c r="AS77" s="1">
        <f t="shared" si="82"/>
        <v>0.18</v>
      </c>
      <c r="AT77" s="1">
        <f t="shared" si="83"/>
        <v>11861261.916666666</v>
      </c>
      <c r="AU77" s="1">
        <f t="shared" si="84"/>
        <v>4404851352.0479546</v>
      </c>
    </row>
    <row r="78" spans="1:48" x14ac:dyDescent="0.15">
      <c r="C78" s="7">
        <v>5</v>
      </c>
      <c r="D78" s="7">
        <f t="shared" si="85"/>
        <v>29.716735886451598</v>
      </c>
      <c r="E78" s="10">
        <f t="shared" si="86"/>
        <v>28.800523688999998</v>
      </c>
      <c r="F78" s="7" t="s">
        <v>85</v>
      </c>
      <c r="G78" s="1">
        <v>6</v>
      </c>
      <c r="H78" s="9">
        <f t="shared" si="67"/>
        <v>29.716735886451598</v>
      </c>
      <c r="I78" s="9">
        <f t="shared" si="68"/>
        <v>302.86673588645158</v>
      </c>
      <c r="J78" s="9">
        <f t="shared" si="69"/>
        <v>0.57567087487876667</v>
      </c>
      <c r="K78" s="9">
        <f t="shared" si="70"/>
        <v>7.5919999999999996</v>
      </c>
      <c r="L78" s="9">
        <f t="shared" si="71"/>
        <v>7.5920000000000001E-2</v>
      </c>
      <c r="M78" s="1" t="s">
        <v>83</v>
      </c>
      <c r="O78" s="9">
        <f t="shared" si="87"/>
        <v>0.11593643287501672</v>
      </c>
      <c r="P78" s="9">
        <f t="shared" si="72"/>
        <v>6.6741227743484274E-2</v>
      </c>
      <c r="Q78" s="12">
        <f t="shared" si="73"/>
        <v>1.2013420993827168E-2</v>
      </c>
      <c r="R78" s="9">
        <f t="shared" si="74"/>
        <v>1.36656E-2</v>
      </c>
      <c r="S78" s="13">
        <f t="shared" si="75"/>
        <v>0.87909941706380756</v>
      </c>
      <c r="T78" s="2">
        <f t="shared" si="76"/>
        <v>0.01</v>
      </c>
      <c r="U78" s="14">
        <f t="shared" si="77"/>
        <v>8.7909941706380765E-3</v>
      </c>
      <c r="V78" s="13"/>
      <c r="W78" s="2"/>
      <c r="X78" s="14"/>
      <c r="Y78" s="2">
        <v>0.05</v>
      </c>
      <c r="Z78" s="2">
        <v>0.5</v>
      </c>
      <c r="AA78" s="2">
        <f t="shared" si="78"/>
        <v>2.5000000000000001E-2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0.02</v>
      </c>
      <c r="AO78" s="2">
        <v>0.49</v>
      </c>
      <c r="AP78" s="2">
        <f t="shared" si="79"/>
        <v>9.7999999999999997E-3</v>
      </c>
      <c r="AQ78" s="1">
        <f t="shared" si="80"/>
        <v>4.3590994170638074E-2</v>
      </c>
      <c r="AR78" s="9">
        <f t="shared" si="81"/>
        <v>7.5919999999999996</v>
      </c>
      <c r="AS78" s="1">
        <f t="shared" si="82"/>
        <v>0.18</v>
      </c>
      <c r="AT78" s="1">
        <f t="shared" si="83"/>
        <v>11861261.916666666</v>
      </c>
      <c r="AU78" s="1">
        <f t="shared" si="84"/>
        <v>4734031868.5251656</v>
      </c>
    </row>
    <row r="79" spans="1:48" x14ac:dyDescent="0.15">
      <c r="C79" s="7">
        <v>6</v>
      </c>
      <c r="D79" s="7">
        <f t="shared" si="85"/>
        <v>29.045735797666701</v>
      </c>
      <c r="E79" s="10">
        <f t="shared" si="86"/>
        <v>29.716735886451598</v>
      </c>
      <c r="F79" s="7" t="s">
        <v>83</v>
      </c>
      <c r="G79" s="1">
        <v>7</v>
      </c>
      <c r="H79" s="9">
        <f t="shared" si="67"/>
        <v>29.045735797666701</v>
      </c>
      <c r="I79" s="9">
        <f t="shared" si="68"/>
        <v>302.19573579766666</v>
      </c>
      <c r="J79" s="9">
        <f t="shared" si="69"/>
        <v>0.53600983069679986</v>
      </c>
      <c r="K79" s="9">
        <f t="shared" si="70"/>
        <v>7.5919999999999996</v>
      </c>
      <c r="L79" s="9">
        <f t="shared" si="71"/>
        <v>7.5920000000000001E-2</v>
      </c>
      <c r="M79" s="1" t="s">
        <v>83</v>
      </c>
      <c r="O79" s="9">
        <f t="shared" si="87"/>
        <v>0.12511520513153246</v>
      </c>
      <c r="P79" s="9">
        <f t="shared" si="72"/>
        <v>6.7062979920148091E-2</v>
      </c>
      <c r="Q79" s="12">
        <f t="shared" si="73"/>
        <v>1.2071336385626656E-2</v>
      </c>
      <c r="R79" s="9">
        <f t="shared" si="74"/>
        <v>1.36656E-2</v>
      </c>
      <c r="S79" s="13">
        <f t="shared" si="75"/>
        <v>0.88333745943293052</v>
      </c>
      <c r="T79" s="2">
        <f t="shared" si="76"/>
        <v>0.01</v>
      </c>
      <c r="U79" s="14">
        <f t="shared" si="77"/>
        <v>8.833374594329306E-3</v>
      </c>
      <c r="V79" s="13"/>
      <c r="W79" s="2"/>
      <c r="X79" s="14"/>
      <c r="Y79" s="2">
        <v>0.05</v>
      </c>
      <c r="Z79" s="2">
        <v>0.5</v>
      </c>
      <c r="AA79" s="2">
        <f t="shared" si="78"/>
        <v>2.5000000000000001E-2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0.02</v>
      </c>
      <c r="AO79" s="2">
        <v>0.49</v>
      </c>
      <c r="AP79" s="2">
        <f t="shared" si="79"/>
        <v>9.7999999999999997E-3</v>
      </c>
      <c r="AQ79" s="1">
        <f t="shared" si="80"/>
        <v>4.3633374594329304E-2</v>
      </c>
      <c r="AR79" s="9">
        <f t="shared" si="81"/>
        <v>7.5919999999999996</v>
      </c>
      <c r="AS79" s="1">
        <f t="shared" si="82"/>
        <v>0.18</v>
      </c>
      <c r="AT79" s="1">
        <f t="shared" si="83"/>
        <v>11861261.916666666</v>
      </c>
      <c r="AU79" s="1">
        <f t="shared" si="84"/>
        <v>4738634431.0538044</v>
      </c>
    </row>
    <row r="80" spans="1:48" x14ac:dyDescent="0.15">
      <c r="C80" s="7">
        <v>7</v>
      </c>
      <c r="D80" s="7">
        <f t="shared" si="85"/>
        <v>26.594641957096801</v>
      </c>
      <c r="E80" s="10">
        <f t="shared" si="86"/>
        <v>29.045735797666701</v>
      </c>
      <c r="F80" s="7" t="s">
        <v>83</v>
      </c>
      <c r="G80" s="1">
        <v>8</v>
      </c>
      <c r="H80" s="9">
        <f t="shared" si="67"/>
        <v>26.594641957096801</v>
      </c>
      <c r="I80" s="9">
        <f t="shared" si="68"/>
        <v>299.7446419570968</v>
      </c>
      <c r="J80" s="9">
        <f t="shared" si="69"/>
        <v>0.41185840258238698</v>
      </c>
      <c r="K80" s="9">
        <f t="shared" si="70"/>
        <v>7.5919999999999996</v>
      </c>
      <c r="L80" s="9">
        <f t="shared" si="71"/>
        <v>7.5920000000000001E-2</v>
      </c>
      <c r="M80" s="1" t="s">
        <v>83</v>
      </c>
      <c r="O80" s="9">
        <f t="shared" si="87"/>
        <v>0.13397222521138435</v>
      </c>
      <c r="P80" s="9">
        <f t="shared" si="72"/>
        <v>5.5177586665968552E-2</v>
      </c>
      <c r="Q80" s="12">
        <f t="shared" si="73"/>
        <v>9.9319655998743386E-3</v>
      </c>
      <c r="R80" s="9">
        <f t="shared" si="74"/>
        <v>1.36656E-2</v>
      </c>
      <c r="S80" s="13">
        <f t="shared" si="75"/>
        <v>0.72678591498904832</v>
      </c>
      <c r="T80" s="2">
        <f t="shared" si="76"/>
        <v>0.01</v>
      </c>
      <c r="U80" s="14">
        <f t="shared" si="77"/>
        <v>7.2678591498904835E-3</v>
      </c>
      <c r="V80" s="13"/>
      <c r="W80" s="2"/>
      <c r="X80" s="14"/>
      <c r="Y80" s="2">
        <v>0.05</v>
      </c>
      <c r="Z80" s="2">
        <v>0.5</v>
      </c>
      <c r="AA80" s="2">
        <f t="shared" si="78"/>
        <v>2.5000000000000001E-2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0.02</v>
      </c>
      <c r="AO80" s="2">
        <v>0.49</v>
      </c>
      <c r="AP80" s="2">
        <f t="shared" si="79"/>
        <v>9.7999999999999997E-3</v>
      </c>
      <c r="AQ80" s="1">
        <f t="shared" si="80"/>
        <v>4.2067859149890481E-2</v>
      </c>
      <c r="AR80" s="9">
        <f t="shared" si="81"/>
        <v>7.5919999999999996</v>
      </c>
      <c r="AS80" s="1">
        <f t="shared" si="82"/>
        <v>0.18</v>
      </c>
      <c r="AT80" s="1">
        <f t="shared" si="83"/>
        <v>11861261.916666666</v>
      </c>
      <c r="AU80" s="1">
        <f t="shared" si="84"/>
        <v>4568617661.6350937</v>
      </c>
    </row>
    <row r="81" spans="1:48" x14ac:dyDescent="0.15">
      <c r="C81" s="7">
        <v>8</v>
      </c>
      <c r="D81" s="7">
        <f t="shared" si="85"/>
        <v>26.372896969999999</v>
      </c>
      <c r="E81" s="10">
        <f t="shared" si="86"/>
        <v>26.594641957096801</v>
      </c>
      <c r="F81" s="7" t="s">
        <v>83</v>
      </c>
      <c r="G81" s="1">
        <v>9</v>
      </c>
      <c r="H81" s="9">
        <f t="shared" si="67"/>
        <v>26.372896969999999</v>
      </c>
      <c r="I81" s="9">
        <f t="shared" si="68"/>
        <v>299.52289696999998</v>
      </c>
      <c r="J81" s="9">
        <f t="shared" si="69"/>
        <v>0.4020719691133981</v>
      </c>
      <c r="K81" s="9">
        <f t="shared" si="70"/>
        <v>7.5919999999999996</v>
      </c>
      <c r="L81" s="9">
        <f t="shared" si="71"/>
        <v>7.5920000000000001E-2</v>
      </c>
      <c r="M81" s="1" t="s">
        <v>83</v>
      </c>
      <c r="O81" s="9">
        <f t="shared" si="87"/>
        <v>0.15471463854541578</v>
      </c>
      <c r="P81" s="9">
        <f t="shared" si="72"/>
        <v>6.2206419370622969E-2</v>
      </c>
      <c r="Q81" s="12">
        <f t="shared" si="73"/>
        <v>1.1197155486712134E-2</v>
      </c>
      <c r="R81" s="9">
        <f t="shared" si="74"/>
        <v>1.36656E-2</v>
      </c>
      <c r="S81" s="13">
        <f t="shared" si="75"/>
        <v>0.819368010677331</v>
      </c>
      <c r="T81" s="2">
        <f t="shared" si="76"/>
        <v>0.01</v>
      </c>
      <c r="U81" s="14">
        <f t="shared" si="77"/>
        <v>8.1936801067733107E-3</v>
      </c>
      <c r="V81" s="13"/>
      <c r="W81" s="2"/>
      <c r="X81" s="14"/>
      <c r="Y81" s="2">
        <v>0.05</v>
      </c>
      <c r="Z81" s="2">
        <v>0.5</v>
      </c>
      <c r="AA81" s="2">
        <f t="shared" si="78"/>
        <v>2.5000000000000001E-2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0.02</v>
      </c>
      <c r="AO81" s="2">
        <v>0.49</v>
      </c>
      <c r="AP81" s="2">
        <f t="shared" si="79"/>
        <v>9.7999999999999997E-3</v>
      </c>
      <c r="AQ81" s="1">
        <f t="shared" si="80"/>
        <v>4.2993680106773305E-2</v>
      </c>
      <c r="AR81" s="9">
        <f t="shared" si="81"/>
        <v>7.5919999999999996</v>
      </c>
      <c r="AS81" s="1">
        <f t="shared" si="82"/>
        <v>0.18</v>
      </c>
      <c r="AT81" s="1">
        <f t="shared" si="83"/>
        <v>11861261.916666666</v>
      </c>
      <c r="AU81" s="1">
        <f t="shared" si="84"/>
        <v>4669162877.4031696</v>
      </c>
    </row>
    <row r="82" spans="1:48" x14ac:dyDescent="0.15">
      <c r="C82" s="7">
        <v>9</v>
      </c>
      <c r="D82" s="7">
        <f t="shared" si="85"/>
        <v>26.080921373666701</v>
      </c>
      <c r="E82" s="10">
        <f t="shared" si="86"/>
        <v>26.372896969999999</v>
      </c>
      <c r="F82" s="7" t="s">
        <v>83</v>
      </c>
      <c r="G82" s="1">
        <v>10</v>
      </c>
      <c r="H82" s="9">
        <f t="shared" si="67"/>
        <v>26.080921373666701</v>
      </c>
      <c r="I82" s="9">
        <f t="shared" si="68"/>
        <v>299.23092137366666</v>
      </c>
      <c r="J82" s="9">
        <f t="shared" si="69"/>
        <v>0.3895186077525124</v>
      </c>
      <c r="K82" s="9">
        <f t="shared" si="70"/>
        <v>7.5919999999999996</v>
      </c>
      <c r="L82" s="9">
        <f t="shared" si="71"/>
        <v>7.5920000000000001E-2</v>
      </c>
      <c r="M82" s="1" t="s">
        <v>83</v>
      </c>
      <c r="O82" s="9">
        <f t="shared" si="87"/>
        <v>0.16842821917479281</v>
      </c>
      <c r="P82" s="9">
        <f t="shared" si="72"/>
        <v>6.5605925439200311E-2</v>
      </c>
      <c r="Q82" s="12">
        <f t="shared" si="73"/>
        <v>1.1809066579056055E-2</v>
      </c>
      <c r="R82" s="9">
        <f t="shared" si="74"/>
        <v>1.36656E-2</v>
      </c>
      <c r="S82" s="13">
        <f t="shared" si="75"/>
        <v>0.86414548787144763</v>
      </c>
      <c r="T82" s="2">
        <f t="shared" si="76"/>
        <v>0.01</v>
      </c>
      <c r="U82" s="14">
        <f t="shared" si="77"/>
        <v>8.641454878714476E-3</v>
      </c>
      <c r="V82" s="13"/>
      <c r="W82" s="2"/>
      <c r="X82" s="14"/>
      <c r="Y82" s="2">
        <v>0.05</v>
      </c>
      <c r="Z82" s="2">
        <v>0.5</v>
      </c>
      <c r="AA82" s="2">
        <f t="shared" si="78"/>
        <v>2.5000000000000001E-2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0.02</v>
      </c>
      <c r="AO82" s="2">
        <v>0.49</v>
      </c>
      <c r="AP82" s="2">
        <f t="shared" si="79"/>
        <v>9.7999999999999997E-3</v>
      </c>
      <c r="AQ82" s="1">
        <f t="shared" si="80"/>
        <v>4.3441454878714474E-2</v>
      </c>
      <c r="AR82" s="9">
        <f t="shared" si="81"/>
        <v>7.5919999999999996</v>
      </c>
      <c r="AS82" s="1">
        <f t="shared" si="82"/>
        <v>0.18</v>
      </c>
      <c r="AT82" s="1">
        <f t="shared" si="83"/>
        <v>11861261.916666666</v>
      </c>
      <c r="AU82" s="1">
        <f t="shared" si="84"/>
        <v>4717791730.2344027</v>
      </c>
    </row>
    <row r="83" spans="1:48" x14ac:dyDescent="0.15">
      <c r="C83" s="7">
        <v>10</v>
      </c>
      <c r="D83" s="7">
        <f t="shared" si="85"/>
        <v>24.483714782258101</v>
      </c>
      <c r="E83" s="10">
        <f t="shared" si="86"/>
        <v>26.080921373666701</v>
      </c>
      <c r="F83" s="7" t="s">
        <v>83</v>
      </c>
      <c r="G83" s="1">
        <v>11</v>
      </c>
      <c r="H83" s="9">
        <f t="shared" si="67"/>
        <v>24.483714782258101</v>
      </c>
      <c r="I83" s="9">
        <f t="shared" si="68"/>
        <v>297.6337147822581</v>
      </c>
      <c r="J83" s="9">
        <f t="shared" si="69"/>
        <v>0.32710915991493633</v>
      </c>
      <c r="K83" s="9">
        <f t="shared" si="70"/>
        <v>7.5919999999999996</v>
      </c>
      <c r="L83" s="9">
        <f t="shared" si="71"/>
        <v>7.5920000000000001E-2</v>
      </c>
      <c r="M83" s="1" t="s">
        <v>85</v>
      </c>
      <c r="N83" s="9">
        <f>(O82-P82)*$C$21/100</f>
        <v>9.7681179048812863E-2</v>
      </c>
      <c r="O83" s="9">
        <f t="shared" si="87"/>
        <v>8.1061114686779664E-2</v>
      </c>
      <c r="P83" s="9">
        <f t="shared" si="72"/>
        <v>2.6515833126960802E-2</v>
      </c>
      <c r="Q83" s="12">
        <f t="shared" si="73"/>
        <v>4.7728499628529441E-3</v>
      </c>
      <c r="R83" s="9">
        <f t="shared" si="74"/>
        <v>1.36656E-2</v>
      </c>
      <c r="S83" s="13">
        <f t="shared" si="75"/>
        <v>0.3492601834425817</v>
      </c>
      <c r="T83" s="2">
        <f t="shared" si="76"/>
        <v>0.01</v>
      </c>
      <c r="U83" s="14">
        <f t="shared" si="77"/>
        <v>3.4926018344258172E-3</v>
      </c>
      <c r="V83" s="13"/>
      <c r="W83" s="2"/>
      <c r="X83" s="14"/>
      <c r="Y83" s="2">
        <v>0.05</v>
      </c>
      <c r="Z83" s="2">
        <v>0.5</v>
      </c>
      <c r="AA83" s="2">
        <f t="shared" si="78"/>
        <v>2.5000000000000001E-2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0.02</v>
      </c>
      <c r="AO83" s="2">
        <v>0.49</v>
      </c>
      <c r="AP83" s="2">
        <f t="shared" si="79"/>
        <v>9.7999999999999997E-3</v>
      </c>
      <c r="AQ83" s="1">
        <f t="shared" si="80"/>
        <v>3.8292601834425816E-2</v>
      </c>
      <c r="AR83" s="9">
        <f t="shared" si="81"/>
        <v>7.5919999999999996</v>
      </c>
      <c r="AS83" s="1">
        <f t="shared" si="82"/>
        <v>0.18</v>
      </c>
      <c r="AT83" s="1">
        <f t="shared" si="83"/>
        <v>11861261.916666666</v>
      </c>
      <c r="AU83" s="1">
        <f t="shared" si="84"/>
        <v>4158620395.3802485</v>
      </c>
    </row>
    <row r="84" spans="1:48" x14ac:dyDescent="0.15">
      <c r="C84" s="7">
        <v>11</v>
      </c>
      <c r="D84" s="7">
        <f t="shared" si="85"/>
        <v>20.506773249666701</v>
      </c>
      <c r="E84" s="10">
        <f t="shared" si="86"/>
        <v>24.483714782258101</v>
      </c>
      <c r="F84" s="7" t="s">
        <v>85</v>
      </c>
      <c r="G84" s="1">
        <v>12</v>
      </c>
      <c r="H84" s="9">
        <f t="shared" si="67"/>
        <v>20.506773249666701</v>
      </c>
      <c r="I84" s="9">
        <f t="shared" si="68"/>
        <v>293.65677324966668</v>
      </c>
      <c r="J84" s="9">
        <f t="shared" si="69"/>
        <v>0.21003077229886624</v>
      </c>
      <c r="K84" s="9">
        <f t="shared" si="70"/>
        <v>7.5919999999999996</v>
      </c>
      <c r="L84" s="9">
        <f t="shared" si="71"/>
        <v>7.5920000000000001E-2</v>
      </c>
      <c r="M84" s="1" t="s">
        <v>83</v>
      </c>
      <c r="O84" s="9">
        <f t="shared" si="87"/>
        <v>0.13046528155981887</v>
      </c>
      <c r="P84" s="9">
        <f t="shared" si="72"/>
        <v>2.7401723844197791E-2</v>
      </c>
      <c r="Q84" s="12">
        <f t="shared" si="73"/>
        <v>4.9323102919556026E-3</v>
      </c>
      <c r="R84" s="9">
        <f t="shared" si="74"/>
        <v>1.36656E-2</v>
      </c>
      <c r="S84" s="13">
        <f t="shared" si="75"/>
        <v>0.36092892313221536</v>
      </c>
      <c r="T84" s="2">
        <f t="shared" si="76"/>
        <v>0.01</v>
      </c>
      <c r="U84" s="14">
        <f t="shared" si="77"/>
        <v>3.6092892313221536E-3</v>
      </c>
      <c r="V84" s="13"/>
      <c r="W84" s="2"/>
      <c r="X84" s="14"/>
      <c r="Y84" s="2">
        <v>0.05</v>
      </c>
      <c r="Z84" s="2">
        <v>0.5</v>
      </c>
      <c r="AA84" s="2">
        <f t="shared" si="78"/>
        <v>2.5000000000000001E-2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0.02</v>
      </c>
      <c r="AO84" s="2">
        <v>0.49</v>
      </c>
      <c r="AP84" s="2">
        <f t="shared" si="79"/>
        <v>9.7999999999999997E-3</v>
      </c>
      <c r="AQ84" s="1">
        <f t="shared" si="80"/>
        <v>3.8409289231322148E-2</v>
      </c>
      <c r="AR84" s="9">
        <f t="shared" si="81"/>
        <v>7.5919999999999996</v>
      </c>
      <c r="AS84" s="1">
        <f t="shared" si="82"/>
        <v>0.18</v>
      </c>
      <c r="AT84" s="1">
        <f t="shared" si="83"/>
        <v>11861261.916666666</v>
      </c>
      <c r="AU84" s="1">
        <f t="shared" si="84"/>
        <v>4171292780.2632384</v>
      </c>
      <c r="AV84" s="1">
        <f>SUM(AU73:AU84)</f>
        <v>50958244486.836403</v>
      </c>
    </row>
    <row r="85" spans="1:48" x14ac:dyDescent="0.15">
      <c r="C85" s="7">
        <v>12</v>
      </c>
      <c r="D85" s="7">
        <f t="shared" si="85"/>
        <v>17.808213765161302</v>
      </c>
      <c r="E85" s="10">
        <f t="shared" si="86"/>
        <v>20.506773249666701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165.81950000000001</v>
      </c>
      <c r="C89" s="7" t="s">
        <v>82</v>
      </c>
      <c r="D89" s="7">
        <f>D73</f>
        <v>17.010710336129002</v>
      </c>
      <c r="E89" s="7"/>
      <c r="F89" s="7"/>
      <c r="G89" s="1">
        <v>1</v>
      </c>
      <c r="H89" s="9">
        <f t="shared" ref="H89:H100" si="88">E90</f>
        <v>17.010710336129002</v>
      </c>
      <c r="I89" s="9">
        <f t="shared" ref="I89:I100" si="89">H89+273.15</f>
        <v>290.160710336129</v>
      </c>
      <c r="J89" s="9">
        <f t="shared" ref="J89:J100" si="90">EXP(($C$15*(I89-$C$13))/($C$16*I89*$C$13))</f>
        <v>0.14085830132215388</v>
      </c>
      <c r="K89" s="9">
        <f t="shared" ref="K89:K100" si="91">$B$89/12</f>
        <v>13.818291666666667</v>
      </c>
      <c r="L89" s="9">
        <f t="shared" ref="L89:L100" si="92">K89*$B$90/100</f>
        <v>3.1782070833333336</v>
      </c>
      <c r="M89" s="1" t="s">
        <v>83</v>
      </c>
      <c r="O89" s="9">
        <f>L89</f>
        <v>3.1782070833333336</v>
      </c>
      <c r="P89" s="9">
        <f t="shared" ref="P89:P100" si="93">O89*J89</f>
        <v>0.44767685100837051</v>
      </c>
      <c r="Q89" s="12">
        <f t="shared" ref="Q89:Q100" si="94">P89*$B$91</f>
        <v>0.20145458295376673</v>
      </c>
      <c r="R89" s="9">
        <f t="shared" ref="R89:R100" si="95">L89*$B$91</f>
        <v>1.4301931875000002</v>
      </c>
      <c r="S89" s="13">
        <f t="shared" ref="S89:S100" si="96">Q89/R89</f>
        <v>0.14085830132215385</v>
      </c>
      <c r="T89" s="2">
        <f t="shared" ref="T89:T100" si="97">$B$90/100</f>
        <v>0.23</v>
      </c>
      <c r="U89" s="14">
        <f t="shared" ref="U89:U100" si="98">S89*T89</f>
        <v>3.239740930409539E-2</v>
      </c>
      <c r="V89" s="2">
        <v>115</v>
      </c>
      <c r="W89" s="2">
        <v>0.12</v>
      </c>
      <c r="X89" s="2">
        <v>12.1</v>
      </c>
      <c r="Y89" s="2">
        <v>0.13</v>
      </c>
      <c r="Z89" s="2">
        <v>4.5</v>
      </c>
      <c r="AA89" s="2">
        <v>0.35</v>
      </c>
      <c r="AB89" s="2"/>
      <c r="AC89" s="2"/>
      <c r="AD89" s="2">
        <v>40</v>
      </c>
      <c r="AE89" s="2">
        <v>0.02</v>
      </c>
      <c r="AF89" s="2">
        <v>1.5</v>
      </c>
      <c r="AG89" s="2">
        <v>7.0000000000000007E-2</v>
      </c>
      <c r="AH89" s="2">
        <v>6.8</v>
      </c>
      <c r="AI89" s="2">
        <v>0.08</v>
      </c>
      <c r="AJ89" s="1">
        <f t="shared" ref="AJ89:AJ100" si="99">U89*0.67*AL89+(V89*W89+X89*Y89+Z89*AA89+AB89*AC89+AD89*AE89+AF89*AG89+AH89*AI89)/1000</f>
        <v>2.8164818905184765E-2</v>
      </c>
      <c r="AK89" s="9">
        <f t="shared" ref="AK89:AK100" si="100">$B$89/12</f>
        <v>13.818291666666667</v>
      </c>
      <c r="AL89" s="1">
        <f t="shared" ref="AL89:AL100" si="101">$B$91</f>
        <v>0.45</v>
      </c>
      <c r="AM89" s="17">
        <f t="shared" ref="AM89:AM100" si="102">$E$6/12</f>
        <v>807201.66666666663</v>
      </c>
      <c r="AN89" s="1">
        <f t="shared" ref="AN89:AN100" si="103">AM89*10000*AK89*AJ89</f>
        <v>3141545602.5909195</v>
      </c>
    </row>
    <row r="90" spans="1:48" x14ac:dyDescent="0.15">
      <c r="A90" s="1" t="s">
        <v>84</v>
      </c>
      <c r="B90" s="1">
        <f>H6</f>
        <v>23</v>
      </c>
      <c r="C90" s="7">
        <v>1</v>
      </c>
      <c r="D90" s="7">
        <f t="shared" ref="D90:D101" si="104">D74</f>
        <v>16.8382091032258</v>
      </c>
      <c r="E90" s="10">
        <f t="shared" ref="E90:E101" si="105">D89</f>
        <v>17.010710336129002</v>
      </c>
      <c r="F90" s="7" t="s">
        <v>83</v>
      </c>
      <c r="G90" s="1">
        <v>2</v>
      </c>
      <c r="H90" s="9">
        <f t="shared" si="88"/>
        <v>16.8382091032258</v>
      </c>
      <c r="I90" s="9">
        <f t="shared" si="89"/>
        <v>289.98820910322576</v>
      </c>
      <c r="J90" s="9">
        <f t="shared" si="90"/>
        <v>0.13807446218562811</v>
      </c>
      <c r="K90" s="9">
        <f t="shared" si="91"/>
        <v>13.818291666666667</v>
      </c>
      <c r="L90" s="9">
        <f t="shared" si="92"/>
        <v>3.1782070833333336</v>
      </c>
      <c r="M90" s="1" t="s">
        <v>83</v>
      </c>
      <c r="O90" s="9">
        <f t="shared" ref="O90:O100" si="106">L90+O89-P89-N90</f>
        <v>5.9087373156582963</v>
      </c>
      <c r="P90" s="9">
        <f t="shared" si="93"/>
        <v>0.81584572705567115</v>
      </c>
      <c r="Q90" s="12">
        <f t="shared" si="94"/>
        <v>0.36713057717505204</v>
      </c>
      <c r="R90" s="9">
        <f t="shared" si="95"/>
        <v>1.4301931875000002</v>
      </c>
      <c r="S90" s="13">
        <f t="shared" si="96"/>
        <v>0.25669999017181866</v>
      </c>
      <c r="T90" s="2">
        <f t="shared" si="97"/>
        <v>0.23</v>
      </c>
      <c r="U90" s="14">
        <f t="shared" si="98"/>
        <v>5.9040997739518292E-2</v>
      </c>
      <c r="V90" s="2">
        <v>115</v>
      </c>
      <c r="W90" s="2">
        <v>0.12</v>
      </c>
      <c r="X90" s="2">
        <v>12.1</v>
      </c>
      <c r="Y90" s="2">
        <v>0.13</v>
      </c>
      <c r="Z90" s="2">
        <v>4.5</v>
      </c>
      <c r="AA90" s="2">
        <v>0.35</v>
      </c>
      <c r="AB90" s="2"/>
      <c r="AC90" s="2"/>
      <c r="AD90" s="2">
        <v>40</v>
      </c>
      <c r="AE90" s="2">
        <v>0.02</v>
      </c>
      <c r="AF90" s="2">
        <v>1.5</v>
      </c>
      <c r="AG90" s="2">
        <v>7.0000000000000007E-2</v>
      </c>
      <c r="AH90" s="2">
        <v>6.8</v>
      </c>
      <c r="AI90" s="2">
        <v>0.08</v>
      </c>
      <c r="AJ90" s="1">
        <f t="shared" si="99"/>
        <v>3.6197860818464767E-2</v>
      </c>
      <c r="AK90" s="9">
        <f t="shared" si="100"/>
        <v>13.818291666666667</v>
      </c>
      <c r="AL90" s="1">
        <f t="shared" si="101"/>
        <v>0.45</v>
      </c>
      <c r="AM90" s="17">
        <f t="shared" si="102"/>
        <v>807201.66666666663</v>
      </c>
      <c r="AN90" s="1">
        <f t="shared" si="103"/>
        <v>4037562991.6268449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4"/>
        <v>20.343192264482798</v>
      </c>
      <c r="E91" s="10">
        <f t="shared" si="105"/>
        <v>16.8382091032258</v>
      </c>
      <c r="F91" s="7" t="s">
        <v>83</v>
      </c>
      <c r="G91" s="1">
        <v>3</v>
      </c>
      <c r="H91" s="9">
        <f t="shared" si="88"/>
        <v>20.343192264482798</v>
      </c>
      <c r="I91" s="9">
        <f t="shared" si="89"/>
        <v>293.49319226448279</v>
      </c>
      <c r="J91" s="9">
        <f t="shared" si="90"/>
        <v>0.20618497244274919</v>
      </c>
      <c r="K91" s="9">
        <f t="shared" si="91"/>
        <v>13.818291666666667</v>
      </c>
      <c r="L91" s="9">
        <f t="shared" si="92"/>
        <v>3.1782070833333336</v>
      </c>
      <c r="M91" s="1" t="s">
        <v>83</v>
      </c>
      <c r="O91" s="9">
        <f t="shared" si="106"/>
        <v>8.2710986719359596</v>
      </c>
      <c r="P91" s="9">
        <f t="shared" si="93"/>
        <v>1.7053762517443753</v>
      </c>
      <c r="Q91" s="12">
        <f t="shared" si="94"/>
        <v>0.76741931328496893</v>
      </c>
      <c r="R91" s="9">
        <f t="shared" si="95"/>
        <v>1.4301931875000002</v>
      </c>
      <c r="S91" s="13">
        <f t="shared" si="96"/>
        <v>0.53658437195217645</v>
      </c>
      <c r="T91" s="2">
        <f t="shared" si="97"/>
        <v>0.23</v>
      </c>
      <c r="U91" s="14">
        <f t="shared" si="98"/>
        <v>0.12341440554900059</v>
      </c>
      <c r="V91" s="2">
        <v>115</v>
      </c>
      <c r="W91" s="2">
        <v>0.12</v>
      </c>
      <c r="X91" s="2">
        <v>12.1</v>
      </c>
      <c r="Y91" s="2">
        <v>0.13</v>
      </c>
      <c r="Z91" s="2">
        <v>4.5</v>
      </c>
      <c r="AA91" s="2">
        <v>0.35</v>
      </c>
      <c r="AB91" s="2"/>
      <c r="AC91" s="2"/>
      <c r="AD91" s="2">
        <v>40</v>
      </c>
      <c r="AE91" s="2">
        <v>0.02</v>
      </c>
      <c r="AF91" s="2">
        <v>1.5</v>
      </c>
      <c r="AG91" s="2">
        <v>7.0000000000000007E-2</v>
      </c>
      <c r="AH91" s="2">
        <v>6.8</v>
      </c>
      <c r="AI91" s="2">
        <v>0.08</v>
      </c>
      <c r="AJ91" s="1">
        <f t="shared" si="99"/>
        <v>5.5606443273023679E-2</v>
      </c>
      <c r="AK91" s="9">
        <f t="shared" si="100"/>
        <v>13.818291666666667</v>
      </c>
      <c r="AL91" s="1">
        <f t="shared" si="101"/>
        <v>0.45</v>
      </c>
      <c r="AM91" s="17">
        <f t="shared" si="102"/>
        <v>807201.66666666663</v>
      </c>
      <c r="AN91" s="1">
        <f t="shared" si="103"/>
        <v>6202425015.6968279</v>
      </c>
    </row>
    <row r="92" spans="1:48" x14ac:dyDescent="0.15">
      <c r="C92" s="7">
        <v>3</v>
      </c>
      <c r="D92" s="7">
        <f t="shared" si="104"/>
        <v>24.4969016751613</v>
      </c>
      <c r="E92" s="10">
        <f t="shared" si="105"/>
        <v>20.343192264482798</v>
      </c>
      <c r="F92" s="7" t="s">
        <v>83</v>
      </c>
      <c r="G92" s="1">
        <v>4</v>
      </c>
      <c r="H92" s="9">
        <f t="shared" si="88"/>
        <v>24.4969016751613</v>
      </c>
      <c r="I92" s="9">
        <f t="shared" si="89"/>
        <v>297.6469016751613</v>
      </c>
      <c r="J92" s="9">
        <f t="shared" si="90"/>
        <v>0.32758360092273525</v>
      </c>
      <c r="K92" s="9">
        <f t="shared" si="91"/>
        <v>13.818291666666667</v>
      </c>
      <c r="L92" s="9">
        <f t="shared" si="92"/>
        <v>3.1782070833333336</v>
      </c>
      <c r="M92" s="1" t="s">
        <v>83</v>
      </c>
      <c r="O92" s="9">
        <f t="shared" si="106"/>
        <v>9.7439295035249174</v>
      </c>
      <c r="P92" s="9">
        <f t="shared" si="93"/>
        <v>3.1919515139019725</v>
      </c>
      <c r="Q92" s="12">
        <f t="shared" si="94"/>
        <v>1.4363781812558876</v>
      </c>
      <c r="R92" s="9">
        <f t="shared" si="95"/>
        <v>1.4301931875000002</v>
      </c>
      <c r="S92" s="13">
        <f t="shared" si="96"/>
        <v>1.0043245862236967</v>
      </c>
      <c r="T92" s="2">
        <f t="shared" si="97"/>
        <v>0.23</v>
      </c>
      <c r="U92" s="14">
        <f t="shared" si="98"/>
        <v>0.23099465483145024</v>
      </c>
      <c r="V92" s="2">
        <v>220</v>
      </c>
      <c r="W92" s="2">
        <v>0.12</v>
      </c>
      <c r="X92" s="2">
        <v>15.1</v>
      </c>
      <c r="Y92" s="2">
        <v>0.13</v>
      </c>
      <c r="Z92" s="2">
        <v>6</v>
      </c>
      <c r="AA92" s="2">
        <v>0.35</v>
      </c>
      <c r="AB92" s="2"/>
      <c r="AC92" s="2"/>
      <c r="AD92" s="2">
        <v>110</v>
      </c>
      <c r="AE92" s="2">
        <v>0.02</v>
      </c>
      <c r="AF92" s="2">
        <v>3</v>
      </c>
      <c r="AG92" s="2">
        <v>7.0000000000000007E-2</v>
      </c>
      <c r="AH92" s="2">
        <v>7</v>
      </c>
      <c r="AI92" s="2">
        <v>0.08</v>
      </c>
      <c r="AJ92" s="1">
        <f t="shared" si="99"/>
        <v>0.10307788843168225</v>
      </c>
      <c r="AK92" s="9">
        <f t="shared" si="100"/>
        <v>13.818291666666667</v>
      </c>
      <c r="AL92" s="1">
        <f t="shared" si="101"/>
        <v>0.45</v>
      </c>
      <c r="AM92" s="17">
        <f t="shared" si="102"/>
        <v>807201.66666666663</v>
      </c>
      <c r="AN92" s="1">
        <f t="shared" si="103"/>
        <v>11497460296.728453</v>
      </c>
    </row>
    <row r="93" spans="1:48" x14ac:dyDescent="0.15">
      <c r="C93" s="7">
        <v>4</v>
      </c>
      <c r="D93" s="7">
        <f t="shared" si="104"/>
        <v>28.800523688999998</v>
      </c>
      <c r="E93" s="10">
        <f t="shared" si="105"/>
        <v>24.4969016751613</v>
      </c>
      <c r="F93" s="7" t="s">
        <v>83</v>
      </c>
      <c r="G93" s="1">
        <v>5</v>
      </c>
      <c r="H93" s="9">
        <f t="shared" si="88"/>
        <v>28.800523688999998</v>
      </c>
      <c r="I93" s="9">
        <f t="shared" si="89"/>
        <v>301.95052368899997</v>
      </c>
      <c r="J93" s="9">
        <f t="shared" si="90"/>
        <v>0.52216661849310975</v>
      </c>
      <c r="K93" s="9">
        <f t="shared" si="91"/>
        <v>13.818291666666667</v>
      </c>
      <c r="L93" s="9">
        <f t="shared" si="92"/>
        <v>3.1782070833333336</v>
      </c>
      <c r="M93" s="1" t="s">
        <v>85</v>
      </c>
      <c r="N93" s="9">
        <f>(O92-P92)*$C$21/100</f>
        <v>6.224379090141797</v>
      </c>
      <c r="O93" s="9">
        <f t="shared" si="106"/>
        <v>3.505805982814481</v>
      </c>
      <c r="P93" s="9">
        <f t="shared" si="93"/>
        <v>1.8306148551391508</v>
      </c>
      <c r="Q93" s="12">
        <f t="shared" si="94"/>
        <v>0.8237766848126179</v>
      </c>
      <c r="R93" s="9">
        <f t="shared" si="95"/>
        <v>1.4301931875000002</v>
      </c>
      <c r="S93" s="13">
        <f t="shared" si="96"/>
        <v>0.57598979775074466</v>
      </c>
      <c r="T93" s="2">
        <f t="shared" si="97"/>
        <v>0.23</v>
      </c>
      <c r="U93" s="14">
        <f t="shared" si="98"/>
        <v>0.13247765348267126</v>
      </c>
      <c r="V93" s="2">
        <v>220</v>
      </c>
      <c r="W93" s="2">
        <v>0.12</v>
      </c>
      <c r="X93" s="2">
        <v>15.1</v>
      </c>
      <c r="Y93" s="2">
        <v>0.13</v>
      </c>
      <c r="Z93" s="2">
        <v>6</v>
      </c>
      <c r="AA93" s="2">
        <v>0.35</v>
      </c>
      <c r="AB93" s="2"/>
      <c r="AC93" s="2"/>
      <c r="AD93" s="2">
        <v>110</v>
      </c>
      <c r="AE93" s="2">
        <v>0.02</v>
      </c>
      <c r="AF93" s="2">
        <v>3</v>
      </c>
      <c r="AG93" s="2">
        <v>7.0000000000000007E-2</v>
      </c>
      <c r="AH93" s="2">
        <v>7</v>
      </c>
      <c r="AI93" s="2">
        <v>0.08</v>
      </c>
      <c r="AJ93" s="1">
        <f t="shared" si="99"/>
        <v>7.3375012525025401E-2</v>
      </c>
      <c r="AK93" s="9">
        <f t="shared" si="100"/>
        <v>13.818291666666667</v>
      </c>
      <c r="AL93" s="1">
        <f t="shared" si="101"/>
        <v>0.45</v>
      </c>
      <c r="AM93" s="17">
        <f t="shared" si="102"/>
        <v>807201.66666666663</v>
      </c>
      <c r="AN93" s="1">
        <f t="shared" si="103"/>
        <v>8184357538.8873959</v>
      </c>
    </row>
    <row r="94" spans="1:48" x14ac:dyDescent="0.15">
      <c r="C94" s="7">
        <v>5</v>
      </c>
      <c r="D94" s="7">
        <f t="shared" si="104"/>
        <v>29.716735886451598</v>
      </c>
      <c r="E94" s="10">
        <f t="shared" si="105"/>
        <v>28.800523688999998</v>
      </c>
      <c r="F94" s="7" t="s">
        <v>85</v>
      </c>
      <c r="G94" s="1">
        <v>6</v>
      </c>
      <c r="H94" s="9">
        <f t="shared" si="88"/>
        <v>29.716735886451598</v>
      </c>
      <c r="I94" s="9">
        <f t="shared" si="89"/>
        <v>302.86673588645158</v>
      </c>
      <c r="J94" s="9">
        <f t="shared" si="90"/>
        <v>0.57567087487876667</v>
      </c>
      <c r="K94" s="9">
        <f t="shared" si="91"/>
        <v>13.818291666666667</v>
      </c>
      <c r="L94" s="9">
        <f t="shared" si="92"/>
        <v>3.1782070833333336</v>
      </c>
      <c r="M94" s="1" t="s">
        <v>83</v>
      </c>
      <c r="O94" s="9">
        <f t="shared" si="106"/>
        <v>4.8533982110086633</v>
      </c>
      <c r="P94" s="9">
        <f t="shared" si="93"/>
        <v>2.7939599942663982</v>
      </c>
      <c r="Q94" s="12">
        <f t="shared" si="94"/>
        <v>1.2572819974198792</v>
      </c>
      <c r="R94" s="9">
        <f t="shared" si="95"/>
        <v>1.4301931875000002</v>
      </c>
      <c r="S94" s="13">
        <f t="shared" si="96"/>
        <v>0.87909941706380768</v>
      </c>
      <c r="T94" s="2">
        <f t="shared" si="97"/>
        <v>0.23</v>
      </c>
      <c r="U94" s="14">
        <f t="shared" si="98"/>
        <v>0.20219286592467578</v>
      </c>
      <c r="V94" s="2">
        <v>220</v>
      </c>
      <c r="W94" s="2">
        <v>0.12</v>
      </c>
      <c r="X94" s="2">
        <v>15.1</v>
      </c>
      <c r="Y94" s="2">
        <v>0.13</v>
      </c>
      <c r="Z94" s="2">
        <v>6</v>
      </c>
      <c r="AA94" s="2">
        <v>0.35</v>
      </c>
      <c r="AB94" s="2"/>
      <c r="AC94" s="2"/>
      <c r="AD94" s="2">
        <v>110</v>
      </c>
      <c r="AE94" s="2">
        <v>0.02</v>
      </c>
      <c r="AF94" s="2">
        <v>3</v>
      </c>
      <c r="AG94" s="2">
        <v>7.0000000000000007E-2</v>
      </c>
      <c r="AH94" s="2">
        <v>7</v>
      </c>
      <c r="AI94" s="2">
        <v>0.08</v>
      </c>
      <c r="AJ94" s="1">
        <f t="shared" si="99"/>
        <v>9.4394149076289763E-2</v>
      </c>
      <c r="AK94" s="9">
        <f t="shared" si="100"/>
        <v>13.818291666666667</v>
      </c>
      <c r="AL94" s="1">
        <f t="shared" si="101"/>
        <v>0.45</v>
      </c>
      <c r="AM94" s="17">
        <f t="shared" si="102"/>
        <v>807201.66666666663</v>
      </c>
      <c r="AN94" s="1">
        <f t="shared" si="103"/>
        <v>10528863151.551815</v>
      </c>
    </row>
    <row r="95" spans="1:48" x14ac:dyDescent="0.15">
      <c r="C95" s="7">
        <v>6</v>
      </c>
      <c r="D95" s="7">
        <f t="shared" si="104"/>
        <v>29.045735797666701</v>
      </c>
      <c r="E95" s="10">
        <f t="shared" si="105"/>
        <v>29.716735886451598</v>
      </c>
      <c r="F95" s="7" t="s">
        <v>83</v>
      </c>
      <c r="G95" s="1">
        <v>7</v>
      </c>
      <c r="H95" s="9">
        <f t="shared" si="88"/>
        <v>29.045735797666701</v>
      </c>
      <c r="I95" s="9">
        <f t="shared" si="89"/>
        <v>302.19573579766666</v>
      </c>
      <c r="J95" s="9">
        <f t="shared" si="90"/>
        <v>0.53600983069679986</v>
      </c>
      <c r="K95" s="9">
        <f t="shared" si="91"/>
        <v>13.818291666666667</v>
      </c>
      <c r="L95" s="9">
        <f t="shared" si="92"/>
        <v>3.1782070833333336</v>
      </c>
      <c r="M95" s="1" t="s">
        <v>83</v>
      </c>
      <c r="O95" s="9">
        <f t="shared" si="106"/>
        <v>5.2376453000755987</v>
      </c>
      <c r="P95" s="9">
        <f t="shared" si="93"/>
        <v>2.807429370543411</v>
      </c>
      <c r="Q95" s="12">
        <f t="shared" si="94"/>
        <v>1.2633432167445351</v>
      </c>
      <c r="R95" s="9">
        <f t="shared" si="95"/>
        <v>1.4301931875000002</v>
      </c>
      <c r="S95" s="13">
        <f t="shared" si="96"/>
        <v>0.88333745943293052</v>
      </c>
      <c r="T95" s="2">
        <f t="shared" si="97"/>
        <v>0.23</v>
      </c>
      <c r="U95" s="14">
        <f t="shared" si="98"/>
        <v>0.20316761566957403</v>
      </c>
      <c r="V95" s="2">
        <v>220</v>
      </c>
      <c r="W95" s="2">
        <v>0.12</v>
      </c>
      <c r="X95" s="2">
        <v>15.1</v>
      </c>
      <c r="Y95" s="2">
        <v>0.13</v>
      </c>
      <c r="Z95" s="2">
        <v>6</v>
      </c>
      <c r="AA95" s="2">
        <v>0.35</v>
      </c>
      <c r="AB95" s="2"/>
      <c r="AC95" s="2"/>
      <c r="AD95" s="2">
        <v>110</v>
      </c>
      <c r="AE95" s="2">
        <v>0.02</v>
      </c>
      <c r="AF95" s="2">
        <v>3</v>
      </c>
      <c r="AG95" s="2">
        <v>7.0000000000000007E-2</v>
      </c>
      <c r="AH95" s="2">
        <v>7</v>
      </c>
      <c r="AI95" s="2">
        <v>0.08</v>
      </c>
      <c r="AJ95" s="1">
        <f t="shared" si="99"/>
        <v>9.4688036124376596E-2</v>
      </c>
      <c r="AK95" s="9">
        <f t="shared" si="100"/>
        <v>13.818291666666667</v>
      </c>
      <c r="AL95" s="1">
        <f t="shared" si="101"/>
        <v>0.45</v>
      </c>
      <c r="AM95" s="17">
        <f t="shared" si="102"/>
        <v>807201.66666666663</v>
      </c>
      <c r="AN95" s="1">
        <f t="shared" si="103"/>
        <v>10561643748.035809</v>
      </c>
    </row>
    <row r="96" spans="1:48" x14ac:dyDescent="0.15">
      <c r="C96" s="7">
        <v>7</v>
      </c>
      <c r="D96" s="7">
        <f t="shared" si="104"/>
        <v>26.594641957096801</v>
      </c>
      <c r="E96" s="10">
        <f t="shared" si="105"/>
        <v>29.045735797666701</v>
      </c>
      <c r="F96" s="7" t="s">
        <v>83</v>
      </c>
      <c r="G96" s="1">
        <v>8</v>
      </c>
      <c r="H96" s="9">
        <f t="shared" si="88"/>
        <v>26.594641957096801</v>
      </c>
      <c r="I96" s="9">
        <f t="shared" si="89"/>
        <v>299.7446419570968</v>
      </c>
      <c r="J96" s="9">
        <f t="shared" si="90"/>
        <v>0.41185840258238698</v>
      </c>
      <c r="K96" s="9">
        <f t="shared" si="91"/>
        <v>13.818291666666667</v>
      </c>
      <c r="L96" s="9">
        <f t="shared" si="92"/>
        <v>3.1782070833333336</v>
      </c>
      <c r="M96" s="1" t="s">
        <v>83</v>
      </c>
      <c r="O96" s="9">
        <f t="shared" si="106"/>
        <v>5.6084230128655213</v>
      </c>
      <c r="P96" s="9">
        <f t="shared" si="93"/>
        <v>2.3098761430850914</v>
      </c>
      <c r="Q96" s="12">
        <f t="shared" si="94"/>
        <v>1.0394442643882911</v>
      </c>
      <c r="R96" s="9">
        <f t="shared" si="95"/>
        <v>1.4301931875000002</v>
      </c>
      <c r="S96" s="13">
        <f t="shared" si="96"/>
        <v>0.72678591498904821</v>
      </c>
      <c r="T96" s="2">
        <f t="shared" si="97"/>
        <v>0.23</v>
      </c>
      <c r="U96" s="14">
        <f t="shared" si="98"/>
        <v>0.1671607604474811</v>
      </c>
      <c r="V96" s="2">
        <v>220</v>
      </c>
      <c r="W96" s="2">
        <v>0.12</v>
      </c>
      <c r="X96" s="2">
        <v>15.1</v>
      </c>
      <c r="Y96" s="2">
        <v>0.13</v>
      </c>
      <c r="Z96" s="2">
        <v>6</v>
      </c>
      <c r="AA96" s="2">
        <v>0.35</v>
      </c>
      <c r="AB96" s="2"/>
      <c r="AC96" s="2"/>
      <c r="AD96" s="2">
        <v>110</v>
      </c>
      <c r="AE96" s="2">
        <v>0.02</v>
      </c>
      <c r="AF96" s="2">
        <v>3</v>
      </c>
      <c r="AG96" s="2">
        <v>7.0000000000000007E-2</v>
      </c>
      <c r="AH96" s="2">
        <v>7</v>
      </c>
      <c r="AI96" s="2">
        <v>0.08</v>
      </c>
      <c r="AJ96" s="1">
        <f t="shared" si="99"/>
        <v>8.3831969274915569E-2</v>
      </c>
      <c r="AK96" s="9">
        <f t="shared" si="100"/>
        <v>13.818291666666667</v>
      </c>
      <c r="AL96" s="1">
        <f t="shared" si="101"/>
        <v>0.45</v>
      </c>
      <c r="AM96" s="17">
        <f t="shared" si="102"/>
        <v>807201.66666666663</v>
      </c>
      <c r="AN96" s="1">
        <f t="shared" si="103"/>
        <v>9350741977.739706</v>
      </c>
    </row>
    <row r="97" spans="1:50" x14ac:dyDescent="0.15">
      <c r="C97" s="7">
        <v>8</v>
      </c>
      <c r="D97" s="7">
        <f t="shared" si="104"/>
        <v>26.372896969999999</v>
      </c>
      <c r="E97" s="10">
        <f t="shared" si="105"/>
        <v>26.594641957096801</v>
      </c>
      <c r="F97" s="7" t="s">
        <v>83</v>
      </c>
      <c r="G97" s="1">
        <v>9</v>
      </c>
      <c r="H97" s="9">
        <f t="shared" si="88"/>
        <v>26.372896969999999</v>
      </c>
      <c r="I97" s="9">
        <f t="shared" si="89"/>
        <v>299.52289696999998</v>
      </c>
      <c r="J97" s="9">
        <f t="shared" si="90"/>
        <v>0.4020719691133981</v>
      </c>
      <c r="K97" s="9">
        <f t="shared" si="91"/>
        <v>13.818291666666667</v>
      </c>
      <c r="L97" s="9">
        <f t="shared" si="92"/>
        <v>3.1782070833333336</v>
      </c>
      <c r="M97" s="1" t="s">
        <v>83</v>
      </c>
      <c r="O97" s="9">
        <f t="shared" si="106"/>
        <v>6.4767539531137643</v>
      </c>
      <c r="P97" s="9">
        <f t="shared" si="93"/>
        <v>2.6041212153914364</v>
      </c>
      <c r="Q97" s="12">
        <f t="shared" si="94"/>
        <v>1.1718545469261463</v>
      </c>
      <c r="R97" s="9">
        <f t="shared" si="95"/>
        <v>1.4301931875000002</v>
      </c>
      <c r="S97" s="13">
        <f t="shared" si="96"/>
        <v>0.819368010677331</v>
      </c>
      <c r="T97" s="2">
        <f t="shared" si="97"/>
        <v>0.23</v>
      </c>
      <c r="U97" s="14">
        <f t="shared" si="98"/>
        <v>0.18845464245578614</v>
      </c>
      <c r="V97" s="2">
        <v>220</v>
      </c>
      <c r="W97" s="2">
        <v>0.12</v>
      </c>
      <c r="X97" s="2">
        <v>15.1</v>
      </c>
      <c r="Y97" s="2">
        <v>0.13</v>
      </c>
      <c r="Z97" s="2">
        <v>6</v>
      </c>
      <c r="AA97" s="2">
        <v>0.35</v>
      </c>
      <c r="AB97" s="2"/>
      <c r="AC97" s="2"/>
      <c r="AD97" s="2">
        <v>110</v>
      </c>
      <c r="AE97" s="2">
        <v>0.02</v>
      </c>
      <c r="AF97" s="2">
        <v>3</v>
      </c>
      <c r="AG97" s="2">
        <v>7.0000000000000007E-2</v>
      </c>
      <c r="AH97" s="2">
        <v>7</v>
      </c>
      <c r="AI97" s="2">
        <v>0.08</v>
      </c>
      <c r="AJ97" s="1">
        <f t="shared" si="99"/>
        <v>9.0252074700419516E-2</v>
      </c>
      <c r="AK97" s="9">
        <f t="shared" si="100"/>
        <v>13.818291666666667</v>
      </c>
      <c r="AL97" s="1">
        <f t="shared" si="101"/>
        <v>0.45</v>
      </c>
      <c r="AM97" s="17">
        <f t="shared" si="102"/>
        <v>807201.66666666663</v>
      </c>
      <c r="AN97" s="1">
        <f t="shared" si="103"/>
        <v>10066850042.753721</v>
      </c>
    </row>
    <row r="98" spans="1:50" x14ac:dyDescent="0.15">
      <c r="C98" s="7">
        <v>9</v>
      </c>
      <c r="D98" s="7">
        <f t="shared" si="104"/>
        <v>26.080921373666701</v>
      </c>
      <c r="E98" s="10">
        <f t="shared" si="105"/>
        <v>26.372896969999999</v>
      </c>
      <c r="F98" s="7" t="s">
        <v>83</v>
      </c>
      <c r="G98" s="1">
        <v>10</v>
      </c>
      <c r="H98" s="9">
        <f t="shared" si="88"/>
        <v>26.080921373666701</v>
      </c>
      <c r="I98" s="9">
        <f t="shared" si="89"/>
        <v>299.23092137366666</v>
      </c>
      <c r="J98" s="9">
        <f t="shared" si="90"/>
        <v>0.3895186077525124</v>
      </c>
      <c r="K98" s="9">
        <f t="shared" si="91"/>
        <v>13.818291666666667</v>
      </c>
      <c r="L98" s="9">
        <f t="shared" si="92"/>
        <v>3.1782070833333336</v>
      </c>
      <c r="M98" s="1" t="s">
        <v>83</v>
      </c>
      <c r="O98" s="9">
        <f t="shared" si="106"/>
        <v>7.0508398210556615</v>
      </c>
      <c r="P98" s="9">
        <f t="shared" si="93"/>
        <v>2.746433310583575</v>
      </c>
      <c r="Q98" s="12">
        <f t="shared" si="94"/>
        <v>1.2358949897626088</v>
      </c>
      <c r="R98" s="9">
        <f t="shared" si="95"/>
        <v>1.4301931875000002</v>
      </c>
      <c r="S98" s="13">
        <f t="shared" si="96"/>
        <v>0.86414548787144785</v>
      </c>
      <c r="T98" s="2">
        <f t="shared" si="97"/>
        <v>0.23</v>
      </c>
      <c r="U98" s="14">
        <f t="shared" si="98"/>
        <v>0.19875346221043302</v>
      </c>
      <c r="V98" s="2">
        <v>220</v>
      </c>
      <c r="W98" s="2">
        <v>0.12</v>
      </c>
      <c r="X98" s="2">
        <v>15.1</v>
      </c>
      <c r="Y98" s="2">
        <v>0.13</v>
      </c>
      <c r="Z98" s="2">
        <v>6</v>
      </c>
      <c r="AA98" s="2">
        <v>0.35</v>
      </c>
      <c r="AB98" s="2"/>
      <c r="AC98" s="2"/>
      <c r="AD98" s="2">
        <v>110</v>
      </c>
      <c r="AE98" s="2">
        <v>0.02</v>
      </c>
      <c r="AF98" s="2">
        <v>3</v>
      </c>
      <c r="AG98" s="2">
        <v>7.0000000000000007E-2</v>
      </c>
      <c r="AH98" s="2">
        <v>7</v>
      </c>
      <c r="AI98" s="2">
        <v>0.08</v>
      </c>
      <c r="AJ98" s="1">
        <f t="shared" si="99"/>
        <v>9.3357168856445572E-2</v>
      </c>
      <c r="AK98" s="9">
        <f t="shared" si="100"/>
        <v>13.818291666666667</v>
      </c>
      <c r="AL98" s="1">
        <f t="shared" si="101"/>
        <v>0.45</v>
      </c>
      <c r="AM98" s="17">
        <f t="shared" si="102"/>
        <v>807201.66666666663</v>
      </c>
      <c r="AN98" s="1">
        <f t="shared" si="103"/>
        <v>10413196842.437874</v>
      </c>
    </row>
    <row r="99" spans="1:50" x14ac:dyDescent="0.15">
      <c r="C99" s="7">
        <v>10</v>
      </c>
      <c r="D99" s="7">
        <f t="shared" si="104"/>
        <v>24.483714782258101</v>
      </c>
      <c r="E99" s="10">
        <f t="shared" si="105"/>
        <v>26.080921373666701</v>
      </c>
      <c r="F99" s="7" t="s">
        <v>83</v>
      </c>
      <c r="G99" s="1">
        <v>11</v>
      </c>
      <c r="H99" s="9">
        <f t="shared" si="88"/>
        <v>24.483714782258101</v>
      </c>
      <c r="I99" s="9">
        <f t="shared" si="89"/>
        <v>297.6337147822581</v>
      </c>
      <c r="J99" s="9">
        <f t="shared" si="90"/>
        <v>0.32710915991493633</v>
      </c>
      <c r="K99" s="9">
        <f t="shared" si="91"/>
        <v>13.818291666666667</v>
      </c>
      <c r="L99" s="9">
        <f t="shared" si="92"/>
        <v>3.1782070833333336</v>
      </c>
      <c r="M99" s="1" t="s">
        <v>85</v>
      </c>
      <c r="N99" s="9">
        <f>(O98-P98)*$C$21/100</f>
        <v>4.0891861849484821</v>
      </c>
      <c r="O99" s="9">
        <f t="shared" si="106"/>
        <v>3.3934274088569376</v>
      </c>
      <c r="P99" s="9">
        <f t="shared" si="93"/>
        <v>1.1100211889435121</v>
      </c>
      <c r="Q99" s="12">
        <f t="shared" si="94"/>
        <v>0.49950953502458045</v>
      </c>
      <c r="R99" s="9">
        <f t="shared" si="95"/>
        <v>1.4301931875000002</v>
      </c>
      <c r="S99" s="13">
        <f t="shared" si="96"/>
        <v>0.34926018344258153</v>
      </c>
      <c r="T99" s="2">
        <f t="shared" si="97"/>
        <v>0.23</v>
      </c>
      <c r="U99" s="14">
        <f t="shared" si="98"/>
        <v>8.032984219179376E-2</v>
      </c>
      <c r="V99" s="2">
        <v>220</v>
      </c>
      <c r="W99" s="2">
        <v>0.12</v>
      </c>
      <c r="X99" s="2">
        <v>15.1</v>
      </c>
      <c r="Y99" s="2">
        <v>0.13</v>
      </c>
      <c r="Z99" s="2">
        <v>6</v>
      </c>
      <c r="AA99" s="2">
        <v>0.35</v>
      </c>
      <c r="AB99" s="2"/>
      <c r="AC99" s="2"/>
      <c r="AD99" s="2">
        <v>110</v>
      </c>
      <c r="AE99" s="2">
        <v>0.02</v>
      </c>
      <c r="AF99" s="2">
        <v>3</v>
      </c>
      <c r="AG99" s="2">
        <v>7.0000000000000007E-2</v>
      </c>
      <c r="AH99" s="2">
        <v>7</v>
      </c>
      <c r="AI99" s="2">
        <v>0.08</v>
      </c>
      <c r="AJ99" s="1">
        <f t="shared" si="99"/>
        <v>5.7652447420825828E-2</v>
      </c>
      <c r="AK99" s="9">
        <f t="shared" si="100"/>
        <v>13.818291666666667</v>
      </c>
      <c r="AL99" s="1">
        <f t="shared" si="101"/>
        <v>0.45</v>
      </c>
      <c r="AM99" s="17">
        <f t="shared" si="102"/>
        <v>807201.66666666663</v>
      </c>
      <c r="AN99" s="1">
        <f t="shared" si="103"/>
        <v>6430639347.7345676</v>
      </c>
    </row>
    <row r="100" spans="1:50" x14ac:dyDescent="0.15">
      <c r="C100" s="7">
        <v>11</v>
      </c>
      <c r="D100" s="7">
        <f t="shared" si="104"/>
        <v>20.506773249666701</v>
      </c>
      <c r="E100" s="10">
        <f t="shared" si="105"/>
        <v>24.483714782258101</v>
      </c>
      <c r="F100" s="7" t="s">
        <v>85</v>
      </c>
      <c r="G100" s="1">
        <v>12</v>
      </c>
      <c r="H100" s="9">
        <f t="shared" si="88"/>
        <v>20.506773249666701</v>
      </c>
      <c r="I100" s="9">
        <f t="shared" si="89"/>
        <v>293.65677324966668</v>
      </c>
      <c r="J100" s="9">
        <f t="shared" si="90"/>
        <v>0.21003077229886624</v>
      </c>
      <c r="K100" s="9">
        <f t="shared" si="91"/>
        <v>13.818291666666667</v>
      </c>
      <c r="L100" s="9">
        <f t="shared" si="92"/>
        <v>3.1782070833333336</v>
      </c>
      <c r="M100" s="1" t="s">
        <v>83</v>
      </c>
      <c r="O100" s="9">
        <f t="shared" si="106"/>
        <v>5.4616133032467591</v>
      </c>
      <c r="P100" s="9">
        <f t="shared" si="93"/>
        <v>1.1471068600786787</v>
      </c>
      <c r="Q100" s="12">
        <f t="shared" si="94"/>
        <v>0.51619808703540537</v>
      </c>
      <c r="R100" s="9">
        <f t="shared" si="95"/>
        <v>1.4301931875000002</v>
      </c>
      <c r="S100" s="13">
        <f t="shared" si="96"/>
        <v>0.36092892313221514</v>
      </c>
      <c r="T100" s="2">
        <f t="shared" si="97"/>
        <v>0.23</v>
      </c>
      <c r="U100" s="14">
        <f t="shared" si="98"/>
        <v>8.3013652320409484E-2</v>
      </c>
      <c r="V100" s="2">
        <v>220</v>
      </c>
      <c r="W100" s="2">
        <v>0.12</v>
      </c>
      <c r="X100" s="2">
        <v>15.1</v>
      </c>
      <c r="Y100" s="2">
        <v>0.13</v>
      </c>
      <c r="Z100" s="2">
        <v>6</v>
      </c>
      <c r="AA100" s="2">
        <v>0.35</v>
      </c>
      <c r="AB100" s="2"/>
      <c r="AC100" s="2"/>
      <c r="AD100" s="2">
        <v>110</v>
      </c>
      <c r="AE100" s="2">
        <v>0.02</v>
      </c>
      <c r="AF100" s="2">
        <v>3</v>
      </c>
      <c r="AG100" s="2">
        <v>7.0000000000000007E-2</v>
      </c>
      <c r="AH100" s="2">
        <v>7</v>
      </c>
      <c r="AI100" s="2">
        <v>0.08</v>
      </c>
      <c r="AJ100" s="1">
        <f t="shared" si="99"/>
        <v>5.8461616174603465E-2</v>
      </c>
      <c r="AK100" s="9">
        <f t="shared" si="100"/>
        <v>13.818291666666667</v>
      </c>
      <c r="AL100" s="1">
        <f t="shared" si="101"/>
        <v>0.45</v>
      </c>
      <c r="AM100" s="17">
        <f t="shared" si="102"/>
        <v>807201.66666666663</v>
      </c>
      <c r="AN100" s="1">
        <f t="shared" si="103"/>
        <v>6520895228.6170874</v>
      </c>
      <c r="AO100" s="1">
        <f>SUM(AN89:AN100)</f>
        <v>96936181784.401031</v>
      </c>
    </row>
    <row r="101" spans="1:50" x14ac:dyDescent="0.15">
      <c r="C101" s="7">
        <v>12</v>
      </c>
      <c r="D101" s="7">
        <f t="shared" si="104"/>
        <v>17.808213765161302</v>
      </c>
      <c r="E101" s="10">
        <f t="shared" si="105"/>
        <v>20.506773249666701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625.46400000000006</v>
      </c>
      <c r="C105" s="7" t="s">
        <v>82</v>
      </c>
      <c r="D105" s="7">
        <f>D89</f>
        <v>17.010710336129002</v>
      </c>
      <c r="E105" s="7"/>
      <c r="F105" s="7"/>
      <c r="G105" s="1">
        <v>1</v>
      </c>
      <c r="H105" s="9">
        <f t="shared" ref="H105:H116" si="107">E106</f>
        <v>17.010710336129002</v>
      </c>
      <c r="I105" s="9">
        <f t="shared" ref="I105:I116" si="108">H105+273.15</f>
        <v>290.160710336129</v>
      </c>
      <c r="J105" s="9">
        <f t="shared" ref="J105:J116" si="109">EXP(($C$15*(I105-$C$13))/($C$16*I105*$C$13))</f>
        <v>0.14085830132215388</v>
      </c>
      <c r="K105" s="9">
        <f t="shared" ref="K105:K116" si="110">$B$105/12</f>
        <v>52.122000000000007</v>
      </c>
      <c r="L105" s="9">
        <f t="shared" ref="L105:L116" si="111">K105*$B$106/100</f>
        <v>0.52122000000000002</v>
      </c>
      <c r="M105" s="1" t="s">
        <v>83</v>
      </c>
      <c r="O105" s="9">
        <f>L105</f>
        <v>0.52122000000000002</v>
      </c>
      <c r="P105" s="9">
        <f t="shared" ref="P105:P116" si="112">O105*J105</f>
        <v>7.3418163815133053E-2</v>
      </c>
      <c r="Q105" s="12">
        <f t="shared" ref="Q105:Q116" si="113">P105*$B$107</f>
        <v>2.2025449144539914E-2</v>
      </c>
      <c r="R105" s="9">
        <f t="shared" ref="R105:R116" si="114">L105*$B$107</f>
        <v>0.156366</v>
      </c>
      <c r="S105" s="13">
        <f t="shared" ref="S105:S116" si="115">Q105/R105</f>
        <v>0.14085830132215388</v>
      </c>
      <c r="T105" s="2">
        <f t="shared" ref="T105:T116" si="116">$B$106/100</f>
        <v>0.01</v>
      </c>
      <c r="U105" s="14">
        <f t="shared" ref="U105:U116" si="117">S105*T105</f>
        <v>1.4085830132215388E-3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5.0000000000000001E-3</v>
      </c>
      <c r="AF105" s="2">
        <v>0.49</v>
      </c>
      <c r="AG105" s="14">
        <f t="shared" ref="AG105:AG116" si="118">AF105*AE105</f>
        <v>2.4499999999999999E-3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1.4999999999999999E-2</v>
      </c>
      <c r="AR105" s="2">
        <v>0.5</v>
      </c>
      <c r="AS105" s="2">
        <f t="shared" ref="AS105:AS116" si="119">AR105*AQ105</f>
        <v>7.4999999999999997E-3</v>
      </c>
      <c r="AT105" s="1">
        <f t="shared" ref="AT105:AT116" si="120">(AS105+AM105+AD105+AA105+U105+X105+AG105+AJ105+AP105)</f>
        <v>1.1358583013221537E-2</v>
      </c>
      <c r="AU105" s="9">
        <f t="shared" ref="AU105:AU116" si="121">$B$105/12</f>
        <v>52.122000000000007</v>
      </c>
      <c r="AV105" s="1">
        <f t="shared" ref="AV105:AV116" si="122">$B$107</f>
        <v>0.3</v>
      </c>
      <c r="AW105" s="1">
        <f t="shared" ref="AW105:AW116" si="123">$E$7/12</f>
        <v>41875.583333333336</v>
      </c>
      <c r="AX105" s="1">
        <f t="shared" ref="AX105:AX116" si="124">AW105*10000*AV105*0.67*AU105*AT105</f>
        <v>49831292.928834803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5">D90</f>
        <v>16.8382091032258</v>
      </c>
      <c r="E106" s="10">
        <f t="shared" ref="E106:E117" si="126">D105</f>
        <v>17.010710336129002</v>
      </c>
      <c r="F106" s="7" t="s">
        <v>83</v>
      </c>
      <c r="G106" s="1">
        <v>2</v>
      </c>
      <c r="H106" s="9">
        <f t="shared" si="107"/>
        <v>16.8382091032258</v>
      </c>
      <c r="I106" s="9">
        <f t="shared" si="108"/>
        <v>289.98820910322576</v>
      </c>
      <c r="J106" s="9">
        <f t="shared" si="109"/>
        <v>0.13807446218562811</v>
      </c>
      <c r="K106" s="9">
        <f t="shared" si="110"/>
        <v>52.122000000000007</v>
      </c>
      <c r="L106" s="9">
        <f t="shared" si="111"/>
        <v>0.52122000000000002</v>
      </c>
      <c r="M106" s="1" t="s">
        <v>83</v>
      </c>
      <c r="O106" s="9">
        <f t="shared" ref="O106:O116" si="127">L106+O105-P105-N106</f>
        <v>0.96902183618486704</v>
      </c>
      <c r="P106" s="9">
        <f t="shared" si="112"/>
        <v>0.13379716887735535</v>
      </c>
      <c r="Q106" s="12">
        <f t="shared" si="113"/>
        <v>4.0139150663206606E-2</v>
      </c>
      <c r="R106" s="9">
        <f t="shared" si="114"/>
        <v>0.156366</v>
      </c>
      <c r="S106" s="13">
        <f t="shared" si="115"/>
        <v>0.25669999017181871</v>
      </c>
      <c r="T106" s="2">
        <f t="shared" si="116"/>
        <v>0.01</v>
      </c>
      <c r="U106" s="14">
        <f t="shared" si="117"/>
        <v>2.566999901718187E-3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5.0000000000000001E-3</v>
      </c>
      <c r="AF106" s="2">
        <v>0.49</v>
      </c>
      <c r="AG106" s="14">
        <f t="shared" si="118"/>
        <v>2.4499999999999999E-3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1.4999999999999999E-2</v>
      </c>
      <c r="AR106" s="2">
        <v>0.5</v>
      </c>
      <c r="AS106" s="2">
        <f t="shared" si="119"/>
        <v>7.4999999999999997E-3</v>
      </c>
      <c r="AT106" s="1">
        <f t="shared" si="120"/>
        <v>1.2516999901718187E-2</v>
      </c>
      <c r="AU106" s="9">
        <f t="shared" si="121"/>
        <v>52.122000000000007</v>
      </c>
      <c r="AV106" s="1">
        <f t="shared" si="122"/>
        <v>0.3</v>
      </c>
      <c r="AW106" s="1">
        <f t="shared" si="123"/>
        <v>41875.583333333336</v>
      </c>
      <c r="AX106" s="1">
        <f t="shared" si="124"/>
        <v>54913389.105549172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5"/>
        <v>20.343192264482798</v>
      </c>
      <c r="E107" s="10">
        <f t="shared" si="126"/>
        <v>16.8382091032258</v>
      </c>
      <c r="F107" s="7" t="s">
        <v>83</v>
      </c>
      <c r="G107" s="1">
        <v>3</v>
      </c>
      <c r="H107" s="9">
        <f t="shared" si="107"/>
        <v>20.343192264482798</v>
      </c>
      <c r="I107" s="9">
        <f t="shared" si="108"/>
        <v>293.49319226448279</v>
      </c>
      <c r="J107" s="9">
        <f t="shared" si="109"/>
        <v>0.20618497244274919</v>
      </c>
      <c r="K107" s="9">
        <f t="shared" si="110"/>
        <v>52.122000000000007</v>
      </c>
      <c r="L107" s="9">
        <f t="shared" si="111"/>
        <v>0.52122000000000002</v>
      </c>
      <c r="M107" s="1" t="s">
        <v>83</v>
      </c>
      <c r="O107" s="9">
        <f t="shared" si="127"/>
        <v>1.3564446673075117</v>
      </c>
      <c r="P107" s="9">
        <f t="shared" si="112"/>
        <v>0.27967850634891339</v>
      </c>
      <c r="Q107" s="12">
        <f t="shared" si="113"/>
        <v>8.3903551904674009E-2</v>
      </c>
      <c r="R107" s="9">
        <f t="shared" si="114"/>
        <v>0.156366</v>
      </c>
      <c r="S107" s="13">
        <f t="shared" si="115"/>
        <v>0.53658437195217634</v>
      </c>
      <c r="T107" s="2">
        <f t="shared" si="116"/>
        <v>0.01</v>
      </c>
      <c r="U107" s="14">
        <f t="shared" si="117"/>
        <v>5.3658437195217637E-3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5.0000000000000001E-3</v>
      </c>
      <c r="AF107" s="2">
        <v>0.49</v>
      </c>
      <c r="AG107" s="14">
        <f t="shared" si="118"/>
        <v>2.4499999999999999E-3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1.4999999999999999E-2</v>
      </c>
      <c r="AR107" s="2">
        <v>0.5</v>
      </c>
      <c r="AS107" s="2">
        <f t="shared" si="119"/>
        <v>7.4999999999999997E-3</v>
      </c>
      <c r="AT107" s="1">
        <f t="shared" si="120"/>
        <v>1.5315843719521764E-2</v>
      </c>
      <c r="AU107" s="9">
        <f t="shared" si="121"/>
        <v>52.122000000000007</v>
      </c>
      <c r="AV107" s="1">
        <f t="shared" si="122"/>
        <v>0.3</v>
      </c>
      <c r="AW107" s="1">
        <f t="shared" si="123"/>
        <v>41875.583333333336</v>
      </c>
      <c r="AX107" s="1">
        <f t="shared" si="124"/>
        <v>67192209.974726558</v>
      </c>
    </row>
    <row r="108" spans="1:50" x14ac:dyDescent="0.15">
      <c r="C108" s="7">
        <v>3</v>
      </c>
      <c r="D108" s="7">
        <f t="shared" si="125"/>
        <v>24.4969016751613</v>
      </c>
      <c r="E108" s="10">
        <f t="shared" si="126"/>
        <v>20.343192264482798</v>
      </c>
      <c r="F108" s="7" t="s">
        <v>83</v>
      </c>
      <c r="G108" s="1">
        <v>4</v>
      </c>
      <c r="H108" s="9">
        <f t="shared" si="107"/>
        <v>24.4969016751613</v>
      </c>
      <c r="I108" s="9">
        <f t="shared" si="108"/>
        <v>297.6469016751613</v>
      </c>
      <c r="J108" s="9">
        <f t="shared" si="109"/>
        <v>0.32758360092273525</v>
      </c>
      <c r="K108" s="9">
        <f t="shared" si="110"/>
        <v>52.122000000000007</v>
      </c>
      <c r="L108" s="9">
        <f t="shared" si="111"/>
        <v>0.52122000000000002</v>
      </c>
      <c r="M108" s="1" t="s">
        <v>83</v>
      </c>
      <c r="O108" s="9">
        <f t="shared" si="127"/>
        <v>1.5979861609585984</v>
      </c>
      <c r="P108" s="9">
        <f t="shared" si="112"/>
        <v>0.52347406083151526</v>
      </c>
      <c r="Q108" s="12">
        <f t="shared" si="113"/>
        <v>0.15704221824945458</v>
      </c>
      <c r="R108" s="9">
        <f t="shared" si="114"/>
        <v>0.156366</v>
      </c>
      <c r="S108" s="13">
        <f t="shared" si="115"/>
        <v>1.0043245862236969</v>
      </c>
      <c r="T108" s="2">
        <f t="shared" si="116"/>
        <v>0.01</v>
      </c>
      <c r="U108" s="14">
        <f t="shared" si="117"/>
        <v>1.0043245862236969E-2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0.01</v>
      </c>
      <c r="AF108" s="2">
        <v>0.49</v>
      </c>
      <c r="AG108" s="14">
        <f t="shared" si="118"/>
        <v>4.8999999999999998E-3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0.02</v>
      </c>
      <c r="AR108" s="2">
        <v>0.5</v>
      </c>
      <c r="AS108" s="2">
        <f t="shared" si="119"/>
        <v>0.01</v>
      </c>
      <c r="AT108" s="1">
        <f t="shared" si="120"/>
        <v>2.4943245862236972E-2</v>
      </c>
      <c r="AU108" s="9">
        <f t="shared" si="121"/>
        <v>52.122000000000007</v>
      </c>
      <c r="AV108" s="1">
        <f t="shared" si="122"/>
        <v>0.3</v>
      </c>
      <c r="AW108" s="1">
        <f t="shared" si="123"/>
        <v>41875.583333333336</v>
      </c>
      <c r="AX108" s="1">
        <f t="shared" si="124"/>
        <v>109428631.16906947</v>
      </c>
    </row>
    <row r="109" spans="1:50" x14ac:dyDescent="0.15">
      <c r="C109" s="7">
        <v>4</v>
      </c>
      <c r="D109" s="7">
        <f t="shared" si="125"/>
        <v>28.800523688999998</v>
      </c>
      <c r="E109" s="10">
        <f t="shared" si="126"/>
        <v>24.4969016751613</v>
      </c>
      <c r="F109" s="7" t="s">
        <v>83</v>
      </c>
      <c r="G109" s="1">
        <v>5</v>
      </c>
      <c r="H109" s="9">
        <f t="shared" si="107"/>
        <v>28.800523688999998</v>
      </c>
      <c r="I109" s="9">
        <f t="shared" si="108"/>
        <v>301.95052368899997</v>
      </c>
      <c r="J109" s="9">
        <f t="shared" si="109"/>
        <v>0.52216661849310975</v>
      </c>
      <c r="K109" s="9">
        <f t="shared" si="110"/>
        <v>52.122000000000007</v>
      </c>
      <c r="L109" s="9">
        <f t="shared" si="111"/>
        <v>0.52122000000000002</v>
      </c>
      <c r="M109" s="1" t="s">
        <v>85</v>
      </c>
      <c r="N109" s="9">
        <f>(O108-P108)*$C$21/100</f>
        <v>1.0207864951207288</v>
      </c>
      <c r="O109" s="9">
        <f t="shared" si="127"/>
        <v>0.57494560500635461</v>
      </c>
      <c r="P109" s="9">
        <f t="shared" si="112"/>
        <v>0.30021740238364336</v>
      </c>
      <c r="Q109" s="12">
        <f t="shared" si="113"/>
        <v>9.0065220715093E-2</v>
      </c>
      <c r="R109" s="9">
        <f t="shared" si="114"/>
        <v>0.156366</v>
      </c>
      <c r="S109" s="13">
        <f t="shared" si="115"/>
        <v>0.57598979775074499</v>
      </c>
      <c r="T109" s="2">
        <f t="shared" si="116"/>
        <v>0.01</v>
      </c>
      <c r="U109" s="14">
        <f t="shared" si="117"/>
        <v>5.7598979775074499E-3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0.01</v>
      </c>
      <c r="AF109" s="2">
        <v>0.49</v>
      </c>
      <c r="AG109" s="14">
        <f t="shared" si="118"/>
        <v>4.8999999999999998E-3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0.02</v>
      </c>
      <c r="AR109" s="2">
        <v>0.5</v>
      </c>
      <c r="AS109" s="2">
        <f t="shared" si="119"/>
        <v>0.01</v>
      </c>
      <c r="AT109" s="1">
        <f t="shared" si="120"/>
        <v>2.0659897977507453E-2</v>
      </c>
      <c r="AU109" s="9">
        <f t="shared" si="121"/>
        <v>52.122000000000007</v>
      </c>
      <c r="AV109" s="1">
        <f t="shared" si="122"/>
        <v>0.3</v>
      </c>
      <c r="AW109" s="1">
        <f t="shared" si="123"/>
        <v>41875.583333333336</v>
      </c>
      <c r="AX109" s="1">
        <f t="shared" si="124"/>
        <v>90637135.529903114</v>
      </c>
    </row>
    <row r="110" spans="1:50" x14ac:dyDescent="0.15">
      <c r="C110" s="7">
        <v>5</v>
      </c>
      <c r="D110" s="7">
        <f t="shared" si="125"/>
        <v>29.716735886451598</v>
      </c>
      <c r="E110" s="10">
        <f t="shared" si="126"/>
        <v>28.800523688999998</v>
      </c>
      <c r="F110" s="7" t="s">
        <v>85</v>
      </c>
      <c r="G110" s="1">
        <v>6</v>
      </c>
      <c r="H110" s="9">
        <f t="shared" si="107"/>
        <v>29.716735886451598</v>
      </c>
      <c r="I110" s="9">
        <f t="shared" si="108"/>
        <v>302.86673588645158</v>
      </c>
      <c r="J110" s="9">
        <f t="shared" si="109"/>
        <v>0.57567087487876667</v>
      </c>
      <c r="K110" s="9">
        <f t="shared" si="110"/>
        <v>52.122000000000007</v>
      </c>
      <c r="L110" s="9">
        <f t="shared" si="111"/>
        <v>0.52122000000000002</v>
      </c>
      <c r="M110" s="1" t="s">
        <v>83</v>
      </c>
      <c r="O110" s="9">
        <f t="shared" si="127"/>
        <v>0.79594820262271126</v>
      </c>
      <c r="P110" s="9">
        <f t="shared" si="112"/>
        <v>0.45820419816199803</v>
      </c>
      <c r="Q110" s="12">
        <f t="shared" si="113"/>
        <v>0.13746125944859941</v>
      </c>
      <c r="R110" s="9">
        <f t="shared" si="114"/>
        <v>0.156366</v>
      </c>
      <c r="S110" s="13">
        <f t="shared" si="115"/>
        <v>0.87909941706380801</v>
      </c>
      <c r="T110" s="2">
        <f t="shared" si="116"/>
        <v>0.01</v>
      </c>
      <c r="U110" s="14">
        <f t="shared" si="117"/>
        <v>8.7909941706380799E-3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0.01</v>
      </c>
      <c r="AF110" s="2">
        <v>0.49</v>
      </c>
      <c r="AG110" s="14">
        <f t="shared" si="118"/>
        <v>4.8999999999999998E-3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0.02</v>
      </c>
      <c r="AR110" s="2">
        <v>0.5</v>
      </c>
      <c r="AS110" s="2">
        <f t="shared" si="119"/>
        <v>0.01</v>
      </c>
      <c r="AT110" s="1">
        <f t="shared" si="120"/>
        <v>2.369099417063808E-2</v>
      </c>
      <c r="AU110" s="9">
        <f t="shared" si="121"/>
        <v>52.122000000000007</v>
      </c>
      <c r="AV110" s="1">
        <f t="shared" si="122"/>
        <v>0.3</v>
      </c>
      <c r="AW110" s="1">
        <f t="shared" si="123"/>
        <v>41875.583333333336</v>
      </c>
      <c r="AX110" s="1">
        <f t="shared" si="124"/>
        <v>103934871.88659054</v>
      </c>
    </row>
    <row r="111" spans="1:50" x14ac:dyDescent="0.15">
      <c r="C111" s="7">
        <v>6</v>
      </c>
      <c r="D111" s="7">
        <f t="shared" si="125"/>
        <v>29.045735797666701</v>
      </c>
      <c r="E111" s="10">
        <f t="shared" si="126"/>
        <v>29.716735886451598</v>
      </c>
      <c r="F111" s="7" t="s">
        <v>83</v>
      </c>
      <c r="G111" s="1">
        <v>7</v>
      </c>
      <c r="H111" s="9">
        <f t="shared" si="107"/>
        <v>29.045735797666701</v>
      </c>
      <c r="I111" s="9">
        <f t="shared" si="108"/>
        <v>302.19573579766666</v>
      </c>
      <c r="J111" s="9">
        <f t="shared" si="109"/>
        <v>0.53600983069679986</v>
      </c>
      <c r="K111" s="9">
        <f t="shared" si="110"/>
        <v>52.122000000000007</v>
      </c>
      <c r="L111" s="9">
        <f t="shared" si="111"/>
        <v>0.52122000000000002</v>
      </c>
      <c r="M111" s="1" t="s">
        <v>83</v>
      </c>
      <c r="O111" s="9">
        <f t="shared" si="127"/>
        <v>0.85896400446071319</v>
      </c>
      <c r="P111" s="9">
        <f t="shared" si="112"/>
        <v>0.46041315060563209</v>
      </c>
      <c r="Q111" s="12">
        <f t="shared" si="113"/>
        <v>0.13812394518168963</v>
      </c>
      <c r="R111" s="9">
        <f t="shared" si="114"/>
        <v>0.156366</v>
      </c>
      <c r="S111" s="13">
        <f t="shared" si="115"/>
        <v>0.88333745943293063</v>
      </c>
      <c r="T111" s="2">
        <f t="shared" si="116"/>
        <v>0.01</v>
      </c>
      <c r="U111" s="14">
        <f t="shared" si="117"/>
        <v>8.833374594329306E-3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0.01</v>
      </c>
      <c r="AF111" s="2">
        <v>0.49</v>
      </c>
      <c r="AG111" s="14">
        <f t="shared" si="118"/>
        <v>4.8999999999999998E-3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0.02</v>
      </c>
      <c r="AR111" s="2">
        <v>0.5</v>
      </c>
      <c r="AS111" s="2">
        <f t="shared" si="119"/>
        <v>0.01</v>
      </c>
      <c r="AT111" s="1">
        <f t="shared" si="120"/>
        <v>2.373337459432931E-2</v>
      </c>
      <c r="AU111" s="9">
        <f t="shared" si="121"/>
        <v>52.122000000000007</v>
      </c>
      <c r="AV111" s="1">
        <f t="shared" si="122"/>
        <v>0.3</v>
      </c>
      <c r="AW111" s="1">
        <f t="shared" si="123"/>
        <v>41875.583333333336</v>
      </c>
      <c r="AX111" s="1">
        <f t="shared" si="124"/>
        <v>104120799.24257742</v>
      </c>
    </row>
    <row r="112" spans="1:50" x14ac:dyDescent="0.15">
      <c r="C112" s="7">
        <v>7</v>
      </c>
      <c r="D112" s="7">
        <f t="shared" si="125"/>
        <v>26.594641957096801</v>
      </c>
      <c r="E112" s="10">
        <f t="shared" si="126"/>
        <v>29.045735797666701</v>
      </c>
      <c r="F112" s="7" t="s">
        <v>83</v>
      </c>
      <c r="G112" s="1">
        <v>8</v>
      </c>
      <c r="H112" s="9">
        <f t="shared" si="107"/>
        <v>26.594641957096801</v>
      </c>
      <c r="I112" s="9">
        <f t="shared" si="108"/>
        <v>299.7446419570968</v>
      </c>
      <c r="J112" s="9">
        <f t="shared" si="109"/>
        <v>0.41185840258238698</v>
      </c>
      <c r="K112" s="9">
        <f t="shared" si="110"/>
        <v>52.122000000000007</v>
      </c>
      <c r="L112" s="9">
        <f t="shared" si="111"/>
        <v>0.52122000000000002</v>
      </c>
      <c r="M112" s="1" t="s">
        <v>83</v>
      </c>
      <c r="O112" s="9">
        <f t="shared" si="127"/>
        <v>0.91977085385508106</v>
      </c>
      <c r="P112" s="9">
        <f t="shared" si="112"/>
        <v>0.37881535461059179</v>
      </c>
      <c r="Q112" s="12">
        <f t="shared" si="113"/>
        <v>0.11364460638317753</v>
      </c>
      <c r="R112" s="9">
        <f t="shared" si="114"/>
        <v>0.156366</v>
      </c>
      <c r="S112" s="13">
        <f t="shared" si="115"/>
        <v>0.72678591498904832</v>
      </c>
      <c r="T112" s="2">
        <f t="shared" si="116"/>
        <v>0.01</v>
      </c>
      <c r="U112" s="14">
        <f t="shared" si="117"/>
        <v>7.2678591498904835E-3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0.01</v>
      </c>
      <c r="AF112" s="2">
        <v>0.49</v>
      </c>
      <c r="AG112" s="14">
        <f t="shared" si="118"/>
        <v>4.8999999999999998E-3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0.02</v>
      </c>
      <c r="AR112" s="2">
        <v>0.5</v>
      </c>
      <c r="AS112" s="2">
        <f t="shared" si="119"/>
        <v>0.01</v>
      </c>
      <c r="AT112" s="1">
        <f t="shared" si="120"/>
        <v>2.2167859149890487E-2</v>
      </c>
      <c r="AU112" s="9">
        <f t="shared" si="121"/>
        <v>52.122000000000007</v>
      </c>
      <c r="AV112" s="1">
        <f t="shared" si="122"/>
        <v>0.3</v>
      </c>
      <c r="AW112" s="1">
        <f t="shared" si="123"/>
        <v>41875.583333333336</v>
      </c>
      <c r="AX112" s="1">
        <f t="shared" si="124"/>
        <v>97252719.077504069</v>
      </c>
    </row>
    <row r="113" spans="1:53" x14ac:dyDescent="0.15">
      <c r="C113" s="7">
        <v>8</v>
      </c>
      <c r="D113" s="7">
        <f t="shared" si="125"/>
        <v>26.372896969999999</v>
      </c>
      <c r="E113" s="10">
        <f t="shared" si="126"/>
        <v>26.594641957096801</v>
      </c>
      <c r="F113" s="7" t="s">
        <v>83</v>
      </c>
      <c r="G113" s="1">
        <v>9</v>
      </c>
      <c r="H113" s="9">
        <f t="shared" si="107"/>
        <v>26.372896969999999</v>
      </c>
      <c r="I113" s="9">
        <f t="shared" si="108"/>
        <v>299.52289696999998</v>
      </c>
      <c r="J113" s="9">
        <f t="shared" si="109"/>
        <v>0.4020719691133981</v>
      </c>
      <c r="K113" s="9">
        <f t="shared" si="110"/>
        <v>52.122000000000007</v>
      </c>
      <c r="L113" s="9">
        <f t="shared" si="111"/>
        <v>0.52122000000000002</v>
      </c>
      <c r="M113" s="1" t="s">
        <v>83</v>
      </c>
      <c r="O113" s="9">
        <f t="shared" si="127"/>
        <v>1.0621754992444892</v>
      </c>
      <c r="P113" s="9">
        <f t="shared" si="112"/>
        <v>0.42707099452523845</v>
      </c>
      <c r="Q113" s="12">
        <f t="shared" si="113"/>
        <v>0.12812129835757152</v>
      </c>
      <c r="R113" s="9">
        <f t="shared" si="114"/>
        <v>0.156366</v>
      </c>
      <c r="S113" s="13">
        <f t="shared" si="115"/>
        <v>0.81936801067733089</v>
      </c>
      <c r="T113" s="2">
        <f t="shared" si="116"/>
        <v>0.01</v>
      </c>
      <c r="U113" s="14">
        <f t="shared" si="117"/>
        <v>8.193680106773309E-3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0.01</v>
      </c>
      <c r="AF113" s="2">
        <v>0.49</v>
      </c>
      <c r="AG113" s="14">
        <f t="shared" si="118"/>
        <v>4.8999999999999998E-3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0.02</v>
      </c>
      <c r="AR113" s="2">
        <v>0.5</v>
      </c>
      <c r="AS113" s="2">
        <f t="shared" si="119"/>
        <v>0.01</v>
      </c>
      <c r="AT113" s="1">
        <f t="shared" si="120"/>
        <v>2.3093680106773311E-2</v>
      </c>
      <c r="AU113" s="9">
        <f t="shared" si="121"/>
        <v>52.122000000000007</v>
      </c>
      <c r="AV113" s="1">
        <f t="shared" si="122"/>
        <v>0.3</v>
      </c>
      <c r="AW113" s="1">
        <f t="shared" si="123"/>
        <v>41875.583333333336</v>
      </c>
      <c r="AX113" s="1">
        <f t="shared" si="124"/>
        <v>101314392.54930778</v>
      </c>
    </row>
    <row r="114" spans="1:53" x14ac:dyDescent="0.15">
      <c r="C114" s="7">
        <v>9</v>
      </c>
      <c r="D114" s="7">
        <f t="shared" si="125"/>
        <v>26.080921373666701</v>
      </c>
      <c r="E114" s="10">
        <f t="shared" si="126"/>
        <v>26.372896969999999</v>
      </c>
      <c r="F114" s="7" t="s">
        <v>83</v>
      </c>
      <c r="G114" s="1">
        <v>10</v>
      </c>
      <c r="H114" s="9">
        <f t="shared" si="107"/>
        <v>26.080921373666701</v>
      </c>
      <c r="I114" s="9">
        <f t="shared" si="108"/>
        <v>299.23092137366666</v>
      </c>
      <c r="J114" s="9">
        <f t="shared" si="109"/>
        <v>0.3895186077525124</v>
      </c>
      <c r="K114" s="9">
        <f t="shared" si="110"/>
        <v>52.122000000000007</v>
      </c>
      <c r="L114" s="9">
        <f t="shared" si="111"/>
        <v>0.52122000000000002</v>
      </c>
      <c r="M114" s="1" t="s">
        <v>83</v>
      </c>
      <c r="O114" s="9">
        <f t="shared" si="127"/>
        <v>1.1563245047192507</v>
      </c>
      <c r="P114" s="9">
        <f t="shared" si="112"/>
        <v>0.45040991118835599</v>
      </c>
      <c r="Q114" s="12">
        <f t="shared" si="113"/>
        <v>0.1351229733565068</v>
      </c>
      <c r="R114" s="9">
        <f t="shared" si="114"/>
        <v>0.156366</v>
      </c>
      <c r="S114" s="13">
        <f t="shared" si="115"/>
        <v>0.86414548787144774</v>
      </c>
      <c r="T114" s="2">
        <f t="shared" si="116"/>
        <v>0.01</v>
      </c>
      <c r="U114" s="14">
        <f t="shared" si="117"/>
        <v>8.6414548787144777E-3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0.01</v>
      </c>
      <c r="AF114" s="2">
        <v>0.49</v>
      </c>
      <c r="AG114" s="14">
        <f t="shared" si="118"/>
        <v>4.8999999999999998E-3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0.02</v>
      </c>
      <c r="AR114" s="2">
        <v>0.5</v>
      </c>
      <c r="AS114" s="2">
        <f t="shared" si="119"/>
        <v>0.01</v>
      </c>
      <c r="AT114" s="1">
        <f t="shared" si="120"/>
        <v>2.354145487871448E-2</v>
      </c>
      <c r="AU114" s="9">
        <f t="shared" si="121"/>
        <v>52.122000000000007</v>
      </c>
      <c r="AV114" s="1">
        <f t="shared" si="122"/>
        <v>0.3</v>
      </c>
      <c r="AW114" s="1">
        <f t="shared" si="123"/>
        <v>41875.583333333336</v>
      </c>
      <c r="AX114" s="1">
        <f t="shared" si="124"/>
        <v>103278827.35607634</v>
      </c>
    </row>
    <row r="115" spans="1:53" x14ac:dyDescent="0.15">
      <c r="C115" s="7">
        <v>10</v>
      </c>
      <c r="D115" s="7">
        <f t="shared" si="125"/>
        <v>24.483714782258101</v>
      </c>
      <c r="E115" s="10">
        <f t="shared" si="126"/>
        <v>26.080921373666701</v>
      </c>
      <c r="F115" s="7" t="s">
        <v>83</v>
      </c>
      <c r="G115" s="1">
        <v>11</v>
      </c>
      <c r="H115" s="9">
        <f t="shared" si="107"/>
        <v>24.483714782258101</v>
      </c>
      <c r="I115" s="9">
        <f t="shared" si="108"/>
        <v>297.6337147822581</v>
      </c>
      <c r="J115" s="9">
        <f t="shared" si="109"/>
        <v>0.32710915991493633</v>
      </c>
      <c r="K115" s="9">
        <f t="shared" si="110"/>
        <v>52.122000000000007</v>
      </c>
      <c r="L115" s="9">
        <f t="shared" si="111"/>
        <v>0.52122000000000002</v>
      </c>
      <c r="M115" s="1" t="s">
        <v>85</v>
      </c>
      <c r="N115" s="9">
        <f>(O114-P114)*$C$21/100</f>
        <v>0.67061886385434999</v>
      </c>
      <c r="O115" s="9">
        <f t="shared" si="127"/>
        <v>0.55651572967654483</v>
      </c>
      <c r="P115" s="9">
        <f t="shared" si="112"/>
        <v>0.18204139281394238</v>
      </c>
      <c r="Q115" s="12">
        <f t="shared" si="113"/>
        <v>5.4612417844182713E-2</v>
      </c>
      <c r="R115" s="9">
        <f t="shared" si="114"/>
        <v>0.156366</v>
      </c>
      <c r="S115" s="13">
        <f t="shared" si="115"/>
        <v>0.34926018344258158</v>
      </c>
      <c r="T115" s="2">
        <f t="shared" si="116"/>
        <v>0.01</v>
      </c>
      <c r="U115" s="14">
        <f t="shared" si="117"/>
        <v>3.4926018344258159E-3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0.01</v>
      </c>
      <c r="AF115" s="2">
        <v>0.49</v>
      </c>
      <c r="AG115" s="14">
        <f t="shared" si="118"/>
        <v>4.8999999999999998E-3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0.02</v>
      </c>
      <c r="AR115" s="2">
        <v>0.5</v>
      </c>
      <c r="AS115" s="2">
        <f t="shared" si="119"/>
        <v>0.01</v>
      </c>
      <c r="AT115" s="1">
        <f t="shared" si="120"/>
        <v>1.8392601834425815E-2</v>
      </c>
      <c r="AU115" s="9">
        <f t="shared" si="121"/>
        <v>52.122000000000007</v>
      </c>
      <c r="AV115" s="1">
        <f t="shared" si="122"/>
        <v>0.3</v>
      </c>
      <c r="AW115" s="1">
        <f t="shared" si="123"/>
        <v>41875.583333333336</v>
      </c>
      <c r="AX115" s="1">
        <f t="shared" si="124"/>
        <v>80690269.963062108</v>
      </c>
    </row>
    <row r="116" spans="1:53" x14ac:dyDescent="0.15">
      <c r="C116" s="7">
        <v>11</v>
      </c>
      <c r="D116" s="7">
        <f t="shared" si="125"/>
        <v>20.506773249666701</v>
      </c>
      <c r="E116" s="10">
        <f t="shared" si="126"/>
        <v>24.483714782258101</v>
      </c>
      <c r="F116" s="7" t="s">
        <v>85</v>
      </c>
      <c r="G116" s="1">
        <v>12</v>
      </c>
      <c r="H116" s="9">
        <f t="shared" si="107"/>
        <v>20.506773249666701</v>
      </c>
      <c r="I116" s="9">
        <f t="shared" si="108"/>
        <v>293.65677324966668</v>
      </c>
      <c r="J116" s="9">
        <f t="shared" si="109"/>
        <v>0.21003077229886624</v>
      </c>
      <c r="K116" s="9">
        <f t="shared" si="110"/>
        <v>52.122000000000007</v>
      </c>
      <c r="L116" s="9">
        <f t="shared" si="111"/>
        <v>0.52122000000000002</v>
      </c>
      <c r="M116" s="1" t="s">
        <v>83</v>
      </c>
      <c r="O116" s="9">
        <f t="shared" si="127"/>
        <v>0.89569433686260247</v>
      </c>
      <c r="P116" s="9">
        <f t="shared" si="112"/>
        <v>0.18812337331497325</v>
      </c>
      <c r="Q116" s="12">
        <f t="shared" si="113"/>
        <v>5.643701199449197E-2</v>
      </c>
      <c r="R116" s="9">
        <f t="shared" si="114"/>
        <v>0.156366</v>
      </c>
      <c r="S116" s="13">
        <f t="shared" si="115"/>
        <v>0.36092892313221525</v>
      </c>
      <c r="T116" s="2">
        <f t="shared" si="116"/>
        <v>0.01</v>
      </c>
      <c r="U116" s="14">
        <f t="shared" si="117"/>
        <v>3.6092892313221527E-3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0.01</v>
      </c>
      <c r="AF116" s="2">
        <v>0.49</v>
      </c>
      <c r="AG116" s="14">
        <f t="shared" si="118"/>
        <v>4.8999999999999998E-3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0.02</v>
      </c>
      <c r="AR116" s="2">
        <v>0.5</v>
      </c>
      <c r="AS116" s="2">
        <f t="shared" si="119"/>
        <v>0.01</v>
      </c>
      <c r="AT116" s="1">
        <f t="shared" si="120"/>
        <v>1.8509289231322154E-2</v>
      </c>
      <c r="AU116" s="9">
        <f t="shared" si="121"/>
        <v>52.122000000000007</v>
      </c>
      <c r="AV116" s="1">
        <f t="shared" si="122"/>
        <v>0.3</v>
      </c>
      <c r="AW116" s="1">
        <f t="shared" si="123"/>
        <v>41875.583333333336</v>
      </c>
      <c r="AX116" s="1">
        <f t="shared" si="124"/>
        <v>81202189.79048039</v>
      </c>
      <c r="AY116" s="1">
        <f>SUM(AX105:AX116)</f>
        <v>1043796728.5736818</v>
      </c>
    </row>
    <row r="117" spans="1:53" x14ac:dyDescent="0.15">
      <c r="C117" s="7">
        <v>12</v>
      </c>
      <c r="D117" s="7">
        <f t="shared" si="125"/>
        <v>17.808213765161302</v>
      </c>
      <c r="E117" s="10">
        <f t="shared" si="126"/>
        <v>20.506773249666701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17.010710336129002</v>
      </c>
      <c r="E121" s="7"/>
      <c r="F121" s="7"/>
      <c r="G121" s="1">
        <v>1</v>
      </c>
      <c r="H121" s="9">
        <f t="shared" ref="H121:H132" si="128">E122</f>
        <v>17.010710336129002</v>
      </c>
      <c r="I121" s="9">
        <f t="shared" ref="I121:I132" si="129">H121+273.15</f>
        <v>290.160710336129</v>
      </c>
      <c r="J121" s="9">
        <f t="shared" ref="J121:J132" si="130">EXP(($C$15*(I121-$C$13))/($C$16*I121*$C$13))</f>
        <v>0.14085830132215388</v>
      </c>
      <c r="K121" s="9">
        <f t="shared" ref="K121:K132" si="131">$B$121/12</f>
        <v>28.47</v>
      </c>
      <c r="L121" s="9">
        <f t="shared" ref="L121:L132" si="132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33">O121*J121</f>
        <v>4.0102358386417208E-2</v>
      </c>
      <c r="Q121" s="12">
        <f t="shared" ref="Q121:Q132" si="134">P121*$B$123</f>
        <v>1.323377826751768E-2</v>
      </c>
      <c r="R121" s="9">
        <f t="shared" ref="R121:R132" si="135">L121*$B$123</f>
        <v>9.3951000000000007E-2</v>
      </c>
      <c r="S121" s="13">
        <f t="shared" ref="S121:S132" si="136">Q121/R121</f>
        <v>0.14085830132215388</v>
      </c>
      <c r="T121" s="2">
        <f t="shared" ref="T121:T132" si="137">$B$122/100</f>
        <v>0.01</v>
      </c>
      <c r="U121" s="14">
        <f t="shared" ref="U121:U132" si="138">S121*T121</f>
        <v>1.4085830132215388E-3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5.0000000000000001E-3</v>
      </c>
      <c r="AF121" s="2">
        <v>0.49</v>
      </c>
      <c r="AG121" s="14">
        <f t="shared" ref="AG121:AG132" si="139">AF121*AE121</f>
        <v>2.4499999999999999E-3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1.4999999999999999E-2</v>
      </c>
      <c r="AR121" s="2">
        <v>0.5</v>
      </c>
      <c r="AS121" s="2">
        <f t="shared" ref="AS121:AS132" si="140">AR121*AQ121</f>
        <v>7.4999999999999997E-3</v>
      </c>
      <c r="AT121" s="1">
        <f t="shared" ref="AT121:AT132" si="141">(AS121+AM121+AD121+AA121+U121+X121+AG121+AJ121+AP121)</f>
        <v>1.1358583013221537E-2</v>
      </c>
      <c r="AU121" s="9">
        <f t="shared" ref="AU121:AU132" si="142">$B$121/12</f>
        <v>28.47</v>
      </c>
      <c r="AV121" s="1">
        <f t="shared" ref="AV121:AV132" si="143">$B$123</f>
        <v>0.33</v>
      </c>
      <c r="AW121" s="1">
        <f t="shared" ref="AW121:AW132" si="144">$E$8/12</f>
        <v>21666.666666666668</v>
      </c>
      <c r="AX121" s="1">
        <f t="shared" ref="AX121:AX132" si="145">AW121*10000*AV121*0.67*AU121*AT121</f>
        <v>15491464.21100132</v>
      </c>
      <c r="AZ121" s="1">
        <f t="shared" ref="AZ121:AZ132" si="146">$E$9/12</f>
        <v>15380.666666666666</v>
      </c>
      <c r="BA121" s="1">
        <f t="shared" ref="BA121:BA132" si="147">AZ121*10000*AV121*0.67*AU121*AT121</f>
        <v>10997032.948061887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8">D106</f>
        <v>16.8382091032258</v>
      </c>
      <c r="E122" s="10">
        <f t="shared" ref="E122:E133" si="149">D121</f>
        <v>17.010710336129002</v>
      </c>
      <c r="F122" s="7" t="s">
        <v>83</v>
      </c>
      <c r="G122" s="1">
        <v>2</v>
      </c>
      <c r="H122" s="9">
        <f t="shared" si="128"/>
        <v>16.8382091032258</v>
      </c>
      <c r="I122" s="9">
        <f t="shared" si="129"/>
        <v>289.98820910322576</v>
      </c>
      <c r="J122" s="9">
        <f t="shared" si="130"/>
        <v>0.13807446218562811</v>
      </c>
      <c r="K122" s="9">
        <f t="shared" si="131"/>
        <v>28.47</v>
      </c>
      <c r="L122" s="9">
        <f t="shared" si="132"/>
        <v>0.28470000000000001</v>
      </c>
      <c r="M122" s="1" t="s">
        <v>83</v>
      </c>
      <c r="O122" s="9">
        <f t="shared" ref="O122:O132" si="150">L122+O121-P121-N122</f>
        <v>0.52929764161358284</v>
      </c>
      <c r="P122" s="9">
        <f t="shared" si="133"/>
        <v>7.3082487201916776E-2</v>
      </c>
      <c r="Q122" s="12">
        <f t="shared" si="134"/>
        <v>2.4117220776632538E-2</v>
      </c>
      <c r="R122" s="9">
        <f t="shared" si="135"/>
        <v>9.3951000000000007E-2</v>
      </c>
      <c r="S122" s="13">
        <f t="shared" si="136"/>
        <v>0.25669999017181866</v>
      </c>
      <c r="T122" s="2">
        <f t="shared" si="137"/>
        <v>0.01</v>
      </c>
      <c r="U122" s="14">
        <f t="shared" si="138"/>
        <v>2.5669999017181866E-3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5.0000000000000001E-3</v>
      </c>
      <c r="AF122" s="2">
        <v>0.49</v>
      </c>
      <c r="AG122" s="14">
        <f t="shared" si="139"/>
        <v>2.4499999999999999E-3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1.4999999999999999E-2</v>
      </c>
      <c r="AR122" s="2">
        <v>0.5</v>
      </c>
      <c r="AS122" s="2">
        <f t="shared" si="140"/>
        <v>7.4999999999999997E-3</v>
      </c>
      <c r="AT122" s="1">
        <f t="shared" si="141"/>
        <v>1.2516999901718187E-2</v>
      </c>
      <c r="AU122" s="9">
        <f t="shared" si="142"/>
        <v>28.47</v>
      </c>
      <c r="AV122" s="1">
        <f t="shared" si="143"/>
        <v>0.33</v>
      </c>
      <c r="AW122" s="1">
        <f t="shared" si="144"/>
        <v>21666.666666666668</v>
      </c>
      <c r="AX122" s="1">
        <f t="shared" si="145"/>
        <v>17071377.28190783</v>
      </c>
      <c r="AZ122" s="1">
        <f t="shared" si="146"/>
        <v>15380.666666666666</v>
      </c>
      <c r="BA122" s="1">
        <f t="shared" si="147"/>
        <v>12118576.777566012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8"/>
        <v>20.343192264482798</v>
      </c>
      <c r="E123" s="10">
        <f t="shared" si="149"/>
        <v>16.8382091032258</v>
      </c>
      <c r="F123" s="7" t="s">
        <v>83</v>
      </c>
      <c r="G123" s="1">
        <v>3</v>
      </c>
      <c r="H123" s="9">
        <f t="shared" si="128"/>
        <v>20.343192264482798</v>
      </c>
      <c r="I123" s="9">
        <f t="shared" si="129"/>
        <v>293.49319226448279</v>
      </c>
      <c r="J123" s="9">
        <f t="shared" si="130"/>
        <v>0.20618497244274919</v>
      </c>
      <c r="K123" s="9">
        <f t="shared" si="131"/>
        <v>28.47</v>
      </c>
      <c r="L123" s="9">
        <f t="shared" si="132"/>
        <v>0.28470000000000001</v>
      </c>
      <c r="M123" s="1" t="s">
        <v>83</v>
      </c>
      <c r="O123" s="9">
        <f t="shared" si="150"/>
        <v>0.740915154411666</v>
      </c>
      <c r="P123" s="9">
        <f t="shared" si="133"/>
        <v>0.15276557069478461</v>
      </c>
      <c r="Q123" s="12">
        <f t="shared" si="134"/>
        <v>5.0412638329278926E-2</v>
      </c>
      <c r="R123" s="9">
        <f t="shared" si="135"/>
        <v>9.3951000000000007E-2</v>
      </c>
      <c r="S123" s="13">
        <f t="shared" si="136"/>
        <v>0.53658437195217634</v>
      </c>
      <c r="T123" s="2">
        <f t="shared" si="137"/>
        <v>0.01</v>
      </c>
      <c r="U123" s="14">
        <f t="shared" si="138"/>
        <v>5.3658437195217637E-3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5.0000000000000001E-3</v>
      </c>
      <c r="AF123" s="2">
        <v>0.49</v>
      </c>
      <c r="AG123" s="14">
        <f t="shared" si="139"/>
        <v>2.4499999999999999E-3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1.4999999999999999E-2</v>
      </c>
      <c r="AR123" s="2">
        <v>0.5</v>
      </c>
      <c r="AS123" s="2">
        <f t="shared" si="140"/>
        <v>7.4999999999999997E-3</v>
      </c>
      <c r="AT123" s="1">
        <f t="shared" si="141"/>
        <v>1.5315843719521764E-2</v>
      </c>
      <c r="AU123" s="9">
        <f t="shared" si="142"/>
        <v>28.47</v>
      </c>
      <c r="AV123" s="1">
        <f t="shared" si="143"/>
        <v>0.33</v>
      </c>
      <c r="AW123" s="1">
        <f t="shared" si="144"/>
        <v>21666.666666666668</v>
      </c>
      <c r="AX123" s="1">
        <f t="shared" si="145"/>
        <v>20888595.396633666</v>
      </c>
      <c r="AZ123" s="1">
        <f t="shared" si="146"/>
        <v>15380.666666666666</v>
      </c>
      <c r="BA123" s="1">
        <f t="shared" si="147"/>
        <v>14828331.82756108</v>
      </c>
    </row>
    <row r="124" spans="1:53" x14ac:dyDescent="0.15">
      <c r="C124" s="7">
        <v>3</v>
      </c>
      <c r="D124" s="7">
        <f t="shared" si="148"/>
        <v>24.4969016751613</v>
      </c>
      <c r="E124" s="10">
        <f t="shared" si="149"/>
        <v>20.343192264482798</v>
      </c>
      <c r="F124" s="7" t="s">
        <v>83</v>
      </c>
      <c r="G124" s="1">
        <v>4</v>
      </c>
      <c r="H124" s="9">
        <f t="shared" si="128"/>
        <v>24.4969016751613</v>
      </c>
      <c r="I124" s="9">
        <f t="shared" si="129"/>
        <v>297.6469016751613</v>
      </c>
      <c r="J124" s="9">
        <f t="shared" si="130"/>
        <v>0.32758360092273525</v>
      </c>
      <c r="K124" s="9">
        <f t="shared" si="131"/>
        <v>28.47</v>
      </c>
      <c r="L124" s="9">
        <f t="shared" si="132"/>
        <v>0.28470000000000001</v>
      </c>
      <c r="M124" s="1" t="s">
        <v>83</v>
      </c>
      <c r="O124" s="9">
        <f t="shared" si="150"/>
        <v>0.87284958371688148</v>
      </c>
      <c r="P124" s="9">
        <f t="shared" si="133"/>
        <v>0.28593120969788649</v>
      </c>
      <c r="Q124" s="12">
        <f t="shared" si="134"/>
        <v>9.4357299200302544E-2</v>
      </c>
      <c r="R124" s="9">
        <f t="shared" si="135"/>
        <v>9.3951000000000007E-2</v>
      </c>
      <c r="S124" s="13">
        <f t="shared" si="136"/>
        <v>1.0043245862236967</v>
      </c>
      <c r="T124" s="2">
        <f t="shared" si="137"/>
        <v>0.01</v>
      </c>
      <c r="U124" s="14">
        <f t="shared" si="138"/>
        <v>1.0043245862236967E-2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0.01</v>
      </c>
      <c r="AF124" s="2">
        <v>0.49</v>
      </c>
      <c r="AG124" s="14">
        <f t="shared" si="139"/>
        <v>4.8999999999999998E-3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0.02</v>
      </c>
      <c r="AR124" s="2">
        <v>0.5</v>
      </c>
      <c r="AS124" s="2">
        <f t="shared" si="140"/>
        <v>0.01</v>
      </c>
      <c r="AT124" s="1">
        <f t="shared" si="141"/>
        <v>2.4943245862236965E-2</v>
      </c>
      <c r="AU124" s="9">
        <f t="shared" si="142"/>
        <v>28.47</v>
      </c>
      <c r="AV124" s="1">
        <f t="shared" si="143"/>
        <v>0.33</v>
      </c>
      <c r="AW124" s="1">
        <f t="shared" si="144"/>
        <v>21666.666666666668</v>
      </c>
      <c r="AX124" s="1">
        <f t="shared" si="145"/>
        <v>34018979.315577261</v>
      </c>
      <c r="AZ124" s="1">
        <f t="shared" si="146"/>
        <v>15380.666666666666</v>
      </c>
      <c r="BA124" s="1">
        <f t="shared" si="147"/>
        <v>24149288.362759467</v>
      </c>
    </row>
    <row r="125" spans="1:53" x14ac:dyDescent="0.15">
      <c r="C125" s="7">
        <v>4</v>
      </c>
      <c r="D125" s="7">
        <f t="shared" si="148"/>
        <v>28.800523688999998</v>
      </c>
      <c r="E125" s="10">
        <f t="shared" si="149"/>
        <v>24.4969016751613</v>
      </c>
      <c r="F125" s="7" t="s">
        <v>83</v>
      </c>
      <c r="G125" s="1">
        <v>5</v>
      </c>
      <c r="H125" s="9">
        <f t="shared" si="128"/>
        <v>28.800523688999998</v>
      </c>
      <c r="I125" s="9">
        <f t="shared" si="129"/>
        <v>301.95052368899997</v>
      </c>
      <c r="J125" s="9">
        <f t="shared" si="130"/>
        <v>0.52216661849310975</v>
      </c>
      <c r="K125" s="9">
        <f t="shared" si="131"/>
        <v>28.47</v>
      </c>
      <c r="L125" s="9">
        <f t="shared" si="132"/>
        <v>0.28470000000000001</v>
      </c>
      <c r="M125" s="1" t="s">
        <v>85</v>
      </c>
      <c r="N125" s="9">
        <f>(O124-P124)*$C$21/100</f>
        <v>0.55757245531804522</v>
      </c>
      <c r="O125" s="9">
        <f t="shared" si="150"/>
        <v>0.31404591870094967</v>
      </c>
      <c r="P125" s="9">
        <f t="shared" si="133"/>
        <v>0.16398429541963694</v>
      </c>
      <c r="Q125" s="12">
        <f t="shared" si="134"/>
        <v>5.4114817488480189E-2</v>
      </c>
      <c r="R125" s="9">
        <f t="shared" si="135"/>
        <v>9.3951000000000007E-2</v>
      </c>
      <c r="S125" s="13">
        <f t="shared" si="136"/>
        <v>0.57598979775074444</v>
      </c>
      <c r="T125" s="2">
        <f t="shared" si="137"/>
        <v>0.01</v>
      </c>
      <c r="U125" s="14">
        <f t="shared" si="138"/>
        <v>5.7598979775074447E-3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0.01</v>
      </c>
      <c r="AF125" s="2">
        <v>0.49</v>
      </c>
      <c r="AG125" s="14">
        <f t="shared" si="139"/>
        <v>4.8999999999999998E-3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0.02</v>
      </c>
      <c r="AR125" s="2">
        <v>0.5</v>
      </c>
      <c r="AS125" s="2">
        <f t="shared" si="140"/>
        <v>0.01</v>
      </c>
      <c r="AT125" s="1">
        <f t="shared" si="141"/>
        <v>2.0659897977507446E-2</v>
      </c>
      <c r="AU125" s="9">
        <f t="shared" si="142"/>
        <v>28.47</v>
      </c>
      <c r="AV125" s="1">
        <f t="shared" si="143"/>
        <v>0.33</v>
      </c>
      <c r="AW125" s="1">
        <f t="shared" si="144"/>
        <v>21666.666666666668</v>
      </c>
      <c r="AX125" s="1">
        <f t="shared" si="145"/>
        <v>28177112.387077719</v>
      </c>
      <c r="AZ125" s="1">
        <f t="shared" si="146"/>
        <v>15380.666666666666</v>
      </c>
      <c r="BA125" s="1">
        <f t="shared" si="147"/>
        <v>20002281.842531379</v>
      </c>
    </row>
    <row r="126" spans="1:53" x14ac:dyDescent="0.15">
      <c r="C126" s="7">
        <v>5</v>
      </c>
      <c r="D126" s="7">
        <f t="shared" si="148"/>
        <v>29.716735886451598</v>
      </c>
      <c r="E126" s="10">
        <f t="shared" si="149"/>
        <v>28.800523688999998</v>
      </c>
      <c r="F126" s="7" t="s">
        <v>85</v>
      </c>
      <c r="G126" s="1">
        <v>6</v>
      </c>
      <c r="H126" s="9">
        <f t="shared" si="128"/>
        <v>29.716735886451598</v>
      </c>
      <c r="I126" s="9">
        <f t="shared" si="129"/>
        <v>302.86673588645158</v>
      </c>
      <c r="J126" s="9">
        <f t="shared" si="130"/>
        <v>0.57567087487876667</v>
      </c>
      <c r="K126" s="9">
        <f t="shared" si="131"/>
        <v>28.47</v>
      </c>
      <c r="L126" s="9">
        <f t="shared" si="132"/>
        <v>0.28470000000000001</v>
      </c>
      <c r="M126" s="1" t="s">
        <v>83</v>
      </c>
      <c r="O126" s="9">
        <f t="shared" si="150"/>
        <v>0.43476162328131268</v>
      </c>
      <c r="P126" s="9">
        <f t="shared" si="133"/>
        <v>0.25027960403806604</v>
      </c>
      <c r="Q126" s="12">
        <f t="shared" si="134"/>
        <v>8.2592269332561793E-2</v>
      </c>
      <c r="R126" s="9">
        <f t="shared" si="135"/>
        <v>9.3951000000000007E-2</v>
      </c>
      <c r="S126" s="13">
        <f t="shared" si="136"/>
        <v>0.87909941706380756</v>
      </c>
      <c r="T126" s="2">
        <f t="shared" si="137"/>
        <v>0.01</v>
      </c>
      <c r="U126" s="14">
        <f t="shared" si="138"/>
        <v>8.7909941706380765E-3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0.01</v>
      </c>
      <c r="AF126" s="2">
        <v>0.49</v>
      </c>
      <c r="AG126" s="14">
        <f t="shared" si="139"/>
        <v>4.8999999999999998E-3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0.02</v>
      </c>
      <c r="AR126" s="2">
        <v>0.5</v>
      </c>
      <c r="AS126" s="2">
        <f t="shared" si="140"/>
        <v>0.01</v>
      </c>
      <c r="AT126" s="1">
        <f t="shared" si="141"/>
        <v>2.369099417063808E-2</v>
      </c>
      <c r="AU126" s="9">
        <f t="shared" si="142"/>
        <v>28.47</v>
      </c>
      <c r="AV126" s="1">
        <f t="shared" si="143"/>
        <v>0.33</v>
      </c>
      <c r="AW126" s="1">
        <f t="shared" si="144"/>
        <v>21666.666666666668</v>
      </c>
      <c r="AX126" s="1">
        <f t="shared" si="145"/>
        <v>32311089.146443568</v>
      </c>
      <c r="AZ126" s="1">
        <f t="shared" si="146"/>
        <v>15380.666666666666</v>
      </c>
      <c r="BA126" s="1">
        <f t="shared" si="147"/>
        <v>22936896.544541519</v>
      </c>
    </row>
    <row r="127" spans="1:53" x14ac:dyDescent="0.15">
      <c r="C127" s="7">
        <v>6</v>
      </c>
      <c r="D127" s="7">
        <f t="shared" si="148"/>
        <v>29.045735797666701</v>
      </c>
      <c r="E127" s="10">
        <f t="shared" si="149"/>
        <v>29.716735886451598</v>
      </c>
      <c r="F127" s="7" t="s">
        <v>83</v>
      </c>
      <c r="G127" s="1">
        <v>7</v>
      </c>
      <c r="H127" s="9">
        <f t="shared" si="128"/>
        <v>29.045735797666701</v>
      </c>
      <c r="I127" s="9">
        <f t="shared" si="129"/>
        <v>302.19573579766666</v>
      </c>
      <c r="J127" s="9">
        <f t="shared" si="130"/>
        <v>0.53600983069679986</v>
      </c>
      <c r="K127" s="9">
        <f t="shared" si="131"/>
        <v>28.47</v>
      </c>
      <c r="L127" s="9">
        <f t="shared" si="132"/>
        <v>0.28470000000000001</v>
      </c>
      <c r="M127" s="1" t="s">
        <v>83</v>
      </c>
      <c r="O127" s="9">
        <f t="shared" si="150"/>
        <v>0.46918201924324665</v>
      </c>
      <c r="P127" s="9">
        <f t="shared" si="133"/>
        <v>0.25148617470055534</v>
      </c>
      <c r="Q127" s="12">
        <f t="shared" si="134"/>
        <v>8.299043765118326E-2</v>
      </c>
      <c r="R127" s="9">
        <f t="shared" si="135"/>
        <v>9.3951000000000007E-2</v>
      </c>
      <c r="S127" s="13">
        <f t="shared" si="136"/>
        <v>0.88333745943293052</v>
      </c>
      <c r="T127" s="2">
        <f t="shared" si="137"/>
        <v>0.01</v>
      </c>
      <c r="U127" s="14">
        <f t="shared" si="138"/>
        <v>8.833374594329306E-3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0.01</v>
      </c>
      <c r="AF127" s="2">
        <v>0.49</v>
      </c>
      <c r="AG127" s="14">
        <f t="shared" si="139"/>
        <v>4.8999999999999998E-3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0.02</v>
      </c>
      <c r="AR127" s="2">
        <v>0.5</v>
      </c>
      <c r="AS127" s="2">
        <f t="shared" si="140"/>
        <v>0.01</v>
      </c>
      <c r="AT127" s="1">
        <f t="shared" si="141"/>
        <v>2.373337459432931E-2</v>
      </c>
      <c r="AU127" s="9">
        <f t="shared" si="142"/>
        <v>28.47</v>
      </c>
      <c r="AV127" s="1">
        <f t="shared" si="143"/>
        <v>0.33</v>
      </c>
      <c r="AW127" s="1">
        <f t="shared" si="144"/>
        <v>21666.666666666668</v>
      </c>
      <c r="AX127" s="1">
        <f t="shared" si="145"/>
        <v>32368889.91403012</v>
      </c>
      <c r="AZ127" s="1">
        <f t="shared" si="146"/>
        <v>15380.666666666666</v>
      </c>
      <c r="BA127" s="1">
        <f t="shared" si="147"/>
        <v>22977927.975587342</v>
      </c>
    </row>
    <row r="128" spans="1:53" x14ac:dyDescent="0.15">
      <c r="C128" s="7">
        <v>7</v>
      </c>
      <c r="D128" s="7">
        <f t="shared" si="148"/>
        <v>26.594641957096801</v>
      </c>
      <c r="E128" s="10">
        <f t="shared" si="149"/>
        <v>29.045735797666701</v>
      </c>
      <c r="F128" s="7" t="s">
        <v>83</v>
      </c>
      <c r="G128" s="1">
        <v>8</v>
      </c>
      <c r="H128" s="9">
        <f t="shared" si="128"/>
        <v>26.594641957096801</v>
      </c>
      <c r="I128" s="9">
        <f t="shared" si="129"/>
        <v>299.7446419570968</v>
      </c>
      <c r="J128" s="9">
        <f t="shared" si="130"/>
        <v>0.41185840258238698</v>
      </c>
      <c r="K128" s="9">
        <f t="shared" si="131"/>
        <v>28.47</v>
      </c>
      <c r="L128" s="9">
        <f t="shared" si="132"/>
        <v>0.28470000000000001</v>
      </c>
      <c r="M128" s="1" t="s">
        <v>83</v>
      </c>
      <c r="O128" s="9">
        <f t="shared" si="150"/>
        <v>0.50239584454269137</v>
      </c>
      <c r="P128" s="9">
        <f t="shared" si="133"/>
        <v>0.20691594999738208</v>
      </c>
      <c r="Q128" s="12">
        <f t="shared" si="134"/>
        <v>6.8282263499136089E-2</v>
      </c>
      <c r="R128" s="9">
        <f t="shared" si="135"/>
        <v>9.3951000000000007E-2</v>
      </c>
      <c r="S128" s="13">
        <f t="shared" si="136"/>
        <v>0.72678591498904843</v>
      </c>
      <c r="T128" s="2">
        <f t="shared" si="137"/>
        <v>0.01</v>
      </c>
      <c r="U128" s="14">
        <f t="shared" si="138"/>
        <v>7.2678591498904844E-3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0.01</v>
      </c>
      <c r="AF128" s="2">
        <v>0.49</v>
      </c>
      <c r="AG128" s="14">
        <f t="shared" si="139"/>
        <v>4.8999999999999998E-3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0.02</v>
      </c>
      <c r="AR128" s="2">
        <v>0.5</v>
      </c>
      <c r="AS128" s="2">
        <f t="shared" si="140"/>
        <v>0.01</v>
      </c>
      <c r="AT128" s="1">
        <f t="shared" si="141"/>
        <v>2.2167859149890487E-2</v>
      </c>
      <c r="AU128" s="9">
        <f t="shared" si="142"/>
        <v>28.47</v>
      </c>
      <c r="AV128" s="1">
        <f t="shared" si="143"/>
        <v>0.33</v>
      </c>
      <c r="AW128" s="1">
        <f t="shared" si="144"/>
        <v>21666.666666666668</v>
      </c>
      <c r="AX128" s="1">
        <f t="shared" si="145"/>
        <v>30233753.299624603</v>
      </c>
      <c r="AZ128" s="1">
        <f t="shared" si="146"/>
        <v>15380.666666666666</v>
      </c>
      <c r="BA128" s="1">
        <f t="shared" si="147"/>
        <v>21462243.765404277</v>
      </c>
    </row>
    <row r="129" spans="1:54" x14ac:dyDescent="0.15">
      <c r="C129" s="7">
        <v>8</v>
      </c>
      <c r="D129" s="7">
        <f t="shared" si="148"/>
        <v>26.372896969999999</v>
      </c>
      <c r="E129" s="10">
        <f t="shared" si="149"/>
        <v>26.594641957096801</v>
      </c>
      <c r="F129" s="7" t="s">
        <v>83</v>
      </c>
      <c r="G129" s="1">
        <v>9</v>
      </c>
      <c r="H129" s="9">
        <f t="shared" si="128"/>
        <v>26.372896969999999</v>
      </c>
      <c r="I129" s="9">
        <f t="shared" si="129"/>
        <v>299.52289696999998</v>
      </c>
      <c r="J129" s="9">
        <f t="shared" si="130"/>
        <v>0.4020719691133981</v>
      </c>
      <c r="K129" s="9">
        <f t="shared" si="131"/>
        <v>28.47</v>
      </c>
      <c r="L129" s="9">
        <f t="shared" si="132"/>
        <v>0.28470000000000001</v>
      </c>
      <c r="M129" s="1" t="s">
        <v>83</v>
      </c>
      <c r="O129" s="9">
        <f t="shared" si="150"/>
        <v>0.58017989454530938</v>
      </c>
      <c r="P129" s="9">
        <f t="shared" si="133"/>
        <v>0.23327407263983621</v>
      </c>
      <c r="Q129" s="12">
        <f t="shared" si="134"/>
        <v>7.6980443971145951E-2</v>
      </c>
      <c r="R129" s="9">
        <f t="shared" si="135"/>
        <v>9.3951000000000007E-2</v>
      </c>
      <c r="S129" s="13">
        <f t="shared" si="136"/>
        <v>0.81936801067733123</v>
      </c>
      <c r="T129" s="2">
        <f t="shared" si="137"/>
        <v>0.01</v>
      </c>
      <c r="U129" s="14">
        <f t="shared" si="138"/>
        <v>8.1936801067733125E-3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0.01</v>
      </c>
      <c r="AF129" s="2">
        <v>0.49</v>
      </c>
      <c r="AG129" s="14">
        <f t="shared" si="139"/>
        <v>4.8999999999999998E-3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0.02</v>
      </c>
      <c r="AR129" s="2">
        <v>0.5</v>
      </c>
      <c r="AS129" s="2">
        <f t="shared" si="140"/>
        <v>0.01</v>
      </c>
      <c r="AT129" s="1">
        <f t="shared" si="141"/>
        <v>2.3093680106773311E-2</v>
      </c>
      <c r="AU129" s="9">
        <f t="shared" si="142"/>
        <v>28.47</v>
      </c>
      <c r="AV129" s="1">
        <f t="shared" si="143"/>
        <v>0.33</v>
      </c>
      <c r="AW129" s="1">
        <f t="shared" si="144"/>
        <v>21666.666666666668</v>
      </c>
      <c r="AX129" s="1">
        <f t="shared" si="145"/>
        <v>31496439.164811362</v>
      </c>
      <c r="AZ129" s="1">
        <f t="shared" si="146"/>
        <v>15380.666666666666</v>
      </c>
      <c r="BA129" s="1">
        <f t="shared" si="147"/>
        <v>22358595.322195776</v>
      </c>
    </row>
    <row r="130" spans="1:54" x14ac:dyDescent="0.15">
      <c r="C130" s="7">
        <v>9</v>
      </c>
      <c r="D130" s="7">
        <f t="shared" si="148"/>
        <v>26.080921373666701</v>
      </c>
      <c r="E130" s="10">
        <f t="shared" si="149"/>
        <v>26.372896969999999</v>
      </c>
      <c r="F130" s="7" t="s">
        <v>83</v>
      </c>
      <c r="G130" s="1">
        <v>10</v>
      </c>
      <c r="H130" s="9">
        <f t="shared" si="128"/>
        <v>26.080921373666701</v>
      </c>
      <c r="I130" s="9">
        <f t="shared" si="129"/>
        <v>299.23092137366666</v>
      </c>
      <c r="J130" s="9">
        <f t="shared" si="130"/>
        <v>0.3895186077525124</v>
      </c>
      <c r="K130" s="9">
        <f t="shared" si="131"/>
        <v>28.47</v>
      </c>
      <c r="L130" s="9">
        <f t="shared" si="132"/>
        <v>0.28470000000000001</v>
      </c>
      <c r="M130" s="1" t="s">
        <v>83</v>
      </c>
      <c r="O130" s="9">
        <f t="shared" si="150"/>
        <v>0.6316058219054731</v>
      </c>
      <c r="P130" s="9">
        <f t="shared" si="133"/>
        <v>0.24602222039700117</v>
      </c>
      <c r="Q130" s="12">
        <f t="shared" si="134"/>
        <v>8.1187332731010392E-2</v>
      </c>
      <c r="R130" s="9">
        <f t="shared" si="135"/>
        <v>9.3951000000000007E-2</v>
      </c>
      <c r="S130" s="13">
        <f t="shared" si="136"/>
        <v>0.86414548787144774</v>
      </c>
      <c r="T130" s="2">
        <f t="shared" si="137"/>
        <v>0.01</v>
      </c>
      <c r="U130" s="14">
        <f t="shared" si="138"/>
        <v>8.6414548787144777E-3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0.01</v>
      </c>
      <c r="AF130" s="2">
        <v>0.49</v>
      </c>
      <c r="AG130" s="14">
        <f t="shared" si="139"/>
        <v>4.8999999999999998E-3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0.02</v>
      </c>
      <c r="AR130" s="2">
        <v>0.5</v>
      </c>
      <c r="AS130" s="2">
        <f t="shared" si="140"/>
        <v>0.01</v>
      </c>
      <c r="AT130" s="1">
        <f t="shared" si="141"/>
        <v>2.354145487871448E-2</v>
      </c>
      <c r="AU130" s="9">
        <f t="shared" si="142"/>
        <v>28.47</v>
      </c>
      <c r="AV130" s="1">
        <f t="shared" si="143"/>
        <v>0.33</v>
      </c>
      <c r="AW130" s="1">
        <f t="shared" si="144"/>
        <v>21666.666666666668</v>
      </c>
      <c r="AX130" s="1">
        <f t="shared" si="145"/>
        <v>32107139.183118355</v>
      </c>
      <c r="AZ130" s="1">
        <f t="shared" si="146"/>
        <v>15380.666666666666</v>
      </c>
      <c r="BA130" s="1">
        <f t="shared" si="147"/>
        <v>22792117.172114562</v>
      </c>
    </row>
    <row r="131" spans="1:54" x14ac:dyDescent="0.15">
      <c r="C131" s="7">
        <v>10</v>
      </c>
      <c r="D131" s="7">
        <f t="shared" si="148"/>
        <v>24.483714782258101</v>
      </c>
      <c r="E131" s="10">
        <f t="shared" si="149"/>
        <v>26.080921373666701</v>
      </c>
      <c r="F131" s="7" t="s">
        <v>83</v>
      </c>
      <c r="G131" s="1">
        <v>11</v>
      </c>
      <c r="H131" s="9">
        <f t="shared" si="128"/>
        <v>24.483714782258101</v>
      </c>
      <c r="I131" s="9">
        <f t="shared" si="129"/>
        <v>297.6337147822581</v>
      </c>
      <c r="J131" s="9">
        <f t="shared" si="130"/>
        <v>0.32710915991493633</v>
      </c>
      <c r="K131" s="9">
        <f t="shared" si="131"/>
        <v>28.47</v>
      </c>
      <c r="L131" s="9">
        <f t="shared" si="132"/>
        <v>0.28470000000000001</v>
      </c>
      <c r="M131" s="1" t="s">
        <v>85</v>
      </c>
      <c r="N131" s="9">
        <f>(O130-P130)*$C$21/100</f>
        <v>0.36630442143304831</v>
      </c>
      <c r="O131" s="9">
        <f t="shared" si="150"/>
        <v>0.30397918007542368</v>
      </c>
      <c r="P131" s="9">
        <f t="shared" si="133"/>
        <v>9.9434374226102989E-2</v>
      </c>
      <c r="Q131" s="12">
        <f t="shared" si="134"/>
        <v>3.281334349461399E-2</v>
      </c>
      <c r="R131" s="9">
        <f t="shared" si="135"/>
        <v>9.3951000000000007E-2</v>
      </c>
      <c r="S131" s="13">
        <f t="shared" si="136"/>
        <v>0.34926018344258164</v>
      </c>
      <c r="T131" s="2">
        <f t="shared" si="137"/>
        <v>0.01</v>
      </c>
      <c r="U131" s="14">
        <f t="shared" si="138"/>
        <v>3.4926018344258163E-3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0.01</v>
      </c>
      <c r="AF131" s="2">
        <v>0.49</v>
      </c>
      <c r="AG131" s="14">
        <f t="shared" si="139"/>
        <v>4.8999999999999998E-3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0.02</v>
      </c>
      <c r="AR131" s="2">
        <v>0.5</v>
      </c>
      <c r="AS131" s="2">
        <f t="shared" si="140"/>
        <v>0.01</v>
      </c>
      <c r="AT131" s="1">
        <f t="shared" si="141"/>
        <v>1.8392601834425815E-2</v>
      </c>
      <c r="AU131" s="9">
        <f t="shared" si="142"/>
        <v>28.47</v>
      </c>
      <c r="AV131" s="1">
        <f t="shared" si="143"/>
        <v>0.33</v>
      </c>
      <c r="AW131" s="1">
        <f t="shared" si="144"/>
        <v>21666.666666666668</v>
      </c>
      <c r="AX131" s="1">
        <f t="shared" si="145"/>
        <v>25084848.41230147</v>
      </c>
      <c r="AZ131" s="1">
        <f t="shared" si="146"/>
        <v>15380.666666666666</v>
      </c>
      <c r="BA131" s="1">
        <f t="shared" si="147"/>
        <v>17807155.006775599</v>
      </c>
    </row>
    <row r="132" spans="1:54" x14ac:dyDescent="0.15">
      <c r="C132" s="7">
        <v>11</v>
      </c>
      <c r="D132" s="7">
        <f t="shared" si="148"/>
        <v>20.506773249666701</v>
      </c>
      <c r="E132" s="10">
        <f t="shared" si="149"/>
        <v>24.483714782258101</v>
      </c>
      <c r="F132" s="7" t="s">
        <v>85</v>
      </c>
      <c r="G132" s="1">
        <v>12</v>
      </c>
      <c r="H132" s="9">
        <f t="shared" si="128"/>
        <v>20.506773249666701</v>
      </c>
      <c r="I132" s="9">
        <f t="shared" si="129"/>
        <v>293.65677324966668</v>
      </c>
      <c r="J132" s="9">
        <f t="shared" si="130"/>
        <v>0.21003077229886624</v>
      </c>
      <c r="K132" s="9">
        <f t="shared" si="131"/>
        <v>28.47</v>
      </c>
      <c r="L132" s="9">
        <f t="shared" si="132"/>
        <v>0.28470000000000001</v>
      </c>
      <c r="M132" s="1" t="s">
        <v>83</v>
      </c>
      <c r="O132" s="9">
        <f t="shared" si="150"/>
        <v>0.48924480584932062</v>
      </c>
      <c r="P132" s="9">
        <f t="shared" si="133"/>
        <v>0.10275646441574168</v>
      </c>
      <c r="Q132" s="12">
        <f t="shared" si="134"/>
        <v>3.390963325719476E-2</v>
      </c>
      <c r="R132" s="9">
        <f t="shared" si="135"/>
        <v>9.3951000000000007E-2</v>
      </c>
      <c r="S132" s="13">
        <f t="shared" si="136"/>
        <v>0.36092892313221525</v>
      </c>
      <c r="T132" s="2">
        <f t="shared" si="137"/>
        <v>0.01</v>
      </c>
      <c r="U132" s="14">
        <f t="shared" si="138"/>
        <v>3.6092892313221527E-3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0.01</v>
      </c>
      <c r="AF132" s="2">
        <v>0.49</v>
      </c>
      <c r="AG132" s="14">
        <f t="shared" si="139"/>
        <v>4.8999999999999998E-3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0.02</v>
      </c>
      <c r="AR132" s="2">
        <v>0.5</v>
      </c>
      <c r="AS132" s="2">
        <f t="shared" si="140"/>
        <v>0.01</v>
      </c>
      <c r="AT132" s="1">
        <f t="shared" si="141"/>
        <v>1.8509289231322154E-2</v>
      </c>
      <c r="AU132" s="9">
        <f t="shared" si="142"/>
        <v>28.47</v>
      </c>
      <c r="AV132" s="1">
        <f t="shared" si="143"/>
        <v>0.33</v>
      </c>
      <c r="AW132" s="1">
        <f t="shared" si="144"/>
        <v>21666.666666666668</v>
      </c>
      <c r="AX132" s="1">
        <f t="shared" si="145"/>
        <v>25243993.142836116</v>
      </c>
      <c r="AY132" s="1">
        <f>SUM(AX121:AX132)</f>
        <v>324493680.85536343</v>
      </c>
      <c r="AZ132" s="1">
        <f t="shared" si="146"/>
        <v>15380.666666666666</v>
      </c>
      <c r="BA132" s="1">
        <f t="shared" si="147"/>
        <v>17920128.178411443</v>
      </c>
      <c r="BB132" s="1">
        <f>SUM(BA121:BA132)</f>
        <v>230350575.72351032</v>
      </c>
    </row>
    <row r="133" spans="1:54" x14ac:dyDescent="0.15">
      <c r="C133" s="7">
        <v>12</v>
      </c>
      <c r="D133" s="7">
        <f t="shared" si="148"/>
        <v>17.808213765161302</v>
      </c>
      <c r="E133" s="10">
        <f t="shared" si="149"/>
        <v>20.506773249666701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17.010710336129002</v>
      </c>
      <c r="E136" s="7"/>
      <c r="F136" s="7"/>
      <c r="G136" s="1">
        <v>1</v>
      </c>
      <c r="H136" s="9">
        <f t="shared" ref="H136:H147" si="151">E137</f>
        <v>17.010710336129002</v>
      </c>
      <c r="I136" s="9">
        <f t="shared" ref="I136:I147" si="152">H136+273.15</f>
        <v>290.160710336129</v>
      </c>
      <c r="J136" s="9">
        <f t="shared" ref="J136:J147" si="153">EXP(($C$15*(I136-$C$13))/($C$16*I136*$C$13))</f>
        <v>0.14085830132215388</v>
      </c>
      <c r="K136" s="9">
        <f t="shared" ref="K136:K147" si="154">$B$136/12</f>
        <v>75.904791666666668</v>
      </c>
      <c r="L136" s="9">
        <f t="shared" ref="L136:L147" si="155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6">O136*J136</f>
        <v>0.10691820016378649</v>
      </c>
      <c r="Q136" s="12">
        <f t="shared" ref="Q136:Q147" si="157">P136*$B$138</f>
        <v>2.7798732042584488E-2</v>
      </c>
      <c r="R136" s="9">
        <f t="shared" ref="R136:R147" si="158">L136*$B$138</f>
        <v>0.19735245833333334</v>
      </c>
      <c r="S136" s="13">
        <f t="shared" ref="S136:S147" si="159">Q136/R136</f>
        <v>0.14085830132215388</v>
      </c>
      <c r="T136" s="2">
        <f t="shared" ref="T136:T147" si="160">$B$137/100</f>
        <v>0.01</v>
      </c>
      <c r="U136" s="14">
        <f t="shared" ref="U136:U147" si="161">S136*T136</f>
        <v>1.4085830132215388E-3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5.0000000000000001E-3</v>
      </c>
      <c r="AF136" s="2">
        <v>0.49</v>
      </c>
      <c r="AG136" s="14">
        <f t="shared" ref="AG136:AG147" si="162">AF136*AE136</f>
        <v>2.4499999999999999E-3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1.4999999999999999E-2</v>
      </c>
      <c r="AR136" s="2">
        <v>0.5</v>
      </c>
      <c r="AS136" s="2">
        <f t="shared" ref="AS136:AS147" si="163">AR136*AQ136</f>
        <v>7.4999999999999997E-3</v>
      </c>
      <c r="AT136" s="1">
        <f t="shared" ref="AT136:AT147" si="164">(AS136+AM136+AD136+AA136+U136+X136+AG136+AJ136+AP136)</f>
        <v>1.1358583013221537E-2</v>
      </c>
      <c r="AU136" s="9">
        <f t="shared" ref="AU136:AU147" si="165">$B$136/12</f>
        <v>75.904791666666668</v>
      </c>
      <c r="AV136" s="1">
        <f t="shared" ref="AV136:AV147" si="166">$B$138</f>
        <v>0.26</v>
      </c>
      <c r="AW136" s="1">
        <f t="shared" ref="AW136:AW147" si="167">$E$10/12</f>
        <v>28103.666666666668</v>
      </c>
      <c r="AX136" s="1">
        <f t="shared" ref="AX136:AX147" si="168">AW136*10000*AV136*0.67*AU136*AT136</f>
        <v>42208943.848205239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9">D122</f>
        <v>16.8382091032258</v>
      </c>
      <c r="E137" s="10">
        <f t="shared" ref="E137:E148" si="170">D136</f>
        <v>17.010710336129002</v>
      </c>
      <c r="F137" s="7" t="s">
        <v>83</v>
      </c>
      <c r="G137" s="1">
        <v>2</v>
      </c>
      <c r="H137" s="9">
        <f t="shared" si="151"/>
        <v>16.8382091032258</v>
      </c>
      <c r="I137" s="9">
        <f t="shared" si="152"/>
        <v>289.98820910322576</v>
      </c>
      <c r="J137" s="9">
        <f t="shared" si="153"/>
        <v>0.13807446218562811</v>
      </c>
      <c r="K137" s="9">
        <f t="shared" si="154"/>
        <v>75.904791666666668</v>
      </c>
      <c r="L137" s="9">
        <f t="shared" si="155"/>
        <v>0.75904791666666671</v>
      </c>
      <c r="M137" s="1" t="s">
        <v>83</v>
      </c>
      <c r="O137" s="9">
        <f t="shared" ref="O137:O147" si="171">L137+O136-P136-N137</f>
        <v>1.4111776331695469</v>
      </c>
      <c r="P137" s="9">
        <f t="shared" si="156"/>
        <v>0.19484759274827276</v>
      </c>
      <c r="Q137" s="12">
        <f t="shared" si="157"/>
        <v>5.0660374114550918E-2</v>
      </c>
      <c r="R137" s="9">
        <f t="shared" si="158"/>
        <v>0.19735245833333334</v>
      </c>
      <c r="S137" s="13">
        <f t="shared" si="159"/>
        <v>0.25669999017181866</v>
      </c>
      <c r="T137" s="2">
        <f t="shared" si="160"/>
        <v>0.01</v>
      </c>
      <c r="U137" s="14">
        <f t="shared" si="161"/>
        <v>2.5669999017181866E-3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5.0000000000000001E-3</v>
      </c>
      <c r="AF137" s="2">
        <v>0.49</v>
      </c>
      <c r="AG137" s="14">
        <f t="shared" si="162"/>
        <v>2.4499999999999999E-3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1.4999999999999999E-2</v>
      </c>
      <c r="AR137" s="2">
        <v>0.5</v>
      </c>
      <c r="AS137" s="2">
        <f t="shared" si="163"/>
        <v>7.4999999999999997E-3</v>
      </c>
      <c r="AT137" s="1">
        <f t="shared" si="164"/>
        <v>1.2516999901718187E-2</v>
      </c>
      <c r="AU137" s="9">
        <f t="shared" si="165"/>
        <v>75.904791666666668</v>
      </c>
      <c r="AV137" s="1">
        <f t="shared" si="166"/>
        <v>0.26</v>
      </c>
      <c r="AW137" s="1">
        <f t="shared" si="167"/>
        <v>28103.666666666668</v>
      </c>
      <c r="AX137" s="1">
        <f t="shared" si="168"/>
        <v>46513666.835434601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9"/>
        <v>20.343192264482798</v>
      </c>
      <c r="E138" s="10">
        <f t="shared" si="170"/>
        <v>16.8382091032258</v>
      </c>
      <c r="F138" s="7" t="s">
        <v>83</v>
      </c>
      <c r="G138" s="1">
        <v>3</v>
      </c>
      <c r="H138" s="9">
        <f t="shared" si="151"/>
        <v>20.343192264482798</v>
      </c>
      <c r="I138" s="9">
        <f t="shared" si="152"/>
        <v>293.49319226448279</v>
      </c>
      <c r="J138" s="9">
        <f t="shared" si="153"/>
        <v>0.20618497244274919</v>
      </c>
      <c r="K138" s="9">
        <f t="shared" si="154"/>
        <v>75.904791666666668</v>
      </c>
      <c r="L138" s="9">
        <f t="shared" si="155"/>
        <v>0.75904791666666671</v>
      </c>
      <c r="M138" s="1" t="s">
        <v>83</v>
      </c>
      <c r="O138" s="9">
        <f t="shared" si="171"/>
        <v>1.9753779570879411</v>
      </c>
      <c r="P138" s="9">
        <f t="shared" si="156"/>
        <v>0.40729324964619135</v>
      </c>
      <c r="Q138" s="12">
        <f t="shared" si="157"/>
        <v>0.10589624490800975</v>
      </c>
      <c r="R138" s="9">
        <f t="shared" si="158"/>
        <v>0.19735245833333334</v>
      </c>
      <c r="S138" s="13">
        <f t="shared" si="159"/>
        <v>0.53658437195217645</v>
      </c>
      <c r="T138" s="2">
        <f t="shared" si="160"/>
        <v>0.01</v>
      </c>
      <c r="U138" s="14">
        <f t="shared" si="161"/>
        <v>5.3658437195217646E-3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5.0000000000000001E-3</v>
      </c>
      <c r="AF138" s="2">
        <v>0.49</v>
      </c>
      <c r="AG138" s="14">
        <f t="shared" si="162"/>
        <v>2.4499999999999999E-3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1.4999999999999999E-2</v>
      </c>
      <c r="AR138" s="2">
        <v>0.5</v>
      </c>
      <c r="AS138" s="2">
        <f t="shared" si="163"/>
        <v>7.4999999999999997E-3</v>
      </c>
      <c r="AT138" s="1">
        <f t="shared" si="164"/>
        <v>1.5315843719521764E-2</v>
      </c>
      <c r="AU138" s="9">
        <f t="shared" si="165"/>
        <v>75.904791666666668</v>
      </c>
      <c r="AV138" s="1">
        <f t="shared" si="166"/>
        <v>0.26</v>
      </c>
      <c r="AW138" s="1">
        <f t="shared" si="167"/>
        <v>28103.666666666668</v>
      </c>
      <c r="AX138" s="1">
        <f t="shared" si="168"/>
        <v>56914281.190944918</v>
      </c>
    </row>
    <row r="139" spans="1:54" x14ac:dyDescent="0.15">
      <c r="C139" s="7">
        <v>3</v>
      </c>
      <c r="D139" s="7">
        <f t="shared" si="169"/>
        <v>24.4969016751613</v>
      </c>
      <c r="E139" s="10">
        <f t="shared" si="170"/>
        <v>20.343192264482798</v>
      </c>
      <c r="F139" s="7" t="s">
        <v>83</v>
      </c>
      <c r="G139" s="1">
        <v>4</v>
      </c>
      <c r="H139" s="9">
        <f t="shared" si="151"/>
        <v>24.4969016751613</v>
      </c>
      <c r="I139" s="9">
        <f t="shared" si="152"/>
        <v>297.6469016751613</v>
      </c>
      <c r="J139" s="9">
        <f t="shared" si="153"/>
        <v>0.32758360092273525</v>
      </c>
      <c r="K139" s="9">
        <f t="shared" si="154"/>
        <v>75.904791666666668</v>
      </c>
      <c r="L139" s="9">
        <f t="shared" si="155"/>
        <v>0.75904791666666671</v>
      </c>
      <c r="M139" s="1" t="s">
        <v>83</v>
      </c>
      <c r="O139" s="9">
        <f t="shared" si="171"/>
        <v>2.3271326241084163</v>
      </c>
      <c r="P139" s="9">
        <f t="shared" si="156"/>
        <v>0.76233048483020904</v>
      </c>
      <c r="Q139" s="12">
        <f t="shared" si="157"/>
        <v>0.19820592605585435</v>
      </c>
      <c r="R139" s="9">
        <f t="shared" si="158"/>
        <v>0.19735245833333334</v>
      </c>
      <c r="S139" s="13">
        <f t="shared" si="159"/>
        <v>1.0043245862236967</v>
      </c>
      <c r="T139" s="2">
        <f t="shared" si="160"/>
        <v>0.01</v>
      </c>
      <c r="U139" s="14">
        <f t="shared" si="161"/>
        <v>1.0043245862236967E-2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0.01</v>
      </c>
      <c r="AF139" s="2">
        <v>0.49</v>
      </c>
      <c r="AG139" s="14">
        <f t="shared" si="162"/>
        <v>4.8999999999999998E-3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0.02</v>
      </c>
      <c r="AR139" s="2">
        <v>0.5</v>
      </c>
      <c r="AS139" s="2">
        <f t="shared" si="163"/>
        <v>0.01</v>
      </c>
      <c r="AT139" s="1">
        <f t="shared" si="164"/>
        <v>2.4943245862236965E-2</v>
      </c>
      <c r="AU139" s="9">
        <f t="shared" si="165"/>
        <v>75.904791666666668</v>
      </c>
      <c r="AV139" s="1">
        <f t="shared" si="166"/>
        <v>0.26</v>
      </c>
      <c r="AW139" s="1">
        <f t="shared" si="167"/>
        <v>28103.666666666668</v>
      </c>
      <c r="AX139" s="1">
        <f t="shared" si="168"/>
        <v>92690088.434942305</v>
      </c>
    </row>
    <row r="140" spans="1:54" x14ac:dyDescent="0.15">
      <c r="C140" s="7">
        <v>4</v>
      </c>
      <c r="D140" s="7">
        <f t="shared" si="169"/>
        <v>28.800523688999998</v>
      </c>
      <c r="E140" s="10">
        <f t="shared" si="170"/>
        <v>24.4969016751613</v>
      </c>
      <c r="F140" s="7" t="s">
        <v>83</v>
      </c>
      <c r="G140" s="1">
        <v>5</v>
      </c>
      <c r="H140" s="9">
        <f t="shared" si="151"/>
        <v>28.800523688999998</v>
      </c>
      <c r="I140" s="9">
        <f t="shared" si="152"/>
        <v>301.95052368899997</v>
      </c>
      <c r="J140" s="9">
        <f t="shared" si="153"/>
        <v>0.52216661849310975</v>
      </c>
      <c r="K140" s="9">
        <f t="shared" si="154"/>
        <v>75.904791666666668</v>
      </c>
      <c r="L140" s="9">
        <f t="shared" si="155"/>
        <v>0.75904791666666671</v>
      </c>
      <c r="M140" s="1" t="s">
        <v>85</v>
      </c>
      <c r="N140" s="9">
        <f>(O139-P139)*$C$24/100</f>
        <v>0</v>
      </c>
      <c r="O140" s="9">
        <f t="shared" si="171"/>
        <v>2.3238500559448738</v>
      </c>
      <c r="P140" s="9">
        <f t="shared" si="156"/>
        <v>1.2134369255977586</v>
      </c>
      <c r="Q140" s="12">
        <f t="shared" si="157"/>
        <v>0.31549360065541726</v>
      </c>
      <c r="R140" s="9">
        <f t="shared" si="158"/>
        <v>0.19735245833333334</v>
      </c>
      <c r="S140" s="13">
        <f t="shared" si="159"/>
        <v>1.5986302036458067</v>
      </c>
      <c r="T140" s="2">
        <f t="shared" si="160"/>
        <v>0.01</v>
      </c>
      <c r="U140" s="14">
        <f t="shared" si="161"/>
        <v>1.5986302036458067E-2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0.01</v>
      </c>
      <c r="AF140" s="2">
        <v>0.49</v>
      </c>
      <c r="AG140" s="14">
        <f t="shared" si="162"/>
        <v>4.8999999999999998E-3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0.02</v>
      </c>
      <c r="AR140" s="2">
        <v>0.5</v>
      </c>
      <c r="AS140" s="2">
        <f t="shared" si="163"/>
        <v>0.01</v>
      </c>
      <c r="AT140" s="1">
        <f t="shared" si="164"/>
        <v>3.088630203645807E-2</v>
      </c>
      <c r="AU140" s="9">
        <f t="shared" si="165"/>
        <v>75.904791666666668</v>
      </c>
      <c r="AV140" s="1">
        <f t="shared" si="166"/>
        <v>0.26</v>
      </c>
      <c r="AW140" s="1">
        <f t="shared" si="167"/>
        <v>28103.666666666668</v>
      </c>
      <c r="AX140" s="1">
        <f t="shared" si="168"/>
        <v>114774720.29900803</v>
      </c>
    </row>
    <row r="141" spans="1:54" x14ac:dyDescent="0.15">
      <c r="C141" s="7">
        <v>5</v>
      </c>
      <c r="D141" s="7">
        <f t="shared" si="169"/>
        <v>29.716735886451598</v>
      </c>
      <c r="E141" s="10">
        <f t="shared" si="170"/>
        <v>28.800523688999998</v>
      </c>
      <c r="F141" s="7" t="s">
        <v>85</v>
      </c>
      <c r="G141" s="1">
        <v>6</v>
      </c>
      <c r="H141" s="9">
        <f t="shared" si="151"/>
        <v>29.716735886451598</v>
      </c>
      <c r="I141" s="9">
        <f t="shared" si="152"/>
        <v>302.86673588645158</v>
      </c>
      <c r="J141" s="9">
        <f t="shared" si="153"/>
        <v>0.57567087487876667</v>
      </c>
      <c r="K141" s="9">
        <f t="shared" si="154"/>
        <v>75.904791666666668</v>
      </c>
      <c r="L141" s="9">
        <f t="shared" si="155"/>
        <v>0.75904791666666671</v>
      </c>
      <c r="M141" s="1" t="s">
        <v>83</v>
      </c>
      <c r="O141" s="9">
        <f t="shared" si="171"/>
        <v>1.869461047013782</v>
      </c>
      <c r="P141" s="9">
        <f t="shared" si="156"/>
        <v>1.0761942764861991</v>
      </c>
      <c r="Q141" s="12">
        <f t="shared" si="157"/>
        <v>0.27981051188641176</v>
      </c>
      <c r="R141" s="9">
        <f t="shared" si="158"/>
        <v>0.19735245833333334</v>
      </c>
      <c r="S141" s="13">
        <f t="shared" si="159"/>
        <v>1.4178212637909211</v>
      </c>
      <c r="T141" s="2">
        <f t="shared" si="160"/>
        <v>0.01</v>
      </c>
      <c r="U141" s="14">
        <f t="shared" si="161"/>
        <v>1.4178212637909211E-2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0.01</v>
      </c>
      <c r="AF141" s="2">
        <v>0.49</v>
      </c>
      <c r="AG141" s="14">
        <f t="shared" si="162"/>
        <v>4.8999999999999998E-3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0.02</v>
      </c>
      <c r="AR141" s="2">
        <v>0.5</v>
      </c>
      <c r="AS141" s="2">
        <f t="shared" si="163"/>
        <v>0.01</v>
      </c>
      <c r="AT141" s="1">
        <f t="shared" si="164"/>
        <v>2.9078212637909211E-2</v>
      </c>
      <c r="AU141" s="9">
        <f t="shared" si="165"/>
        <v>75.904791666666668</v>
      </c>
      <c r="AV141" s="1">
        <f t="shared" si="166"/>
        <v>0.26</v>
      </c>
      <c r="AW141" s="1">
        <f t="shared" si="167"/>
        <v>28103.666666666668</v>
      </c>
      <c r="AX141" s="1">
        <f t="shared" si="168"/>
        <v>108055788.56191993</v>
      </c>
    </row>
    <row r="142" spans="1:54" x14ac:dyDescent="0.15">
      <c r="C142" s="7">
        <v>6</v>
      </c>
      <c r="D142" s="7">
        <f t="shared" si="169"/>
        <v>29.045735797666701</v>
      </c>
      <c r="E142" s="10">
        <f t="shared" si="170"/>
        <v>29.716735886451598</v>
      </c>
      <c r="F142" s="7" t="s">
        <v>83</v>
      </c>
      <c r="G142" s="1">
        <v>7</v>
      </c>
      <c r="H142" s="9">
        <f t="shared" si="151"/>
        <v>29.045735797666701</v>
      </c>
      <c r="I142" s="9">
        <f t="shared" si="152"/>
        <v>302.19573579766666</v>
      </c>
      <c r="J142" s="9">
        <f t="shared" si="153"/>
        <v>0.53600983069679986</v>
      </c>
      <c r="K142" s="9">
        <f t="shared" si="154"/>
        <v>75.904791666666668</v>
      </c>
      <c r="L142" s="9">
        <f t="shared" si="155"/>
        <v>0.75904791666666671</v>
      </c>
      <c r="M142" s="1" t="s">
        <v>83</v>
      </c>
      <c r="O142" s="9">
        <f t="shared" si="171"/>
        <v>1.5523146871942497</v>
      </c>
      <c r="P142" s="9">
        <f t="shared" si="156"/>
        <v>0.83205593267114564</v>
      </c>
      <c r="Q142" s="12">
        <f t="shared" si="157"/>
        <v>0.21633454249449788</v>
      </c>
      <c r="R142" s="9">
        <f t="shared" si="158"/>
        <v>0.19735245833333334</v>
      </c>
      <c r="S142" s="13">
        <f t="shared" si="159"/>
        <v>1.0961836722049001</v>
      </c>
      <c r="T142" s="2">
        <f t="shared" si="160"/>
        <v>0.01</v>
      </c>
      <c r="U142" s="14">
        <f t="shared" si="161"/>
        <v>1.0961836722049001E-2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0.01</v>
      </c>
      <c r="AF142" s="2">
        <v>0.49</v>
      </c>
      <c r="AG142" s="14">
        <f t="shared" si="162"/>
        <v>4.8999999999999998E-3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0.02</v>
      </c>
      <c r="AR142" s="2">
        <v>0.5</v>
      </c>
      <c r="AS142" s="2">
        <f t="shared" si="163"/>
        <v>0.01</v>
      </c>
      <c r="AT142" s="1">
        <f t="shared" si="164"/>
        <v>2.5861836722049003E-2</v>
      </c>
      <c r="AU142" s="9">
        <f t="shared" si="165"/>
        <v>75.904791666666668</v>
      </c>
      <c r="AV142" s="1">
        <f t="shared" si="166"/>
        <v>0.26</v>
      </c>
      <c r="AW142" s="1">
        <f t="shared" si="167"/>
        <v>28103.666666666668</v>
      </c>
      <c r="AX142" s="1">
        <f t="shared" si="168"/>
        <v>96103608.41152291</v>
      </c>
    </row>
    <row r="143" spans="1:54" x14ac:dyDescent="0.15">
      <c r="C143" s="7">
        <v>7</v>
      </c>
      <c r="D143" s="7">
        <f t="shared" si="169"/>
        <v>26.594641957096801</v>
      </c>
      <c r="E143" s="10">
        <f t="shared" si="170"/>
        <v>29.045735797666701</v>
      </c>
      <c r="F143" s="7" t="s">
        <v>83</v>
      </c>
      <c r="G143" s="1">
        <v>8</v>
      </c>
      <c r="H143" s="9">
        <f t="shared" si="151"/>
        <v>26.594641957096801</v>
      </c>
      <c r="I143" s="9">
        <f t="shared" si="152"/>
        <v>299.7446419570968</v>
      </c>
      <c r="J143" s="9">
        <f t="shared" si="153"/>
        <v>0.41185840258238698</v>
      </c>
      <c r="K143" s="9">
        <f t="shared" si="154"/>
        <v>75.904791666666668</v>
      </c>
      <c r="L143" s="9">
        <f t="shared" si="155"/>
        <v>0.75904791666666671</v>
      </c>
      <c r="M143" s="1" t="s">
        <v>83</v>
      </c>
      <c r="O143" s="9">
        <f t="shared" si="171"/>
        <v>1.4793066711897707</v>
      </c>
      <c r="P143" s="9">
        <f t="shared" si="156"/>
        <v>0.60926488252568733</v>
      </c>
      <c r="Q143" s="12">
        <f t="shared" si="157"/>
        <v>0.1584088694566787</v>
      </c>
      <c r="R143" s="9">
        <f t="shared" si="158"/>
        <v>0.19735245833333334</v>
      </c>
      <c r="S143" s="13">
        <f t="shared" si="159"/>
        <v>0.80266985673480729</v>
      </c>
      <c r="T143" s="2">
        <f t="shared" si="160"/>
        <v>0.01</v>
      </c>
      <c r="U143" s="14">
        <f t="shared" si="161"/>
        <v>8.0266985673480735E-3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0.01</v>
      </c>
      <c r="AF143" s="2">
        <v>0.49</v>
      </c>
      <c r="AG143" s="14">
        <f t="shared" si="162"/>
        <v>4.8999999999999998E-3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0.02</v>
      </c>
      <c r="AR143" s="2">
        <v>0.5</v>
      </c>
      <c r="AS143" s="2">
        <f t="shared" si="163"/>
        <v>0.01</v>
      </c>
      <c r="AT143" s="1">
        <f t="shared" si="164"/>
        <v>2.2926698567348074E-2</v>
      </c>
      <c r="AU143" s="9">
        <f t="shared" si="165"/>
        <v>75.904791666666668</v>
      </c>
      <c r="AV143" s="1">
        <f t="shared" si="166"/>
        <v>0.26</v>
      </c>
      <c r="AW143" s="1">
        <f t="shared" si="167"/>
        <v>28103.666666666668</v>
      </c>
      <c r="AX143" s="1">
        <f t="shared" si="168"/>
        <v>85196518.907991722</v>
      </c>
    </row>
    <row r="144" spans="1:54" x14ac:dyDescent="0.15">
      <c r="C144" s="7">
        <v>8</v>
      </c>
      <c r="D144" s="7">
        <f t="shared" si="169"/>
        <v>26.372896969999999</v>
      </c>
      <c r="E144" s="10">
        <f t="shared" si="170"/>
        <v>26.594641957096801</v>
      </c>
      <c r="F144" s="7" t="s">
        <v>83</v>
      </c>
      <c r="G144" s="1">
        <v>9</v>
      </c>
      <c r="H144" s="9">
        <f t="shared" si="151"/>
        <v>26.372896969999999</v>
      </c>
      <c r="I144" s="9">
        <f t="shared" si="152"/>
        <v>299.52289696999998</v>
      </c>
      <c r="J144" s="9">
        <f t="shared" si="153"/>
        <v>0.4020719691133981</v>
      </c>
      <c r="K144" s="9">
        <f t="shared" si="154"/>
        <v>75.904791666666668</v>
      </c>
      <c r="L144" s="9">
        <f t="shared" si="155"/>
        <v>0.75904791666666671</v>
      </c>
      <c r="M144" s="1" t="s">
        <v>83</v>
      </c>
      <c r="O144" s="9">
        <f t="shared" si="171"/>
        <v>1.6290897053307503</v>
      </c>
      <c r="P144" s="9">
        <f t="shared" si="156"/>
        <v>0.65501130568470023</v>
      </c>
      <c r="Q144" s="12">
        <f t="shared" si="157"/>
        <v>0.17030293947802205</v>
      </c>
      <c r="R144" s="9">
        <f t="shared" si="158"/>
        <v>0.19735245833333334</v>
      </c>
      <c r="S144" s="13">
        <f t="shared" si="159"/>
        <v>0.86293801919799773</v>
      </c>
      <c r="T144" s="2">
        <f t="shared" si="160"/>
        <v>0.01</v>
      </c>
      <c r="U144" s="14">
        <f t="shared" si="161"/>
        <v>8.6293801919799778E-3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0.01</v>
      </c>
      <c r="AF144" s="2">
        <v>0.49</v>
      </c>
      <c r="AG144" s="14">
        <f t="shared" si="162"/>
        <v>4.8999999999999998E-3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0.02</v>
      </c>
      <c r="AR144" s="2">
        <v>0.5</v>
      </c>
      <c r="AS144" s="2">
        <f t="shared" si="163"/>
        <v>0.01</v>
      </c>
      <c r="AT144" s="1">
        <f t="shared" si="164"/>
        <v>2.3529380191979976E-2</v>
      </c>
      <c r="AU144" s="9">
        <f t="shared" si="165"/>
        <v>75.904791666666668</v>
      </c>
      <c r="AV144" s="1">
        <f t="shared" si="166"/>
        <v>0.26</v>
      </c>
      <c r="AW144" s="1">
        <f t="shared" si="167"/>
        <v>28103.666666666668</v>
      </c>
      <c r="AX144" s="1">
        <f t="shared" si="168"/>
        <v>87436107.66856356</v>
      </c>
    </row>
    <row r="145" spans="3:51" x14ac:dyDescent="0.15">
      <c r="C145" s="7">
        <v>9</v>
      </c>
      <c r="D145" s="7">
        <f t="shared" si="169"/>
        <v>26.080921373666701</v>
      </c>
      <c r="E145" s="10">
        <f t="shared" si="170"/>
        <v>26.372896969999999</v>
      </c>
      <c r="F145" s="7" t="s">
        <v>83</v>
      </c>
      <c r="G145" s="1">
        <v>10</v>
      </c>
      <c r="H145" s="9">
        <f t="shared" si="151"/>
        <v>26.080921373666701</v>
      </c>
      <c r="I145" s="9">
        <f t="shared" si="152"/>
        <v>299.23092137366666</v>
      </c>
      <c r="J145" s="9">
        <f t="shared" si="153"/>
        <v>0.3895186077525124</v>
      </c>
      <c r="K145" s="9">
        <f t="shared" si="154"/>
        <v>75.904791666666668</v>
      </c>
      <c r="L145" s="9">
        <f t="shared" si="155"/>
        <v>0.75904791666666671</v>
      </c>
      <c r="M145" s="1" t="s">
        <v>83</v>
      </c>
      <c r="O145" s="9">
        <f t="shared" si="171"/>
        <v>1.7331263163127169</v>
      </c>
      <c r="P145" s="9">
        <f t="shared" si="156"/>
        <v>0.67508494978936995</v>
      </c>
      <c r="Q145" s="12">
        <f t="shared" si="157"/>
        <v>0.17552208694523619</v>
      </c>
      <c r="R145" s="9">
        <f t="shared" si="158"/>
        <v>0.19735245833333334</v>
      </c>
      <c r="S145" s="13">
        <f t="shared" si="159"/>
        <v>0.88938383857765224</v>
      </c>
      <c r="T145" s="2">
        <f t="shared" si="160"/>
        <v>0.01</v>
      </c>
      <c r="U145" s="14">
        <f t="shared" si="161"/>
        <v>8.893838385776523E-3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0.01</v>
      </c>
      <c r="AF145" s="2">
        <v>0.49</v>
      </c>
      <c r="AG145" s="14">
        <f t="shared" si="162"/>
        <v>4.8999999999999998E-3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0.02</v>
      </c>
      <c r="AR145" s="2">
        <v>0.5</v>
      </c>
      <c r="AS145" s="2">
        <f t="shared" si="163"/>
        <v>0.01</v>
      </c>
      <c r="AT145" s="1">
        <f t="shared" si="164"/>
        <v>2.3793838385776526E-2</v>
      </c>
      <c r="AU145" s="9">
        <f t="shared" si="165"/>
        <v>75.904791666666668</v>
      </c>
      <c r="AV145" s="1">
        <f t="shared" si="166"/>
        <v>0.26</v>
      </c>
      <c r="AW145" s="1">
        <f t="shared" si="167"/>
        <v>28103.666666666668</v>
      </c>
      <c r="AX145" s="1">
        <f t="shared" si="168"/>
        <v>88418844.779272094</v>
      </c>
    </row>
    <row r="146" spans="3:51" x14ac:dyDescent="0.15">
      <c r="C146" s="7">
        <v>10</v>
      </c>
      <c r="D146" s="7">
        <f t="shared" si="169"/>
        <v>24.483714782258101</v>
      </c>
      <c r="E146" s="10">
        <f t="shared" si="170"/>
        <v>26.080921373666701</v>
      </c>
      <c r="F146" s="7" t="s">
        <v>83</v>
      </c>
      <c r="G146" s="1">
        <v>11</v>
      </c>
      <c r="H146" s="9">
        <f t="shared" si="151"/>
        <v>24.483714782258101</v>
      </c>
      <c r="I146" s="9">
        <f t="shared" si="152"/>
        <v>297.6337147822581</v>
      </c>
      <c r="J146" s="9">
        <f t="shared" si="153"/>
        <v>0.32710915991493633</v>
      </c>
      <c r="K146" s="9">
        <f t="shared" si="154"/>
        <v>75.904791666666668</v>
      </c>
      <c r="L146" s="9">
        <f t="shared" si="155"/>
        <v>0.75904791666666671</v>
      </c>
      <c r="M146" s="1" t="s">
        <v>85</v>
      </c>
      <c r="N146" s="9">
        <f>(O145-P145)*$C$24/100</f>
        <v>0</v>
      </c>
      <c r="O146" s="9">
        <f t="shared" si="171"/>
        <v>1.8170892831900138</v>
      </c>
      <c r="P146" s="9">
        <f t="shared" si="156"/>
        <v>0.59438654891471931</v>
      </c>
      <c r="Q146" s="12">
        <f t="shared" si="157"/>
        <v>0.15454050271782702</v>
      </c>
      <c r="R146" s="9">
        <f t="shared" si="158"/>
        <v>0.19735245833333334</v>
      </c>
      <c r="S146" s="13">
        <f t="shared" si="159"/>
        <v>0.78306854661422132</v>
      </c>
      <c r="T146" s="2">
        <f t="shared" si="160"/>
        <v>0.01</v>
      </c>
      <c r="U146" s="14">
        <f t="shared" si="161"/>
        <v>7.8306854661422138E-3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0.01</v>
      </c>
      <c r="AF146" s="2">
        <v>0.49</v>
      </c>
      <c r="AG146" s="14">
        <f t="shared" si="162"/>
        <v>4.8999999999999998E-3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0.02</v>
      </c>
      <c r="AR146" s="2">
        <v>0.5</v>
      </c>
      <c r="AS146" s="2">
        <f t="shared" si="163"/>
        <v>0.01</v>
      </c>
      <c r="AT146" s="1">
        <f t="shared" si="164"/>
        <v>2.2730685466142216E-2</v>
      </c>
      <c r="AU146" s="9">
        <f t="shared" si="165"/>
        <v>75.904791666666668</v>
      </c>
      <c r="AV146" s="1">
        <f t="shared" si="166"/>
        <v>0.26</v>
      </c>
      <c r="AW146" s="1">
        <f t="shared" si="167"/>
        <v>28103.666666666668</v>
      </c>
      <c r="AX146" s="1">
        <f t="shared" si="168"/>
        <v>84468126.469191909</v>
      </c>
    </row>
    <row r="147" spans="3:51" x14ac:dyDescent="0.15">
      <c r="C147" s="7">
        <v>11</v>
      </c>
      <c r="D147" s="7">
        <f t="shared" si="169"/>
        <v>20.506773249666701</v>
      </c>
      <c r="E147" s="10">
        <f t="shared" si="170"/>
        <v>24.483714782258101</v>
      </c>
      <c r="F147" s="7" t="s">
        <v>85</v>
      </c>
      <c r="G147" s="1">
        <v>12</v>
      </c>
      <c r="H147" s="9">
        <f t="shared" si="151"/>
        <v>20.506773249666701</v>
      </c>
      <c r="I147" s="9">
        <f t="shared" si="152"/>
        <v>293.65677324966668</v>
      </c>
      <c r="J147" s="9">
        <f t="shared" si="153"/>
        <v>0.21003077229886624</v>
      </c>
      <c r="K147" s="9">
        <f t="shared" si="154"/>
        <v>75.904791666666668</v>
      </c>
      <c r="L147" s="9">
        <f t="shared" si="155"/>
        <v>0.75904791666666671</v>
      </c>
      <c r="M147" s="1" t="s">
        <v>83</v>
      </c>
      <c r="O147" s="9">
        <f t="shared" si="171"/>
        <v>1.9817506509419613</v>
      </c>
      <c r="P147" s="9">
        <f t="shared" si="156"/>
        <v>0.41622861972112102</v>
      </c>
      <c r="Q147" s="12">
        <f t="shared" si="157"/>
        <v>0.10821944112749148</v>
      </c>
      <c r="R147" s="9">
        <f t="shared" si="158"/>
        <v>0.19735245833333334</v>
      </c>
      <c r="S147" s="13">
        <f t="shared" si="159"/>
        <v>0.54835618487562021</v>
      </c>
      <c r="T147" s="2">
        <f t="shared" si="160"/>
        <v>0.01</v>
      </c>
      <c r="U147" s="14">
        <f t="shared" si="161"/>
        <v>5.4835618487562021E-3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0.01</v>
      </c>
      <c r="AF147" s="2">
        <v>0.49</v>
      </c>
      <c r="AG147" s="14">
        <f t="shared" si="162"/>
        <v>4.8999999999999998E-3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0.02</v>
      </c>
      <c r="AR147" s="2">
        <v>0.5</v>
      </c>
      <c r="AS147" s="2">
        <f t="shared" si="163"/>
        <v>0.01</v>
      </c>
      <c r="AT147" s="1">
        <f t="shared" si="164"/>
        <v>2.0383561848756202E-2</v>
      </c>
      <c r="AU147" s="9">
        <f t="shared" si="165"/>
        <v>75.904791666666668</v>
      </c>
      <c r="AV147" s="1">
        <f t="shared" si="166"/>
        <v>0.26</v>
      </c>
      <c r="AW147" s="1">
        <f t="shared" si="167"/>
        <v>28103.666666666668</v>
      </c>
      <c r="AX147" s="1">
        <f t="shared" si="168"/>
        <v>75746122.249499679</v>
      </c>
      <c r="AY147" s="1">
        <f>SUM(AX136:AX147)</f>
        <v>978526817.656497</v>
      </c>
    </row>
    <row r="148" spans="3:51" x14ac:dyDescent="0.15">
      <c r="C148" s="7">
        <v>12</v>
      </c>
      <c r="D148" s="7">
        <f t="shared" si="169"/>
        <v>17.808213765161302</v>
      </c>
      <c r="E148" s="10">
        <f t="shared" si="170"/>
        <v>20.506773249666701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E2">
        <v>1355124</v>
      </c>
      <c r="F2" s="2">
        <v>1523.145</v>
      </c>
      <c r="G2" s="2">
        <v>0.1</v>
      </c>
      <c r="H2" s="2">
        <v>1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16004097</v>
      </c>
      <c r="F3" s="2">
        <v>1466.7525000000001</v>
      </c>
      <c r="G3" s="2">
        <v>0.24</v>
      </c>
      <c r="H3" s="2">
        <v>1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17847197</v>
      </c>
      <c r="F4" s="2">
        <v>91.103999999999999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 s="1">
        <v>15716667</v>
      </c>
      <c r="F5" s="2">
        <v>93.914500000000004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7903450</v>
      </c>
      <c r="F6" s="2">
        <v>165.81950000000001</v>
      </c>
      <c r="G6" s="2">
        <v>0.45</v>
      </c>
      <c r="H6" s="2">
        <v>23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424268</v>
      </c>
      <c r="F7" s="2">
        <v>625.46400000000006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24025513.754805312</v>
      </c>
      <c r="J13" s="6" t="s">
        <v>37</v>
      </c>
      <c r="K13" s="6">
        <f>I13/(10000*1000)</f>
        <v>2.402551375480531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1523.145</v>
      </c>
      <c r="C26" s="7" t="s">
        <v>82</v>
      </c>
      <c r="D26" s="8">
        <v>25.259133497419398</v>
      </c>
      <c r="E26" s="7"/>
      <c r="F26" s="7"/>
      <c r="G26" s="1">
        <v>1</v>
      </c>
      <c r="H26" s="9">
        <f t="shared" ref="H26:H37" si="0">E27</f>
        <v>25.259133497419398</v>
      </c>
      <c r="I26" s="9">
        <f t="shared" ref="I26:I37" si="1">H26+273.15</f>
        <v>298.40913349741936</v>
      </c>
      <c r="J26" s="9">
        <f t="shared" ref="J26:J37" si="2">EXP(($C$15*(I26-$C$13))/($C$16*I26*$C$13))</f>
        <v>0.35613203527991966</v>
      </c>
      <c r="K26" s="9">
        <f t="shared" ref="K26:K37" si="3">$B$26/12</f>
        <v>126.92874999999999</v>
      </c>
      <c r="L26" s="9">
        <f t="shared" ref="L26:L37" si="4">K26*$B$27/100</f>
        <v>1.2692874999999999</v>
      </c>
      <c r="M26" s="1" t="s">
        <v>83</v>
      </c>
      <c r="O26" s="9">
        <f>L26</f>
        <v>1.2692874999999999</v>
      </c>
      <c r="P26" s="9">
        <f t="shared" ref="P26:P37" si="5">O26*J26</f>
        <v>0.45203394073036096</v>
      </c>
      <c r="Q26" s="12">
        <f t="shared" ref="Q26:Q37" si="6">P26*$B$28</f>
        <v>4.5203394073036099E-2</v>
      </c>
      <c r="R26" s="9">
        <f t="shared" ref="R26:R37" si="7">L26*$B$28</f>
        <v>0.12692875000000001</v>
      </c>
      <c r="S26" s="13">
        <f t="shared" ref="S26:S37" si="8">Q26/R26</f>
        <v>0.3561320352799196</v>
      </c>
      <c r="T26" s="2">
        <f t="shared" ref="T26:T37" si="9">$B$27/100</f>
        <v>0.01</v>
      </c>
      <c r="U26" s="14">
        <f t="shared" ref="U26:U37" si="10">S26*T26</f>
        <v>3.5613203527991959E-3</v>
      </c>
      <c r="V26" s="13"/>
      <c r="W26" s="2"/>
      <c r="X26" s="14"/>
      <c r="Y26" s="2">
        <v>0.05</v>
      </c>
      <c r="Z26" s="2">
        <v>0.01</v>
      </c>
      <c r="AA26" s="2">
        <f t="shared" ref="AA26:AA37" si="11">Y26*Z26</f>
        <v>5.0000000000000001E-4</v>
      </c>
      <c r="AB26" s="2">
        <v>0.02</v>
      </c>
      <c r="AC26" s="2">
        <v>0.4</v>
      </c>
      <c r="AD26" s="2">
        <f t="shared" ref="AD26:AD37" si="12">AB26*AC26</f>
        <v>8.0000000000000002E-3</v>
      </c>
      <c r="AE26" s="13"/>
      <c r="AF26" s="2"/>
      <c r="AG26" s="14"/>
      <c r="AH26" s="13"/>
      <c r="AI26" s="2"/>
      <c r="AJ26" s="14"/>
      <c r="AK26" s="1">
        <v>0.1</v>
      </c>
      <c r="AL26" s="2">
        <v>0.2</v>
      </c>
      <c r="AM26" s="2">
        <f t="shared" ref="AM26:AM37" si="13">AK26*AL26</f>
        <v>2.0000000000000004E-2</v>
      </c>
      <c r="AN26" s="2">
        <v>0.02</v>
      </c>
      <c r="AO26" s="2">
        <v>0.38</v>
      </c>
      <c r="AP26" s="2">
        <f t="shared" ref="AP26:AP37" si="14">AO26*AN26</f>
        <v>7.6E-3</v>
      </c>
      <c r="AQ26" s="1">
        <f t="shared" ref="AQ26:AQ37" si="15">(AP26+AM26+AD26+AA26+U26+X26+AG26+AJ26)</f>
        <v>3.9661320352799206E-2</v>
      </c>
      <c r="AR26" s="9">
        <f t="shared" ref="AR26:AR37" si="16">$B$26/12</f>
        <v>126.92874999999999</v>
      </c>
      <c r="AS26" s="1">
        <f t="shared" ref="AS26:AS37" si="17">$B$28</f>
        <v>0.1</v>
      </c>
      <c r="AT26" s="1">
        <f t="shared" ref="AT26:AT37" si="18">$E$2/12</f>
        <v>112927</v>
      </c>
      <c r="AU26" s="1">
        <f t="shared" ref="AU26:AU37" si="19">AT26*10000*AS26*0.67*AR26*AQ26</f>
        <v>380890170.21453834</v>
      </c>
    </row>
    <row r="27" spans="1:47" x14ac:dyDescent="0.15">
      <c r="A27" s="1" t="s">
        <v>84</v>
      </c>
      <c r="B27" s="1">
        <f>H2</f>
        <v>1</v>
      </c>
      <c r="C27" s="7">
        <v>1</v>
      </c>
      <c r="D27" s="8">
        <v>25.927732134516098</v>
      </c>
      <c r="E27" s="10">
        <f t="shared" ref="E27:E38" si="20">D26</f>
        <v>25.259133497419398</v>
      </c>
      <c r="F27" s="7" t="s">
        <v>83</v>
      </c>
      <c r="G27" s="1">
        <v>2</v>
      </c>
      <c r="H27" s="9">
        <f t="shared" si="0"/>
        <v>25.927732134516098</v>
      </c>
      <c r="I27" s="9">
        <f t="shared" si="1"/>
        <v>299.07773213451605</v>
      </c>
      <c r="J27" s="9">
        <f t="shared" si="2"/>
        <v>0.38308036198644713</v>
      </c>
      <c r="K27" s="9">
        <f t="shared" si="3"/>
        <v>126.92874999999999</v>
      </c>
      <c r="L27" s="9">
        <f t="shared" si="4"/>
        <v>1.2692874999999999</v>
      </c>
      <c r="M27" s="1" t="s">
        <v>83</v>
      </c>
      <c r="O27" s="9">
        <f t="shared" ref="O27:O37" si="21">L27+O26-P26-N27</f>
        <v>2.086541059269639</v>
      </c>
      <c r="P27" s="9">
        <f t="shared" si="5"/>
        <v>0.79931290428459811</v>
      </c>
      <c r="Q27" s="12">
        <f t="shared" si="6"/>
        <v>7.9931290428459811E-2</v>
      </c>
      <c r="R27" s="9">
        <f t="shared" si="7"/>
        <v>0.12692875000000001</v>
      </c>
      <c r="S27" s="13">
        <f t="shared" si="8"/>
        <v>0.62973353498289242</v>
      </c>
      <c r="T27" s="2">
        <f t="shared" si="9"/>
        <v>0.01</v>
      </c>
      <c r="U27" s="14">
        <f t="shared" si="10"/>
        <v>6.2973353498289239E-3</v>
      </c>
      <c r="V27" s="13"/>
      <c r="W27" s="2"/>
      <c r="X27" s="14"/>
      <c r="Y27" s="2">
        <v>0.05</v>
      </c>
      <c r="Z27" s="2">
        <v>0.01</v>
      </c>
      <c r="AA27" s="2">
        <f t="shared" si="11"/>
        <v>5.0000000000000001E-4</v>
      </c>
      <c r="AB27" s="2">
        <v>0.02</v>
      </c>
      <c r="AC27" s="2">
        <v>0.4</v>
      </c>
      <c r="AD27" s="2">
        <f t="shared" si="12"/>
        <v>8.0000000000000002E-3</v>
      </c>
      <c r="AE27" s="13"/>
      <c r="AF27" s="2"/>
      <c r="AG27" s="14"/>
      <c r="AH27" s="13"/>
      <c r="AI27" s="2"/>
      <c r="AJ27" s="14"/>
      <c r="AK27" s="2">
        <v>0.1</v>
      </c>
      <c r="AL27" s="2">
        <v>0.2</v>
      </c>
      <c r="AM27" s="2">
        <f t="shared" si="13"/>
        <v>2.0000000000000004E-2</v>
      </c>
      <c r="AN27" s="2">
        <v>0.02</v>
      </c>
      <c r="AO27" s="2">
        <v>0.38</v>
      </c>
      <c r="AP27" s="2">
        <f t="shared" si="14"/>
        <v>7.6E-3</v>
      </c>
      <c r="AQ27" s="1">
        <f t="shared" si="15"/>
        <v>4.2397335349828931E-2</v>
      </c>
      <c r="AR27" s="9">
        <f t="shared" si="16"/>
        <v>126.92874999999999</v>
      </c>
      <c r="AS27" s="1">
        <f t="shared" si="17"/>
        <v>0.1</v>
      </c>
      <c r="AT27" s="1">
        <f t="shared" si="18"/>
        <v>112927</v>
      </c>
      <c r="AU27" s="1">
        <f t="shared" si="19"/>
        <v>407165675.13112217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25.700115866551702</v>
      </c>
      <c r="E28" s="10">
        <f t="shared" si="20"/>
        <v>25.927732134516098</v>
      </c>
      <c r="F28" s="7" t="s">
        <v>83</v>
      </c>
      <c r="G28" s="1">
        <v>3</v>
      </c>
      <c r="H28" s="9">
        <f t="shared" si="0"/>
        <v>25.700115866551702</v>
      </c>
      <c r="I28" s="9">
        <f t="shared" si="1"/>
        <v>298.85011586655168</v>
      </c>
      <c r="J28" s="9">
        <f t="shared" si="2"/>
        <v>0.3736983023667293</v>
      </c>
      <c r="K28" s="9">
        <f t="shared" si="3"/>
        <v>126.92874999999999</v>
      </c>
      <c r="L28" s="9">
        <f t="shared" si="4"/>
        <v>1.2692874999999999</v>
      </c>
      <c r="M28" s="1" t="s">
        <v>83</v>
      </c>
      <c r="O28" s="9">
        <f t="shared" si="21"/>
        <v>2.5565156549850405</v>
      </c>
      <c r="P28" s="9">
        <f t="shared" si="5"/>
        <v>0.95536556024187669</v>
      </c>
      <c r="Q28" s="12">
        <f t="shared" si="6"/>
        <v>9.5536556024187674E-2</v>
      </c>
      <c r="R28" s="9">
        <f t="shared" si="7"/>
        <v>0.12692875000000001</v>
      </c>
      <c r="S28" s="13">
        <f t="shared" si="8"/>
        <v>0.75267861713116746</v>
      </c>
      <c r="T28" s="2">
        <f t="shared" si="9"/>
        <v>0.01</v>
      </c>
      <c r="U28" s="14">
        <f t="shared" si="10"/>
        <v>7.5267861713116746E-3</v>
      </c>
      <c r="V28" s="13"/>
      <c r="W28" s="2"/>
      <c r="X28" s="14"/>
      <c r="Y28" s="2">
        <v>0.05</v>
      </c>
      <c r="Z28" s="2">
        <v>0.01</v>
      </c>
      <c r="AA28" s="2">
        <f t="shared" si="11"/>
        <v>5.0000000000000001E-4</v>
      </c>
      <c r="AB28" s="2">
        <v>0.02</v>
      </c>
      <c r="AC28" s="2">
        <v>0.4</v>
      </c>
      <c r="AD28" s="2">
        <f t="shared" si="12"/>
        <v>8.0000000000000002E-3</v>
      </c>
      <c r="AE28" s="13"/>
      <c r="AF28" s="2"/>
      <c r="AG28" s="14"/>
      <c r="AH28" s="13"/>
      <c r="AI28" s="2"/>
      <c r="AJ28" s="14"/>
      <c r="AK28" s="1">
        <v>0.1</v>
      </c>
      <c r="AL28" s="2">
        <v>0.2</v>
      </c>
      <c r="AM28" s="2">
        <f t="shared" si="13"/>
        <v>2.0000000000000004E-2</v>
      </c>
      <c r="AN28" s="2">
        <v>0.02</v>
      </c>
      <c r="AO28" s="2">
        <v>0.38</v>
      </c>
      <c r="AP28" s="2">
        <f t="shared" si="14"/>
        <v>7.6E-3</v>
      </c>
      <c r="AQ28" s="1">
        <f t="shared" si="15"/>
        <v>4.3626786171311681E-2</v>
      </c>
      <c r="AR28" s="9">
        <f t="shared" si="16"/>
        <v>126.92874999999999</v>
      </c>
      <c r="AS28" s="1">
        <f t="shared" si="17"/>
        <v>0.1</v>
      </c>
      <c r="AT28" s="1">
        <f t="shared" si="18"/>
        <v>112927</v>
      </c>
      <c r="AU28" s="1">
        <f t="shared" si="19"/>
        <v>418972789.17824483</v>
      </c>
    </row>
    <row r="29" spans="1:47" x14ac:dyDescent="0.15">
      <c r="C29" s="7">
        <v>3</v>
      </c>
      <c r="D29" s="8">
        <v>26.126781252580599</v>
      </c>
      <c r="E29" s="10">
        <f t="shared" si="20"/>
        <v>25.700115866551702</v>
      </c>
      <c r="F29" s="7" t="s">
        <v>83</v>
      </c>
      <c r="G29" s="1">
        <v>4</v>
      </c>
      <c r="H29" s="9">
        <f t="shared" si="0"/>
        <v>26.126781252580599</v>
      </c>
      <c r="I29" s="9">
        <f t="shared" si="1"/>
        <v>299.27678125258058</v>
      </c>
      <c r="J29" s="9">
        <f t="shared" si="2"/>
        <v>0.39146567329693688</v>
      </c>
      <c r="K29" s="9">
        <f t="shared" si="3"/>
        <v>126.92874999999999</v>
      </c>
      <c r="L29" s="9">
        <f t="shared" si="4"/>
        <v>1.2692874999999999</v>
      </c>
      <c r="M29" s="1" t="s">
        <v>83</v>
      </c>
      <c r="O29" s="9">
        <f t="shared" si="21"/>
        <v>2.870437594743164</v>
      </c>
      <c r="P29" s="9">
        <f t="shared" si="5"/>
        <v>1.1236777856829727</v>
      </c>
      <c r="Q29" s="12">
        <f t="shared" si="6"/>
        <v>0.11236777856829727</v>
      </c>
      <c r="R29" s="9">
        <f t="shared" si="7"/>
        <v>0.12692875000000001</v>
      </c>
      <c r="S29" s="13">
        <f t="shared" si="8"/>
        <v>0.88528232231308723</v>
      </c>
      <c r="T29" s="2">
        <f t="shared" si="9"/>
        <v>0.01</v>
      </c>
      <c r="U29" s="14">
        <f t="shared" si="10"/>
        <v>8.8528232231308724E-3</v>
      </c>
      <c r="V29" s="13"/>
      <c r="W29" s="2"/>
      <c r="X29" s="14"/>
      <c r="Y29" s="2">
        <v>0.05</v>
      </c>
      <c r="Z29" s="2">
        <v>0.01</v>
      </c>
      <c r="AA29" s="2">
        <f t="shared" si="11"/>
        <v>5.0000000000000001E-4</v>
      </c>
      <c r="AB29" s="2">
        <v>0.02</v>
      </c>
      <c r="AC29" s="2">
        <v>0.4</v>
      </c>
      <c r="AD29" s="2">
        <f t="shared" si="12"/>
        <v>8.0000000000000002E-3</v>
      </c>
      <c r="AE29" s="13"/>
      <c r="AF29" s="2"/>
      <c r="AG29" s="14"/>
      <c r="AH29" s="13"/>
      <c r="AI29" s="2"/>
      <c r="AJ29" s="14"/>
      <c r="AK29" s="2">
        <v>0.1</v>
      </c>
      <c r="AL29" s="2">
        <v>0.2</v>
      </c>
      <c r="AM29" s="2">
        <f t="shared" si="13"/>
        <v>2.0000000000000004E-2</v>
      </c>
      <c r="AN29" s="2">
        <v>0.02</v>
      </c>
      <c r="AO29" s="2">
        <v>0.38</v>
      </c>
      <c r="AP29" s="2">
        <f t="shared" si="14"/>
        <v>7.6E-3</v>
      </c>
      <c r="AQ29" s="1">
        <f t="shared" si="15"/>
        <v>4.4952823223130878E-2</v>
      </c>
      <c r="AR29" s="9">
        <f t="shared" si="16"/>
        <v>126.92874999999999</v>
      </c>
      <c r="AS29" s="1">
        <f t="shared" si="17"/>
        <v>0.1</v>
      </c>
      <c r="AT29" s="1">
        <f t="shared" si="18"/>
        <v>112927</v>
      </c>
      <c r="AU29" s="1">
        <f t="shared" si="19"/>
        <v>431707475.61544389</v>
      </c>
    </row>
    <row r="30" spans="1:47" x14ac:dyDescent="0.15">
      <c r="C30" s="7">
        <v>4</v>
      </c>
      <c r="D30" s="8">
        <v>26.226097310333301</v>
      </c>
      <c r="E30" s="10">
        <f t="shared" si="20"/>
        <v>26.126781252580599</v>
      </c>
      <c r="F30" s="7" t="s">
        <v>83</v>
      </c>
      <c r="G30" s="1">
        <v>5</v>
      </c>
      <c r="H30" s="9">
        <f t="shared" si="0"/>
        <v>26.226097310333301</v>
      </c>
      <c r="I30" s="9">
        <f t="shared" si="1"/>
        <v>299.37609731033331</v>
      </c>
      <c r="J30" s="9">
        <f t="shared" si="2"/>
        <v>0.39571367389904305</v>
      </c>
      <c r="K30" s="9">
        <f t="shared" si="3"/>
        <v>126.92874999999999</v>
      </c>
      <c r="L30" s="9">
        <f t="shared" si="4"/>
        <v>1.2692874999999999</v>
      </c>
      <c r="M30" s="1" t="s">
        <v>85</v>
      </c>
      <c r="N30" s="9">
        <f>(O29-P29)*C21/100</f>
        <v>1.6594218186071816</v>
      </c>
      <c r="O30" s="9">
        <f t="shared" si="21"/>
        <v>1.3566254904530095</v>
      </c>
      <c r="P30" s="9">
        <f t="shared" si="5"/>
        <v>0.53683525693225154</v>
      </c>
      <c r="Q30" s="12">
        <f t="shared" si="6"/>
        <v>5.3683525693225154E-2</v>
      </c>
      <c r="R30" s="9">
        <f t="shared" si="7"/>
        <v>0.12692875000000001</v>
      </c>
      <c r="S30" s="13">
        <f t="shared" si="8"/>
        <v>0.42294220728735726</v>
      </c>
      <c r="T30" s="2">
        <f t="shared" si="9"/>
        <v>0.01</v>
      </c>
      <c r="U30" s="14">
        <f t="shared" si="10"/>
        <v>4.2294220728735727E-3</v>
      </c>
      <c r="V30" s="13"/>
      <c r="W30" s="2"/>
      <c r="X30" s="14"/>
      <c r="Y30" s="2">
        <v>0.05</v>
      </c>
      <c r="Z30" s="2">
        <v>0.01</v>
      </c>
      <c r="AA30" s="2">
        <f t="shared" si="11"/>
        <v>5.0000000000000001E-4</v>
      </c>
      <c r="AB30" s="2">
        <v>0.02</v>
      </c>
      <c r="AC30" s="2">
        <v>0.4</v>
      </c>
      <c r="AD30" s="2">
        <f t="shared" si="12"/>
        <v>8.0000000000000002E-3</v>
      </c>
      <c r="AE30" s="13"/>
      <c r="AF30" s="2"/>
      <c r="AG30" s="14"/>
      <c r="AH30" s="13"/>
      <c r="AI30" s="2"/>
      <c r="AJ30" s="14"/>
      <c r="AK30" s="1">
        <v>0.1</v>
      </c>
      <c r="AL30" s="2">
        <v>0.2</v>
      </c>
      <c r="AM30" s="2">
        <f t="shared" si="13"/>
        <v>2.0000000000000004E-2</v>
      </c>
      <c r="AN30" s="2">
        <v>0.02</v>
      </c>
      <c r="AO30" s="2">
        <v>0.38</v>
      </c>
      <c r="AP30" s="2">
        <f t="shared" si="14"/>
        <v>7.6E-3</v>
      </c>
      <c r="AQ30" s="1">
        <f t="shared" si="15"/>
        <v>4.0329422072873579E-2</v>
      </c>
      <c r="AR30" s="9">
        <f t="shared" si="16"/>
        <v>126.92874999999999</v>
      </c>
      <c r="AS30" s="1">
        <f t="shared" si="17"/>
        <v>0.1</v>
      </c>
      <c r="AT30" s="1">
        <f t="shared" si="18"/>
        <v>112927</v>
      </c>
      <c r="AU30" s="1">
        <f t="shared" si="19"/>
        <v>387306330.23180801</v>
      </c>
    </row>
    <row r="31" spans="1:47" x14ac:dyDescent="0.15">
      <c r="C31" s="7">
        <v>5</v>
      </c>
      <c r="D31" s="8">
        <v>26.302354533225799</v>
      </c>
      <c r="E31" s="10">
        <f t="shared" si="20"/>
        <v>26.226097310333301</v>
      </c>
      <c r="F31" s="7" t="s">
        <v>85</v>
      </c>
      <c r="G31" s="1">
        <v>6</v>
      </c>
      <c r="H31" s="9">
        <f t="shared" si="0"/>
        <v>26.302354533225799</v>
      </c>
      <c r="I31" s="9">
        <f t="shared" si="1"/>
        <v>299.45235453322579</v>
      </c>
      <c r="J31" s="9">
        <f t="shared" si="2"/>
        <v>0.39900471022777195</v>
      </c>
      <c r="K31" s="9">
        <f t="shared" si="3"/>
        <v>126.92874999999999</v>
      </c>
      <c r="L31" s="9">
        <f t="shared" si="4"/>
        <v>1.2692874999999999</v>
      </c>
      <c r="M31" s="1" t="s">
        <v>83</v>
      </c>
      <c r="O31" s="9">
        <f t="shared" si="21"/>
        <v>2.089077733520758</v>
      </c>
      <c r="P31" s="9">
        <f t="shared" si="5"/>
        <v>0.83355185570674062</v>
      </c>
      <c r="Q31" s="12">
        <f t="shared" si="6"/>
        <v>8.3355185570674062E-2</v>
      </c>
      <c r="R31" s="9">
        <f t="shared" si="7"/>
        <v>0.12692875000000001</v>
      </c>
      <c r="S31" s="13">
        <f t="shared" si="8"/>
        <v>0.6567084728296313</v>
      </c>
      <c r="T31" s="2">
        <f t="shared" si="9"/>
        <v>0.01</v>
      </c>
      <c r="U31" s="14">
        <f t="shared" si="10"/>
        <v>6.567084728296313E-3</v>
      </c>
      <c r="V31" s="13"/>
      <c r="W31" s="2"/>
      <c r="X31" s="14"/>
      <c r="Y31" s="2">
        <v>0.05</v>
      </c>
      <c r="Z31" s="2">
        <v>0.01</v>
      </c>
      <c r="AA31" s="2">
        <f t="shared" si="11"/>
        <v>5.0000000000000001E-4</v>
      </c>
      <c r="AB31" s="2">
        <v>0.02</v>
      </c>
      <c r="AC31" s="2">
        <v>0.4</v>
      </c>
      <c r="AD31" s="2">
        <f t="shared" si="12"/>
        <v>8.0000000000000002E-3</v>
      </c>
      <c r="AE31" s="13"/>
      <c r="AF31" s="2"/>
      <c r="AG31" s="14"/>
      <c r="AH31" s="13"/>
      <c r="AI31" s="2"/>
      <c r="AJ31" s="14"/>
      <c r="AK31" s="2">
        <v>0.1</v>
      </c>
      <c r="AL31" s="2">
        <v>0.2</v>
      </c>
      <c r="AM31" s="2">
        <f t="shared" si="13"/>
        <v>2.0000000000000004E-2</v>
      </c>
      <c r="AN31" s="2">
        <v>0.02</v>
      </c>
      <c r="AO31" s="2">
        <v>0.38</v>
      </c>
      <c r="AP31" s="2">
        <f t="shared" si="14"/>
        <v>7.6E-3</v>
      </c>
      <c r="AQ31" s="1">
        <f t="shared" si="15"/>
        <v>4.266708472829632E-2</v>
      </c>
      <c r="AR31" s="9">
        <f t="shared" si="16"/>
        <v>126.92874999999999</v>
      </c>
      <c r="AS31" s="1">
        <f t="shared" si="17"/>
        <v>0.1</v>
      </c>
      <c r="AT31" s="1">
        <f t="shared" si="18"/>
        <v>112927</v>
      </c>
      <c r="AU31" s="1">
        <f t="shared" si="19"/>
        <v>409756231.51617849</v>
      </c>
    </row>
    <row r="32" spans="1:47" x14ac:dyDescent="0.15">
      <c r="C32" s="7">
        <v>6</v>
      </c>
      <c r="D32" s="8">
        <v>25.649219610999999</v>
      </c>
      <c r="E32" s="10">
        <f t="shared" si="20"/>
        <v>26.302354533225799</v>
      </c>
      <c r="F32" s="7" t="s">
        <v>83</v>
      </c>
      <c r="G32" s="1">
        <v>7</v>
      </c>
      <c r="H32" s="9">
        <f t="shared" si="0"/>
        <v>25.649219610999999</v>
      </c>
      <c r="I32" s="9">
        <f t="shared" si="1"/>
        <v>298.79921961099996</v>
      </c>
      <c r="J32" s="9">
        <f t="shared" si="2"/>
        <v>0.37163013685363538</v>
      </c>
      <c r="K32" s="9">
        <f t="shared" si="3"/>
        <v>126.92874999999999</v>
      </c>
      <c r="L32" s="9">
        <f t="shared" si="4"/>
        <v>1.2692874999999999</v>
      </c>
      <c r="M32" s="1" t="s">
        <v>83</v>
      </c>
      <c r="O32" s="9">
        <f t="shared" si="21"/>
        <v>2.5248133778140174</v>
      </c>
      <c r="P32" s="9">
        <f t="shared" si="5"/>
        <v>0.93829674112691275</v>
      </c>
      <c r="Q32" s="12">
        <f t="shared" si="6"/>
        <v>9.3829674112691275E-2</v>
      </c>
      <c r="R32" s="9">
        <f t="shared" si="7"/>
        <v>0.12692875000000001</v>
      </c>
      <c r="S32" s="13">
        <f t="shared" si="8"/>
        <v>0.73923105768150454</v>
      </c>
      <c r="T32" s="2">
        <f t="shared" si="9"/>
        <v>0.01</v>
      </c>
      <c r="U32" s="14">
        <f t="shared" si="10"/>
        <v>7.3923105768150454E-3</v>
      </c>
      <c r="V32" s="13"/>
      <c r="W32" s="2"/>
      <c r="X32" s="14"/>
      <c r="Y32" s="2">
        <v>0.05</v>
      </c>
      <c r="Z32" s="2">
        <v>0.01</v>
      </c>
      <c r="AA32" s="2">
        <f t="shared" si="11"/>
        <v>5.0000000000000001E-4</v>
      </c>
      <c r="AB32" s="2">
        <v>0.02</v>
      </c>
      <c r="AC32" s="2">
        <v>0.4</v>
      </c>
      <c r="AD32" s="2">
        <f t="shared" si="12"/>
        <v>8.0000000000000002E-3</v>
      </c>
      <c r="AE32" s="13"/>
      <c r="AF32" s="2"/>
      <c r="AG32" s="14"/>
      <c r="AH32" s="13"/>
      <c r="AI32" s="2"/>
      <c r="AJ32" s="14"/>
      <c r="AK32" s="1">
        <v>0.1</v>
      </c>
      <c r="AL32" s="2">
        <v>0.2</v>
      </c>
      <c r="AM32" s="2">
        <f t="shared" si="13"/>
        <v>2.0000000000000004E-2</v>
      </c>
      <c r="AN32" s="2">
        <v>0.02</v>
      </c>
      <c r="AO32" s="2">
        <v>0.38</v>
      </c>
      <c r="AP32" s="2">
        <f t="shared" si="14"/>
        <v>7.6E-3</v>
      </c>
      <c r="AQ32" s="1">
        <f t="shared" si="15"/>
        <v>4.3492310576815053E-2</v>
      </c>
      <c r="AR32" s="9">
        <f t="shared" si="16"/>
        <v>126.92874999999999</v>
      </c>
      <c r="AS32" s="1">
        <f t="shared" si="17"/>
        <v>0.1</v>
      </c>
      <c r="AT32" s="1">
        <f t="shared" si="18"/>
        <v>112927</v>
      </c>
      <c r="AU32" s="1">
        <f t="shared" si="19"/>
        <v>417681343.71899384</v>
      </c>
    </row>
    <row r="33" spans="1:48" x14ac:dyDescent="0.15">
      <c r="C33" s="7">
        <v>7</v>
      </c>
      <c r="D33" s="8">
        <v>25.428775400967702</v>
      </c>
      <c r="E33" s="10">
        <f t="shared" si="20"/>
        <v>25.649219610999999</v>
      </c>
      <c r="F33" s="7" t="s">
        <v>83</v>
      </c>
      <c r="G33" s="1">
        <v>8</v>
      </c>
      <c r="H33" s="9">
        <f t="shared" si="0"/>
        <v>25.428775400967702</v>
      </c>
      <c r="I33" s="9">
        <f t="shared" si="1"/>
        <v>298.57877540096769</v>
      </c>
      <c r="J33" s="9">
        <f t="shared" si="2"/>
        <v>0.3627958165379439</v>
      </c>
      <c r="K33" s="9">
        <f t="shared" si="3"/>
        <v>126.92874999999999</v>
      </c>
      <c r="L33" s="9">
        <f t="shared" si="4"/>
        <v>1.2692874999999999</v>
      </c>
      <c r="M33" s="1" t="s">
        <v>83</v>
      </c>
      <c r="O33" s="9">
        <f t="shared" si="21"/>
        <v>2.8558041366871043</v>
      </c>
      <c r="P33" s="9">
        <f t="shared" si="5"/>
        <v>1.036073793641836</v>
      </c>
      <c r="Q33" s="12">
        <f t="shared" si="6"/>
        <v>0.10360737936418361</v>
      </c>
      <c r="R33" s="9">
        <f t="shared" si="7"/>
        <v>0.12692875000000001</v>
      </c>
      <c r="S33" s="13">
        <f t="shared" si="8"/>
        <v>0.81626408015665175</v>
      </c>
      <c r="T33" s="2">
        <f t="shared" si="9"/>
        <v>0.01</v>
      </c>
      <c r="U33" s="14">
        <f t="shared" si="10"/>
        <v>8.1626408015665168E-3</v>
      </c>
      <c r="V33" s="13"/>
      <c r="W33" s="2"/>
      <c r="X33" s="14"/>
      <c r="Y33" s="2">
        <v>0.05</v>
      </c>
      <c r="Z33" s="2">
        <v>0.01</v>
      </c>
      <c r="AA33" s="2">
        <f t="shared" si="11"/>
        <v>5.0000000000000001E-4</v>
      </c>
      <c r="AB33" s="2">
        <v>0.02</v>
      </c>
      <c r="AC33" s="2">
        <v>0.4</v>
      </c>
      <c r="AD33" s="2">
        <f t="shared" si="12"/>
        <v>8.0000000000000002E-3</v>
      </c>
      <c r="AE33" s="13"/>
      <c r="AF33" s="2"/>
      <c r="AG33" s="14"/>
      <c r="AH33" s="13"/>
      <c r="AI33" s="2"/>
      <c r="AJ33" s="14"/>
      <c r="AK33" s="2">
        <v>0.1</v>
      </c>
      <c r="AL33" s="2">
        <v>0.2</v>
      </c>
      <c r="AM33" s="2">
        <f t="shared" si="13"/>
        <v>2.0000000000000004E-2</v>
      </c>
      <c r="AN33" s="2">
        <v>0.02</v>
      </c>
      <c r="AO33" s="2">
        <v>0.38</v>
      </c>
      <c r="AP33" s="2">
        <f t="shared" si="14"/>
        <v>7.6E-3</v>
      </c>
      <c r="AQ33" s="1">
        <f t="shared" si="15"/>
        <v>4.4262640801566527E-2</v>
      </c>
      <c r="AR33" s="9">
        <f t="shared" si="16"/>
        <v>126.92874999999999</v>
      </c>
      <c r="AS33" s="1">
        <f t="shared" si="17"/>
        <v>0.1</v>
      </c>
      <c r="AT33" s="1">
        <f t="shared" si="18"/>
        <v>112927</v>
      </c>
      <c r="AU33" s="1">
        <f t="shared" si="19"/>
        <v>425079262.08926022</v>
      </c>
    </row>
    <row r="34" spans="1:48" x14ac:dyDescent="0.15">
      <c r="C34" s="7">
        <v>8</v>
      </c>
      <c r="D34" s="8">
        <v>25.703542690967701</v>
      </c>
      <c r="E34" s="10">
        <f t="shared" si="20"/>
        <v>25.428775400967702</v>
      </c>
      <c r="F34" s="7" t="s">
        <v>83</v>
      </c>
      <c r="G34" s="1">
        <v>9</v>
      </c>
      <c r="H34" s="9">
        <f t="shared" si="0"/>
        <v>25.703542690967701</v>
      </c>
      <c r="I34" s="9">
        <f t="shared" si="1"/>
        <v>298.85354269096769</v>
      </c>
      <c r="J34" s="9">
        <f t="shared" si="2"/>
        <v>0.37383793856998876</v>
      </c>
      <c r="K34" s="9">
        <f t="shared" si="3"/>
        <v>126.92874999999999</v>
      </c>
      <c r="L34" s="9">
        <f t="shared" si="4"/>
        <v>1.2692874999999999</v>
      </c>
      <c r="M34" s="1" t="s">
        <v>83</v>
      </c>
      <c r="O34" s="9">
        <f t="shared" si="21"/>
        <v>3.0890178430452684</v>
      </c>
      <c r="P34" s="9">
        <f t="shared" si="5"/>
        <v>1.1547920626499562</v>
      </c>
      <c r="Q34" s="12">
        <f t="shared" si="6"/>
        <v>0.11547920626499562</v>
      </c>
      <c r="R34" s="9">
        <f t="shared" si="7"/>
        <v>0.12692875000000001</v>
      </c>
      <c r="S34" s="13">
        <f t="shared" si="8"/>
        <v>0.90979550547055432</v>
      </c>
      <c r="T34" s="2">
        <f t="shared" si="9"/>
        <v>0.01</v>
      </c>
      <c r="U34" s="14">
        <f t="shared" si="10"/>
        <v>9.0979550547055435E-3</v>
      </c>
      <c r="V34" s="13"/>
      <c r="W34" s="2"/>
      <c r="X34" s="14"/>
      <c r="Y34" s="2">
        <v>0.05</v>
      </c>
      <c r="Z34" s="2">
        <v>0.01</v>
      </c>
      <c r="AA34" s="2">
        <f t="shared" si="11"/>
        <v>5.0000000000000001E-4</v>
      </c>
      <c r="AB34" s="2">
        <v>0.02</v>
      </c>
      <c r="AC34" s="2">
        <v>0.4</v>
      </c>
      <c r="AD34" s="2">
        <f t="shared" si="12"/>
        <v>8.0000000000000002E-3</v>
      </c>
      <c r="AE34" s="13"/>
      <c r="AF34" s="2"/>
      <c r="AG34" s="14"/>
      <c r="AH34" s="13"/>
      <c r="AI34" s="2"/>
      <c r="AJ34" s="14"/>
      <c r="AK34" s="1">
        <v>0.1</v>
      </c>
      <c r="AL34" s="2">
        <v>0.2</v>
      </c>
      <c r="AM34" s="2">
        <f t="shared" si="13"/>
        <v>2.0000000000000004E-2</v>
      </c>
      <c r="AN34" s="2">
        <v>0.02</v>
      </c>
      <c r="AO34" s="2">
        <v>0.38</v>
      </c>
      <c r="AP34" s="2">
        <f t="shared" si="14"/>
        <v>7.6E-3</v>
      </c>
      <c r="AQ34" s="1">
        <f t="shared" si="15"/>
        <v>4.5197955054705551E-2</v>
      </c>
      <c r="AR34" s="9">
        <f t="shared" si="16"/>
        <v>126.92874999999999</v>
      </c>
      <c r="AS34" s="1">
        <f t="shared" si="17"/>
        <v>0.1</v>
      </c>
      <c r="AT34" s="1">
        <f t="shared" si="18"/>
        <v>112927</v>
      </c>
      <c r="AU34" s="1">
        <f t="shared" si="19"/>
        <v>434061615.72532779</v>
      </c>
    </row>
    <row r="35" spans="1:48" x14ac:dyDescent="0.15">
      <c r="C35" s="7">
        <v>9</v>
      </c>
      <c r="D35" s="8">
        <v>25.581736328333299</v>
      </c>
      <c r="E35" s="10">
        <f t="shared" si="20"/>
        <v>25.703542690967701</v>
      </c>
      <c r="F35" s="7" t="s">
        <v>83</v>
      </c>
      <c r="G35" s="1">
        <v>10</v>
      </c>
      <c r="H35" s="9">
        <f t="shared" si="0"/>
        <v>25.581736328333299</v>
      </c>
      <c r="I35" s="9">
        <f t="shared" si="1"/>
        <v>298.73173632833328</v>
      </c>
      <c r="J35" s="9">
        <f t="shared" si="2"/>
        <v>0.36890452144894126</v>
      </c>
      <c r="K35" s="9">
        <f t="shared" si="3"/>
        <v>126.92874999999999</v>
      </c>
      <c r="L35" s="9">
        <f t="shared" si="4"/>
        <v>1.2692874999999999</v>
      </c>
      <c r="M35" s="1" t="s">
        <v>83</v>
      </c>
      <c r="O35" s="9">
        <f t="shared" si="21"/>
        <v>3.2035132803953124</v>
      </c>
      <c r="P35" s="9">
        <f t="shared" si="5"/>
        <v>1.1817905336595607</v>
      </c>
      <c r="Q35" s="12">
        <f t="shared" si="6"/>
        <v>0.11817905336595608</v>
      </c>
      <c r="R35" s="9">
        <f t="shared" si="7"/>
        <v>0.12692875000000001</v>
      </c>
      <c r="S35" s="13">
        <f t="shared" si="8"/>
        <v>0.93106607735407521</v>
      </c>
      <c r="T35" s="2">
        <f t="shared" si="9"/>
        <v>0.01</v>
      </c>
      <c r="U35" s="14">
        <f t="shared" si="10"/>
        <v>9.3106607735407524E-3</v>
      </c>
      <c r="V35" s="13"/>
      <c r="W35" s="2"/>
      <c r="X35" s="14"/>
      <c r="Y35" s="2">
        <v>0.05</v>
      </c>
      <c r="Z35" s="2">
        <v>0.01</v>
      </c>
      <c r="AA35" s="2">
        <f t="shared" si="11"/>
        <v>5.0000000000000001E-4</v>
      </c>
      <c r="AB35" s="2">
        <v>0.02</v>
      </c>
      <c r="AC35" s="2">
        <v>0.4</v>
      </c>
      <c r="AD35" s="2">
        <f t="shared" si="12"/>
        <v>8.0000000000000002E-3</v>
      </c>
      <c r="AE35" s="13"/>
      <c r="AF35" s="2"/>
      <c r="AG35" s="14"/>
      <c r="AH35" s="13"/>
      <c r="AI35" s="2"/>
      <c r="AJ35" s="14"/>
      <c r="AK35" s="2">
        <v>0.1</v>
      </c>
      <c r="AL35" s="2">
        <v>0.2</v>
      </c>
      <c r="AM35" s="2">
        <f t="shared" si="13"/>
        <v>2.0000000000000004E-2</v>
      </c>
      <c r="AN35" s="2">
        <v>0.02</v>
      </c>
      <c r="AO35" s="2">
        <v>0.38</v>
      </c>
      <c r="AP35" s="2">
        <f t="shared" si="14"/>
        <v>7.6E-3</v>
      </c>
      <c r="AQ35" s="1">
        <f t="shared" si="15"/>
        <v>4.5410660773540758E-2</v>
      </c>
      <c r="AR35" s="9">
        <f t="shared" si="16"/>
        <v>126.92874999999999</v>
      </c>
      <c r="AS35" s="1">
        <f t="shared" si="17"/>
        <v>0.1</v>
      </c>
      <c r="AT35" s="1">
        <f t="shared" si="18"/>
        <v>112927</v>
      </c>
      <c r="AU35" s="1">
        <f t="shared" si="19"/>
        <v>436104349.47024786</v>
      </c>
    </row>
    <row r="36" spans="1:48" x14ac:dyDescent="0.15">
      <c r="C36" s="7">
        <v>10</v>
      </c>
      <c r="D36" s="8">
        <v>25.577696641612899</v>
      </c>
      <c r="E36" s="10">
        <f t="shared" si="20"/>
        <v>25.581736328333299</v>
      </c>
      <c r="F36" s="7" t="s">
        <v>83</v>
      </c>
      <c r="G36" s="1">
        <v>11</v>
      </c>
      <c r="H36" s="9">
        <f t="shared" si="0"/>
        <v>25.577696641612899</v>
      </c>
      <c r="I36" s="9">
        <f t="shared" si="1"/>
        <v>298.72769664161285</v>
      </c>
      <c r="J36" s="9">
        <f t="shared" si="2"/>
        <v>0.36874195726482506</v>
      </c>
      <c r="K36" s="9">
        <f t="shared" si="3"/>
        <v>126.92874999999999</v>
      </c>
      <c r="L36" s="9">
        <f t="shared" si="4"/>
        <v>1.2692874999999999</v>
      </c>
      <c r="M36" s="1" t="s">
        <v>85</v>
      </c>
      <c r="N36" s="9">
        <f>(O35-P35)*C21/100</f>
        <v>1.9206366093989644</v>
      </c>
      <c r="O36" s="9">
        <f t="shared" si="21"/>
        <v>1.3703736373367874</v>
      </c>
      <c r="P36" s="9">
        <f t="shared" si="5"/>
        <v>0.50531425721568457</v>
      </c>
      <c r="Q36" s="12">
        <f t="shared" si="6"/>
        <v>5.0531425721568463E-2</v>
      </c>
      <c r="R36" s="9">
        <f t="shared" si="7"/>
        <v>0.12692875000000001</v>
      </c>
      <c r="S36" s="13">
        <f t="shared" si="8"/>
        <v>0.39810859022537021</v>
      </c>
      <c r="T36" s="2">
        <f t="shared" si="9"/>
        <v>0.01</v>
      </c>
      <c r="U36" s="14">
        <f t="shared" si="10"/>
        <v>3.981085902253702E-3</v>
      </c>
      <c r="V36" s="13"/>
      <c r="W36" s="2"/>
      <c r="X36" s="14"/>
      <c r="Y36" s="2">
        <v>0.05</v>
      </c>
      <c r="Z36" s="2">
        <v>0.01</v>
      </c>
      <c r="AA36" s="2">
        <f t="shared" si="11"/>
        <v>5.0000000000000001E-4</v>
      </c>
      <c r="AB36" s="2">
        <v>0.02</v>
      </c>
      <c r="AC36" s="2">
        <v>0.4</v>
      </c>
      <c r="AD36" s="2">
        <f t="shared" si="12"/>
        <v>8.0000000000000002E-3</v>
      </c>
      <c r="AE36" s="13"/>
      <c r="AF36" s="2"/>
      <c r="AG36" s="14"/>
      <c r="AH36" s="13"/>
      <c r="AI36" s="2"/>
      <c r="AJ36" s="14"/>
      <c r="AK36" s="1">
        <v>0.1</v>
      </c>
      <c r="AL36" s="2">
        <v>0.2</v>
      </c>
      <c r="AM36" s="2">
        <f t="shared" si="13"/>
        <v>2.0000000000000004E-2</v>
      </c>
      <c r="AN36" s="2">
        <v>0.02</v>
      </c>
      <c r="AO36" s="2">
        <v>0.38</v>
      </c>
      <c r="AP36" s="2">
        <f t="shared" si="14"/>
        <v>7.6E-3</v>
      </c>
      <c r="AQ36" s="1">
        <f t="shared" si="15"/>
        <v>4.0081085902253712E-2</v>
      </c>
      <c r="AR36" s="9">
        <f t="shared" si="16"/>
        <v>126.92874999999999</v>
      </c>
      <c r="AS36" s="1">
        <f t="shared" si="17"/>
        <v>0.1</v>
      </c>
      <c r="AT36" s="1">
        <f t="shared" si="18"/>
        <v>112927</v>
      </c>
      <c r="AU36" s="1">
        <f t="shared" si="19"/>
        <v>384921417.0353629</v>
      </c>
    </row>
    <row r="37" spans="1:48" x14ac:dyDescent="0.15">
      <c r="C37" s="7">
        <v>11</v>
      </c>
      <c r="D37" s="8">
        <v>25.6877407726667</v>
      </c>
      <c r="E37" s="10">
        <f t="shared" si="20"/>
        <v>25.577696641612899</v>
      </c>
      <c r="F37" s="7" t="s">
        <v>85</v>
      </c>
      <c r="G37" s="1">
        <v>12</v>
      </c>
      <c r="H37" s="9">
        <f t="shared" si="0"/>
        <v>25.6877407726667</v>
      </c>
      <c r="I37" s="9">
        <f t="shared" si="1"/>
        <v>298.83774077266668</v>
      </c>
      <c r="J37" s="9">
        <f t="shared" si="2"/>
        <v>0.37319444968149224</v>
      </c>
      <c r="K37" s="9">
        <f t="shared" si="3"/>
        <v>126.92874999999999</v>
      </c>
      <c r="L37" s="9">
        <f t="shared" si="4"/>
        <v>1.2692874999999999</v>
      </c>
      <c r="M37" s="1" t="s">
        <v>83</v>
      </c>
      <c r="O37" s="9">
        <f t="shared" si="21"/>
        <v>2.134346880121103</v>
      </c>
      <c r="P37" s="9">
        <f t="shared" si="5"/>
        <v>0.79652640935620489</v>
      </c>
      <c r="Q37" s="12">
        <f t="shared" si="6"/>
        <v>7.9652640935620495E-2</v>
      </c>
      <c r="R37" s="9">
        <f t="shared" si="7"/>
        <v>0.12692875000000001</v>
      </c>
      <c r="S37" s="13">
        <f t="shared" si="8"/>
        <v>0.62753821286052602</v>
      </c>
      <c r="T37" s="2">
        <f t="shared" si="9"/>
        <v>0.01</v>
      </c>
      <c r="U37" s="14">
        <f t="shared" si="10"/>
        <v>6.2753821286052605E-3</v>
      </c>
      <c r="V37" s="13"/>
      <c r="W37" s="2"/>
      <c r="X37" s="14"/>
      <c r="Y37" s="2">
        <v>0.05</v>
      </c>
      <c r="Z37" s="2">
        <v>0.01</v>
      </c>
      <c r="AA37" s="2">
        <f t="shared" si="11"/>
        <v>5.0000000000000001E-4</v>
      </c>
      <c r="AB37" s="2">
        <v>0.02</v>
      </c>
      <c r="AC37" s="2">
        <v>0.4</v>
      </c>
      <c r="AD37" s="2">
        <f t="shared" si="12"/>
        <v>8.0000000000000002E-3</v>
      </c>
      <c r="AE37" s="13"/>
      <c r="AF37" s="2"/>
      <c r="AG37" s="14"/>
      <c r="AH37" s="13"/>
      <c r="AI37" s="2"/>
      <c r="AJ37" s="14"/>
      <c r="AK37" s="2">
        <v>0.1</v>
      </c>
      <c r="AL37" s="2">
        <v>0.2</v>
      </c>
      <c r="AM37" s="2">
        <f t="shared" si="13"/>
        <v>2.0000000000000004E-2</v>
      </c>
      <c r="AN37" s="2">
        <v>0.02</v>
      </c>
      <c r="AO37" s="2">
        <v>0.38</v>
      </c>
      <c r="AP37" s="2">
        <f t="shared" si="14"/>
        <v>7.6E-3</v>
      </c>
      <c r="AQ37" s="1">
        <f t="shared" si="15"/>
        <v>4.2375382128605268E-2</v>
      </c>
      <c r="AR37" s="9">
        <f t="shared" si="16"/>
        <v>126.92874999999999</v>
      </c>
      <c r="AS37" s="1">
        <f t="shared" si="17"/>
        <v>0.1</v>
      </c>
      <c r="AT37" s="1">
        <f t="shared" si="18"/>
        <v>112927</v>
      </c>
      <c r="AU37" s="1">
        <f t="shared" si="19"/>
        <v>406954845.88756049</v>
      </c>
      <c r="AV37" s="1">
        <f>SUM(AU26:AU37)</f>
        <v>4940601505.8140888</v>
      </c>
    </row>
    <row r="38" spans="1:48" x14ac:dyDescent="0.15">
      <c r="C38" s="7">
        <v>12</v>
      </c>
      <c r="D38" s="8">
        <v>25.591983524193498</v>
      </c>
      <c r="E38" s="10">
        <f t="shared" si="20"/>
        <v>25.6877407726667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1466.7525000000001</v>
      </c>
      <c r="C42" s="7" t="s">
        <v>82</v>
      </c>
      <c r="D42" s="7">
        <f>D26</f>
        <v>25.259133497419398</v>
      </c>
      <c r="E42" s="7"/>
      <c r="F42" s="7"/>
      <c r="G42" s="1">
        <v>1</v>
      </c>
      <c r="H42" s="9">
        <f t="shared" ref="H42:H53" si="22">E43</f>
        <v>25.259133497419398</v>
      </c>
      <c r="I42" s="9">
        <f t="shared" ref="I42:I53" si="23">H42+273.15</f>
        <v>298.40913349741936</v>
      </c>
      <c r="J42" s="9">
        <f t="shared" ref="J42:J53" si="24">EXP(($C$15*(I42-$C$13))/($C$16*I42*$C$13))</f>
        <v>0.35613203527991966</v>
      </c>
      <c r="K42" s="9">
        <f t="shared" ref="K42:K53" si="25">$B$42/12</f>
        <v>122.229375</v>
      </c>
      <c r="L42" s="9">
        <f t="shared" ref="L42:L53" si="26">K42*$B$43/100</f>
        <v>1.22229375</v>
      </c>
      <c r="M42" s="1" t="s">
        <v>83</v>
      </c>
      <c r="O42" s="9">
        <f>L42</f>
        <v>1.22229375</v>
      </c>
      <c r="P42" s="9">
        <f t="shared" ref="P42:P53" si="27">O42*J42</f>
        <v>0.43529796089742528</v>
      </c>
      <c r="Q42" s="12">
        <f t="shared" ref="Q42:Q53" si="28">P42*$B$44</f>
        <v>0.10447151061538207</v>
      </c>
      <c r="R42" s="9">
        <f t="shared" ref="R42:R53" si="29">L42*$B$44</f>
        <v>0.29335049999999996</v>
      </c>
      <c r="S42" s="13">
        <f t="shared" ref="S42:S53" si="30">Q42/R42</f>
        <v>0.35613203527991971</v>
      </c>
      <c r="T42" s="2">
        <f t="shared" ref="T42:T53" si="31">$B$43/100</f>
        <v>0.01</v>
      </c>
      <c r="U42" s="14">
        <f t="shared" ref="U42:U53" si="32">S42*T42</f>
        <v>3.5613203527991972E-3</v>
      </c>
      <c r="V42" s="13"/>
      <c r="W42" s="2"/>
      <c r="X42" s="14"/>
      <c r="Y42" s="2">
        <v>0.05</v>
      </c>
      <c r="Z42" s="2">
        <v>0.01</v>
      </c>
      <c r="AA42" s="2">
        <f t="shared" ref="AA42:AA53" si="33">Y42*Z42</f>
        <v>5.0000000000000001E-4</v>
      </c>
      <c r="AB42" s="2">
        <v>0.02</v>
      </c>
      <c r="AC42" s="2">
        <v>0.48</v>
      </c>
      <c r="AD42" s="2">
        <f t="shared" ref="AD42:AD53" si="34">AB42*AC42</f>
        <v>9.5999999999999992E-3</v>
      </c>
      <c r="AE42" s="13"/>
      <c r="AF42" s="2"/>
      <c r="AG42" s="16"/>
      <c r="AH42" s="13"/>
      <c r="AI42" s="2"/>
      <c r="AJ42" s="14"/>
      <c r="AK42" s="1">
        <v>0.1</v>
      </c>
      <c r="AL42" s="2">
        <v>0.2</v>
      </c>
      <c r="AM42" s="2">
        <f t="shared" ref="AM42:AM53" si="35">AK42*AL42</f>
        <v>2.0000000000000004E-2</v>
      </c>
      <c r="AN42" s="2">
        <v>0.02</v>
      </c>
      <c r="AO42" s="2">
        <v>0.3</v>
      </c>
      <c r="AP42" s="2">
        <f t="shared" ref="AP42:AP53" si="36">AO42*AN42</f>
        <v>6.0000000000000001E-3</v>
      </c>
      <c r="AQ42" s="1">
        <f t="shared" ref="AQ42:AQ53" si="37">(AP42+AM42+AD42+AA42+U42+X42+AG42+AJ42)</f>
        <v>3.9661320352799199E-2</v>
      </c>
      <c r="AR42" s="9">
        <f t="shared" ref="AR42:AR53" si="38">$B$42/12</f>
        <v>122.229375</v>
      </c>
      <c r="AS42" s="1">
        <f t="shared" ref="AS42:AS53" si="39">$B$44</f>
        <v>0.24</v>
      </c>
      <c r="AT42" s="1">
        <f t="shared" ref="AT42:AT53" si="40">$E$3/12</f>
        <v>1333674.75</v>
      </c>
      <c r="AU42" s="1">
        <f t="shared" ref="AU42:AU53" si="41">AT42*10000*AS42*0.67*AR42*AQ42</f>
        <v>10396298306.809246</v>
      </c>
    </row>
    <row r="43" spans="1:48" x14ac:dyDescent="0.15">
      <c r="A43" s="1" t="s">
        <v>84</v>
      </c>
      <c r="B43" s="1">
        <f>H3</f>
        <v>1</v>
      </c>
      <c r="C43" s="7">
        <v>1</v>
      </c>
      <c r="D43" s="7">
        <f t="shared" ref="D43:D54" si="42">D27</f>
        <v>25.927732134516098</v>
      </c>
      <c r="E43" s="10">
        <f t="shared" ref="E43:E54" si="43">D42</f>
        <v>25.259133497419398</v>
      </c>
      <c r="F43" s="7" t="s">
        <v>83</v>
      </c>
      <c r="G43" s="1">
        <v>2</v>
      </c>
      <c r="H43" s="9">
        <f t="shared" si="22"/>
        <v>25.927732134516098</v>
      </c>
      <c r="I43" s="9">
        <f t="shared" si="23"/>
        <v>299.07773213451605</v>
      </c>
      <c r="J43" s="9">
        <f t="shared" si="24"/>
        <v>0.38308036198644713</v>
      </c>
      <c r="K43" s="9">
        <f t="shared" si="25"/>
        <v>122.229375</v>
      </c>
      <c r="L43" s="9">
        <f t="shared" si="26"/>
        <v>1.22229375</v>
      </c>
      <c r="M43" s="1" t="s">
        <v>83</v>
      </c>
      <c r="O43" s="9">
        <f t="shared" ref="O43:O53" si="44">L43+O42-P42-N43</f>
        <v>2.0092895391025745</v>
      </c>
      <c r="P43" s="9">
        <f t="shared" si="27"/>
        <v>0.76971936397499574</v>
      </c>
      <c r="Q43" s="12">
        <f t="shared" si="28"/>
        <v>0.18473264735399897</v>
      </c>
      <c r="R43" s="9">
        <f t="shared" si="29"/>
        <v>0.29335049999999996</v>
      </c>
      <c r="S43" s="13">
        <f t="shared" si="30"/>
        <v>0.62973353498289242</v>
      </c>
      <c r="T43" s="2">
        <f t="shared" si="31"/>
        <v>0.01</v>
      </c>
      <c r="U43" s="14">
        <f t="shared" si="32"/>
        <v>6.2973353498289239E-3</v>
      </c>
      <c r="V43" s="13"/>
      <c r="W43" s="2"/>
      <c r="X43" s="14"/>
      <c r="Y43" s="2">
        <v>0.05</v>
      </c>
      <c r="Z43" s="2">
        <v>0.01</v>
      </c>
      <c r="AA43" s="2">
        <f t="shared" si="33"/>
        <v>5.0000000000000001E-4</v>
      </c>
      <c r="AB43" s="2">
        <v>0.02</v>
      </c>
      <c r="AC43" s="2">
        <v>0.48</v>
      </c>
      <c r="AD43" s="2">
        <f t="shared" si="34"/>
        <v>9.5999999999999992E-3</v>
      </c>
      <c r="AE43" s="13"/>
      <c r="AF43" s="2"/>
      <c r="AG43" s="16"/>
      <c r="AH43" s="13"/>
      <c r="AI43" s="2"/>
      <c r="AJ43" s="14"/>
      <c r="AK43" s="2">
        <v>0.1</v>
      </c>
      <c r="AL43" s="2">
        <v>0.2</v>
      </c>
      <c r="AM43" s="2">
        <f t="shared" si="35"/>
        <v>2.0000000000000004E-2</v>
      </c>
      <c r="AN43" s="2">
        <v>0.02</v>
      </c>
      <c r="AO43" s="2">
        <v>0.3</v>
      </c>
      <c r="AP43" s="2">
        <f t="shared" si="36"/>
        <v>6.0000000000000001E-3</v>
      </c>
      <c r="AQ43" s="1">
        <f t="shared" si="37"/>
        <v>4.2397335349828924E-2</v>
      </c>
      <c r="AR43" s="9">
        <f t="shared" si="38"/>
        <v>122.229375</v>
      </c>
      <c r="AS43" s="1">
        <f t="shared" si="39"/>
        <v>0.24</v>
      </c>
      <c r="AT43" s="1">
        <f t="shared" si="40"/>
        <v>1333674.75</v>
      </c>
      <c r="AU43" s="1">
        <f t="shared" si="41"/>
        <v>11113481391.689003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42"/>
        <v>25.700115866551702</v>
      </c>
      <c r="E44" s="10">
        <f t="shared" si="43"/>
        <v>25.927732134516098</v>
      </c>
      <c r="F44" s="7" t="s">
        <v>83</v>
      </c>
      <c r="G44" s="1">
        <v>3</v>
      </c>
      <c r="H44" s="9">
        <f t="shared" si="22"/>
        <v>25.700115866551702</v>
      </c>
      <c r="I44" s="9">
        <f t="shared" si="23"/>
        <v>298.85011586655168</v>
      </c>
      <c r="J44" s="9">
        <f t="shared" si="24"/>
        <v>0.3736983023667293</v>
      </c>
      <c r="K44" s="9">
        <f t="shared" si="25"/>
        <v>122.229375</v>
      </c>
      <c r="L44" s="9">
        <f t="shared" si="26"/>
        <v>1.22229375</v>
      </c>
      <c r="M44" s="1" t="s">
        <v>83</v>
      </c>
      <c r="O44" s="9">
        <f t="shared" si="44"/>
        <v>2.4618639251275787</v>
      </c>
      <c r="P44" s="9">
        <f t="shared" si="27"/>
        <v>0.9199943694780689</v>
      </c>
      <c r="Q44" s="12">
        <f t="shared" si="28"/>
        <v>0.22079864867473653</v>
      </c>
      <c r="R44" s="9">
        <f t="shared" si="29"/>
        <v>0.29335049999999996</v>
      </c>
      <c r="S44" s="13">
        <f t="shared" si="30"/>
        <v>0.75267861713116757</v>
      </c>
      <c r="T44" s="2">
        <f t="shared" si="31"/>
        <v>0.01</v>
      </c>
      <c r="U44" s="14">
        <f t="shared" si="32"/>
        <v>7.5267861713116755E-3</v>
      </c>
      <c r="V44" s="13"/>
      <c r="W44" s="2"/>
      <c r="X44" s="14"/>
      <c r="Y44" s="2">
        <v>0.05</v>
      </c>
      <c r="Z44" s="2">
        <v>0.01</v>
      </c>
      <c r="AA44" s="2">
        <f t="shared" si="33"/>
        <v>5.0000000000000001E-4</v>
      </c>
      <c r="AB44" s="2">
        <v>0.02</v>
      </c>
      <c r="AC44" s="2">
        <v>0.48</v>
      </c>
      <c r="AD44" s="2">
        <f t="shared" si="34"/>
        <v>9.5999999999999992E-3</v>
      </c>
      <c r="AE44" s="13"/>
      <c r="AF44" s="2"/>
      <c r="AG44" s="16"/>
      <c r="AH44" s="13"/>
      <c r="AI44" s="2"/>
      <c r="AJ44" s="14"/>
      <c r="AK44" s="1">
        <v>0.1</v>
      </c>
      <c r="AL44" s="2">
        <v>0.2</v>
      </c>
      <c r="AM44" s="2">
        <f t="shared" si="35"/>
        <v>2.0000000000000004E-2</v>
      </c>
      <c r="AN44" s="2">
        <v>0.02</v>
      </c>
      <c r="AO44" s="2">
        <v>0.3</v>
      </c>
      <c r="AP44" s="2">
        <f t="shared" si="36"/>
        <v>6.0000000000000001E-3</v>
      </c>
      <c r="AQ44" s="1">
        <f t="shared" si="37"/>
        <v>4.3626786171311674E-2</v>
      </c>
      <c r="AR44" s="9">
        <f t="shared" si="38"/>
        <v>122.229375</v>
      </c>
      <c r="AS44" s="1">
        <f t="shared" si="39"/>
        <v>0.24</v>
      </c>
      <c r="AT44" s="1">
        <f t="shared" si="40"/>
        <v>1333674.75</v>
      </c>
      <c r="AU44" s="1">
        <f t="shared" si="41"/>
        <v>11435753504.165062</v>
      </c>
    </row>
    <row r="45" spans="1:48" x14ac:dyDescent="0.15">
      <c r="C45" s="7">
        <v>3</v>
      </c>
      <c r="D45" s="7">
        <f t="shared" si="42"/>
        <v>26.126781252580599</v>
      </c>
      <c r="E45" s="10">
        <f t="shared" si="43"/>
        <v>25.700115866551702</v>
      </c>
      <c r="F45" s="7" t="s">
        <v>83</v>
      </c>
      <c r="G45" s="1">
        <v>4</v>
      </c>
      <c r="H45" s="9">
        <f t="shared" si="22"/>
        <v>26.126781252580599</v>
      </c>
      <c r="I45" s="9">
        <f t="shared" si="23"/>
        <v>299.27678125258058</v>
      </c>
      <c r="J45" s="9">
        <f t="shared" si="24"/>
        <v>0.39146567329693688</v>
      </c>
      <c r="K45" s="9">
        <f t="shared" si="25"/>
        <v>122.229375</v>
      </c>
      <c r="L45" s="9">
        <f t="shared" si="26"/>
        <v>1.22229375</v>
      </c>
      <c r="M45" s="1" t="s">
        <v>83</v>
      </c>
      <c r="O45" s="9">
        <f t="shared" si="44"/>
        <v>2.7641633056495096</v>
      </c>
      <c r="P45" s="9">
        <f t="shared" si="27"/>
        <v>1.0820750495487721</v>
      </c>
      <c r="Q45" s="12">
        <f t="shared" si="28"/>
        <v>0.25969801189170527</v>
      </c>
      <c r="R45" s="9">
        <f t="shared" si="29"/>
        <v>0.29335049999999996</v>
      </c>
      <c r="S45" s="13">
        <f t="shared" si="30"/>
        <v>0.88528232231308723</v>
      </c>
      <c r="T45" s="2">
        <f t="shared" si="31"/>
        <v>0.01</v>
      </c>
      <c r="U45" s="14">
        <f t="shared" si="32"/>
        <v>8.8528232231308724E-3</v>
      </c>
      <c r="V45" s="13"/>
      <c r="W45" s="2"/>
      <c r="X45" s="14"/>
      <c r="Y45" s="2">
        <v>0.05</v>
      </c>
      <c r="Z45" s="2">
        <v>0.01</v>
      </c>
      <c r="AA45" s="2">
        <f t="shared" si="33"/>
        <v>5.0000000000000001E-4</v>
      </c>
      <c r="AB45" s="2">
        <v>0.02</v>
      </c>
      <c r="AC45" s="2">
        <v>0.48</v>
      </c>
      <c r="AD45" s="2">
        <f t="shared" si="34"/>
        <v>9.5999999999999992E-3</v>
      </c>
      <c r="AE45" s="13"/>
      <c r="AF45" s="2"/>
      <c r="AG45" s="16"/>
      <c r="AH45" s="13"/>
      <c r="AI45" s="2"/>
      <c r="AJ45" s="14"/>
      <c r="AK45" s="2">
        <v>0.1</v>
      </c>
      <c r="AL45" s="2">
        <v>0.2</v>
      </c>
      <c r="AM45" s="2">
        <f t="shared" si="35"/>
        <v>2.0000000000000004E-2</v>
      </c>
      <c r="AN45" s="2">
        <v>0.02</v>
      </c>
      <c r="AO45" s="2">
        <v>0.3</v>
      </c>
      <c r="AP45" s="2">
        <f t="shared" si="36"/>
        <v>6.0000000000000001E-3</v>
      </c>
      <c r="AQ45" s="1">
        <f t="shared" si="37"/>
        <v>4.4952823223130871E-2</v>
      </c>
      <c r="AR45" s="9">
        <f t="shared" si="38"/>
        <v>122.229375</v>
      </c>
      <c r="AS45" s="1">
        <f t="shared" si="39"/>
        <v>0.24</v>
      </c>
      <c r="AT45" s="1">
        <f t="shared" si="40"/>
        <v>1333674.75</v>
      </c>
      <c r="AU45" s="1">
        <f t="shared" si="41"/>
        <v>11783343464.205847</v>
      </c>
    </row>
    <row r="46" spans="1:48" x14ac:dyDescent="0.15">
      <c r="C46" s="7">
        <v>4</v>
      </c>
      <c r="D46" s="7">
        <f t="shared" si="42"/>
        <v>26.226097310333301</v>
      </c>
      <c r="E46" s="10">
        <f t="shared" si="43"/>
        <v>26.126781252580599</v>
      </c>
      <c r="F46" s="7" t="s">
        <v>83</v>
      </c>
      <c r="G46" s="1">
        <v>5</v>
      </c>
      <c r="H46" s="9">
        <f t="shared" si="22"/>
        <v>26.226097310333301</v>
      </c>
      <c r="I46" s="9">
        <f t="shared" si="23"/>
        <v>299.37609731033331</v>
      </c>
      <c r="J46" s="9">
        <f t="shared" si="24"/>
        <v>0.39571367389904305</v>
      </c>
      <c r="K46" s="9">
        <f t="shared" si="25"/>
        <v>122.229375</v>
      </c>
      <c r="L46" s="9">
        <f t="shared" si="26"/>
        <v>1.22229375</v>
      </c>
      <c r="M46" s="1" t="s">
        <v>85</v>
      </c>
      <c r="N46" s="9">
        <f>(O45-P45)*$C$21/100</f>
        <v>1.5979838432957008</v>
      </c>
      <c r="O46" s="9">
        <f t="shared" si="44"/>
        <v>1.306398162805037</v>
      </c>
      <c r="P46" s="9">
        <f t="shared" si="27"/>
        <v>0.51695961657854139</v>
      </c>
      <c r="Q46" s="12">
        <f t="shared" si="28"/>
        <v>0.12407030797884994</v>
      </c>
      <c r="R46" s="9">
        <f t="shared" si="29"/>
        <v>0.29335049999999996</v>
      </c>
      <c r="S46" s="13">
        <f t="shared" si="30"/>
        <v>0.42294220728735743</v>
      </c>
      <c r="T46" s="2">
        <f t="shared" si="31"/>
        <v>0.01</v>
      </c>
      <c r="U46" s="14">
        <f t="shared" si="32"/>
        <v>4.2294220728735744E-3</v>
      </c>
      <c r="V46" s="13"/>
      <c r="W46" s="2"/>
      <c r="X46" s="14"/>
      <c r="Y46" s="2">
        <v>0.05</v>
      </c>
      <c r="Z46" s="2">
        <v>0.01</v>
      </c>
      <c r="AA46" s="2">
        <f t="shared" si="33"/>
        <v>5.0000000000000001E-4</v>
      </c>
      <c r="AB46" s="2">
        <v>0.02</v>
      </c>
      <c r="AC46" s="2">
        <v>0.48</v>
      </c>
      <c r="AD46" s="2">
        <f t="shared" si="34"/>
        <v>9.5999999999999992E-3</v>
      </c>
      <c r="AE46" s="13"/>
      <c r="AF46" s="2"/>
      <c r="AG46" s="16"/>
      <c r="AH46" s="13"/>
      <c r="AI46" s="2"/>
      <c r="AJ46" s="14"/>
      <c r="AK46" s="1">
        <v>0.1</v>
      </c>
      <c r="AL46" s="2">
        <v>0.2</v>
      </c>
      <c r="AM46" s="2">
        <f t="shared" si="35"/>
        <v>2.0000000000000004E-2</v>
      </c>
      <c r="AN46" s="2">
        <v>0.02</v>
      </c>
      <c r="AO46" s="2">
        <v>0.3</v>
      </c>
      <c r="AP46" s="2">
        <f t="shared" si="36"/>
        <v>6.0000000000000001E-3</v>
      </c>
      <c r="AQ46" s="1">
        <f t="shared" si="37"/>
        <v>4.0329422072873572E-2</v>
      </c>
      <c r="AR46" s="9">
        <f t="shared" si="38"/>
        <v>122.229375</v>
      </c>
      <c r="AS46" s="1">
        <f t="shared" si="39"/>
        <v>0.24</v>
      </c>
      <c r="AT46" s="1">
        <f t="shared" si="40"/>
        <v>1333674.75</v>
      </c>
      <c r="AU46" s="1">
        <f t="shared" si="41"/>
        <v>10571425728.675203</v>
      </c>
    </row>
    <row r="47" spans="1:48" x14ac:dyDescent="0.15">
      <c r="C47" s="7">
        <v>5</v>
      </c>
      <c r="D47" s="7">
        <f t="shared" si="42"/>
        <v>26.302354533225799</v>
      </c>
      <c r="E47" s="10">
        <f t="shared" si="43"/>
        <v>26.226097310333301</v>
      </c>
      <c r="F47" s="7" t="s">
        <v>85</v>
      </c>
      <c r="G47" s="1">
        <v>6</v>
      </c>
      <c r="H47" s="9">
        <f t="shared" si="22"/>
        <v>26.302354533225799</v>
      </c>
      <c r="I47" s="9">
        <f t="shared" si="23"/>
        <v>299.45235453322579</v>
      </c>
      <c r="J47" s="9">
        <f t="shared" si="24"/>
        <v>0.39900471022777195</v>
      </c>
      <c r="K47" s="9">
        <f t="shared" si="25"/>
        <v>122.229375</v>
      </c>
      <c r="L47" s="9">
        <f t="shared" si="26"/>
        <v>1.22229375</v>
      </c>
      <c r="M47" s="1" t="s">
        <v>83</v>
      </c>
      <c r="O47" s="9">
        <f t="shared" si="44"/>
        <v>2.0117322962264956</v>
      </c>
      <c r="P47" s="9">
        <f t="shared" si="27"/>
        <v>0.80269066191170313</v>
      </c>
      <c r="Q47" s="12">
        <f t="shared" si="28"/>
        <v>0.19264575885880875</v>
      </c>
      <c r="R47" s="9">
        <f t="shared" si="29"/>
        <v>0.29335049999999996</v>
      </c>
      <c r="S47" s="13">
        <f t="shared" si="30"/>
        <v>0.65670847282963141</v>
      </c>
      <c r="T47" s="2">
        <f t="shared" si="31"/>
        <v>0.01</v>
      </c>
      <c r="U47" s="14">
        <f t="shared" si="32"/>
        <v>6.5670847282963138E-3</v>
      </c>
      <c r="V47" s="13"/>
      <c r="W47" s="2"/>
      <c r="X47" s="14"/>
      <c r="Y47" s="2">
        <v>0.05</v>
      </c>
      <c r="Z47" s="2">
        <v>0.01</v>
      </c>
      <c r="AA47" s="2">
        <f t="shared" si="33"/>
        <v>5.0000000000000001E-4</v>
      </c>
      <c r="AB47" s="2">
        <v>0.02</v>
      </c>
      <c r="AC47" s="2">
        <v>0.48</v>
      </c>
      <c r="AD47" s="2">
        <f t="shared" si="34"/>
        <v>9.5999999999999992E-3</v>
      </c>
      <c r="AE47" s="13"/>
      <c r="AF47" s="2"/>
      <c r="AG47" s="16"/>
      <c r="AH47" s="13"/>
      <c r="AI47" s="2"/>
      <c r="AJ47" s="14"/>
      <c r="AK47" s="2">
        <v>0.1</v>
      </c>
      <c r="AL47" s="2">
        <v>0.2</v>
      </c>
      <c r="AM47" s="2">
        <f t="shared" si="35"/>
        <v>2.0000000000000004E-2</v>
      </c>
      <c r="AN47" s="2">
        <v>0.02</v>
      </c>
      <c r="AO47" s="2">
        <v>0.3</v>
      </c>
      <c r="AP47" s="2">
        <f t="shared" si="36"/>
        <v>6.0000000000000001E-3</v>
      </c>
      <c r="AQ47" s="1">
        <f t="shared" si="37"/>
        <v>4.2667084728296313E-2</v>
      </c>
      <c r="AR47" s="9">
        <f t="shared" si="38"/>
        <v>122.229375</v>
      </c>
      <c r="AS47" s="1">
        <f t="shared" si="39"/>
        <v>0.24</v>
      </c>
      <c r="AT47" s="1">
        <f t="shared" si="40"/>
        <v>1333674.75</v>
      </c>
      <c r="AU47" s="1">
        <f t="shared" si="41"/>
        <v>11184189955.641928</v>
      </c>
    </row>
    <row r="48" spans="1:48" x14ac:dyDescent="0.15">
      <c r="C48" s="7">
        <v>6</v>
      </c>
      <c r="D48" s="7">
        <f t="shared" si="42"/>
        <v>25.649219610999999</v>
      </c>
      <c r="E48" s="10">
        <f t="shared" si="43"/>
        <v>26.302354533225799</v>
      </c>
      <c r="F48" s="7" t="s">
        <v>83</v>
      </c>
      <c r="G48" s="1">
        <v>7</v>
      </c>
      <c r="H48" s="9">
        <f t="shared" si="22"/>
        <v>25.649219610999999</v>
      </c>
      <c r="I48" s="9">
        <f t="shared" si="23"/>
        <v>298.79921961099996</v>
      </c>
      <c r="J48" s="9">
        <f t="shared" si="24"/>
        <v>0.37163013685363538</v>
      </c>
      <c r="K48" s="9">
        <f t="shared" si="25"/>
        <v>122.229375</v>
      </c>
      <c r="L48" s="9">
        <f t="shared" si="26"/>
        <v>1.22229375</v>
      </c>
      <c r="M48" s="1" t="s">
        <v>83</v>
      </c>
      <c r="O48" s="9">
        <f t="shared" si="44"/>
        <v>2.4313353843147922</v>
      </c>
      <c r="P48" s="9">
        <f t="shared" si="27"/>
        <v>0.90355750160999238</v>
      </c>
      <c r="Q48" s="12">
        <f t="shared" si="28"/>
        <v>0.21685380038639815</v>
      </c>
      <c r="R48" s="9">
        <f t="shared" si="29"/>
        <v>0.29335049999999996</v>
      </c>
      <c r="S48" s="13">
        <f t="shared" si="30"/>
        <v>0.73923105768150443</v>
      </c>
      <c r="T48" s="2">
        <f t="shared" si="31"/>
        <v>0.01</v>
      </c>
      <c r="U48" s="14">
        <f t="shared" si="32"/>
        <v>7.3923105768150445E-3</v>
      </c>
      <c r="V48" s="13"/>
      <c r="W48" s="2"/>
      <c r="X48" s="14"/>
      <c r="Y48" s="2">
        <v>0.05</v>
      </c>
      <c r="Z48" s="2">
        <v>0.01</v>
      </c>
      <c r="AA48" s="2">
        <f t="shared" si="33"/>
        <v>5.0000000000000001E-4</v>
      </c>
      <c r="AB48" s="2">
        <v>0.02</v>
      </c>
      <c r="AC48" s="2">
        <v>0.48</v>
      </c>
      <c r="AD48" s="2">
        <f t="shared" si="34"/>
        <v>9.5999999999999992E-3</v>
      </c>
      <c r="AE48" s="13"/>
      <c r="AF48" s="2"/>
      <c r="AG48" s="16"/>
      <c r="AH48" s="13"/>
      <c r="AI48" s="2"/>
      <c r="AJ48" s="14"/>
      <c r="AK48" s="1">
        <v>0.1</v>
      </c>
      <c r="AL48" s="2">
        <v>0.2</v>
      </c>
      <c r="AM48" s="2">
        <f t="shared" si="35"/>
        <v>2.0000000000000004E-2</v>
      </c>
      <c r="AN48" s="2">
        <v>0.02</v>
      </c>
      <c r="AO48" s="2">
        <v>0.3</v>
      </c>
      <c r="AP48" s="2">
        <f t="shared" si="36"/>
        <v>6.0000000000000001E-3</v>
      </c>
      <c r="AQ48" s="1">
        <f t="shared" si="37"/>
        <v>4.3492310576815046E-2</v>
      </c>
      <c r="AR48" s="9">
        <f t="shared" si="38"/>
        <v>122.229375</v>
      </c>
      <c r="AS48" s="1">
        <f t="shared" si="39"/>
        <v>0.24</v>
      </c>
      <c r="AT48" s="1">
        <f t="shared" si="40"/>
        <v>1333674.75</v>
      </c>
      <c r="AU48" s="1">
        <f t="shared" si="41"/>
        <v>11400503835.648321</v>
      </c>
    </row>
    <row r="49" spans="1:48" x14ac:dyDescent="0.15">
      <c r="C49" s="7">
        <v>7</v>
      </c>
      <c r="D49" s="7">
        <f t="shared" si="42"/>
        <v>25.428775400967702</v>
      </c>
      <c r="E49" s="10">
        <f t="shared" si="43"/>
        <v>25.649219610999999</v>
      </c>
      <c r="F49" s="7" t="s">
        <v>83</v>
      </c>
      <c r="G49" s="1">
        <v>8</v>
      </c>
      <c r="H49" s="9">
        <f t="shared" si="22"/>
        <v>25.428775400967702</v>
      </c>
      <c r="I49" s="9">
        <f t="shared" si="23"/>
        <v>298.57877540096769</v>
      </c>
      <c r="J49" s="9">
        <f t="shared" si="24"/>
        <v>0.3627958165379439</v>
      </c>
      <c r="K49" s="9">
        <f t="shared" si="25"/>
        <v>122.229375</v>
      </c>
      <c r="L49" s="9">
        <f t="shared" si="26"/>
        <v>1.22229375</v>
      </c>
      <c r="M49" s="1" t="s">
        <v>83</v>
      </c>
      <c r="O49" s="9">
        <f t="shared" si="44"/>
        <v>2.7500716327047998</v>
      </c>
      <c r="P49" s="9">
        <f t="shared" si="27"/>
        <v>0.99771448352497438</v>
      </c>
      <c r="Q49" s="12">
        <f t="shared" si="28"/>
        <v>0.23945147604599384</v>
      </c>
      <c r="R49" s="9">
        <f t="shared" si="29"/>
        <v>0.29335049999999996</v>
      </c>
      <c r="S49" s="13">
        <f t="shared" si="30"/>
        <v>0.81626408015665175</v>
      </c>
      <c r="T49" s="2">
        <f t="shared" si="31"/>
        <v>0.01</v>
      </c>
      <c r="U49" s="14">
        <f t="shared" si="32"/>
        <v>8.1626408015665168E-3</v>
      </c>
      <c r="V49" s="13"/>
      <c r="W49" s="2"/>
      <c r="X49" s="14"/>
      <c r="Y49" s="2">
        <v>0.05</v>
      </c>
      <c r="Z49" s="2">
        <v>0.01</v>
      </c>
      <c r="AA49" s="2">
        <f t="shared" si="33"/>
        <v>5.0000000000000001E-4</v>
      </c>
      <c r="AB49" s="2">
        <v>0.02</v>
      </c>
      <c r="AC49" s="2">
        <v>0.48</v>
      </c>
      <c r="AD49" s="2">
        <f t="shared" si="34"/>
        <v>9.5999999999999992E-3</v>
      </c>
      <c r="AE49" s="13"/>
      <c r="AF49" s="2"/>
      <c r="AG49" s="16"/>
      <c r="AH49" s="13"/>
      <c r="AI49" s="2"/>
      <c r="AJ49" s="14"/>
      <c r="AK49" s="2">
        <v>0.1</v>
      </c>
      <c r="AL49" s="2">
        <v>0.2</v>
      </c>
      <c r="AM49" s="2">
        <f t="shared" si="35"/>
        <v>2.0000000000000004E-2</v>
      </c>
      <c r="AN49" s="2">
        <v>0.02</v>
      </c>
      <c r="AO49" s="2">
        <v>0.3</v>
      </c>
      <c r="AP49" s="2">
        <f t="shared" si="36"/>
        <v>6.0000000000000001E-3</v>
      </c>
      <c r="AQ49" s="1">
        <f t="shared" si="37"/>
        <v>4.4262640801566513E-2</v>
      </c>
      <c r="AR49" s="9">
        <f t="shared" si="38"/>
        <v>122.229375</v>
      </c>
      <c r="AS49" s="1">
        <f t="shared" si="39"/>
        <v>0.24</v>
      </c>
      <c r="AT49" s="1">
        <f t="shared" si="40"/>
        <v>1333674.75</v>
      </c>
      <c r="AU49" s="1">
        <f t="shared" si="41"/>
        <v>11602428096.868799</v>
      </c>
    </row>
    <row r="50" spans="1:48" x14ac:dyDescent="0.15">
      <c r="C50" s="7">
        <v>8</v>
      </c>
      <c r="D50" s="7">
        <f t="shared" si="42"/>
        <v>25.703542690967701</v>
      </c>
      <c r="E50" s="10">
        <f t="shared" si="43"/>
        <v>25.428775400967702</v>
      </c>
      <c r="F50" s="7" t="s">
        <v>83</v>
      </c>
      <c r="G50" s="1">
        <v>9</v>
      </c>
      <c r="H50" s="9">
        <f t="shared" si="22"/>
        <v>25.703542690967701</v>
      </c>
      <c r="I50" s="9">
        <f t="shared" si="23"/>
        <v>298.85354269096769</v>
      </c>
      <c r="J50" s="9">
        <f t="shared" si="24"/>
        <v>0.37383793856998876</v>
      </c>
      <c r="K50" s="9">
        <f t="shared" si="25"/>
        <v>122.229375</v>
      </c>
      <c r="L50" s="9">
        <f t="shared" si="26"/>
        <v>1.22229375</v>
      </c>
      <c r="M50" s="1" t="s">
        <v>83</v>
      </c>
      <c r="O50" s="9">
        <f t="shared" si="44"/>
        <v>2.9746508991798253</v>
      </c>
      <c r="P50" s="9">
        <f t="shared" si="27"/>
        <v>1.1120373601147493</v>
      </c>
      <c r="Q50" s="12">
        <f t="shared" si="28"/>
        <v>0.26688896642753984</v>
      </c>
      <c r="R50" s="9">
        <f t="shared" si="29"/>
        <v>0.29335049999999996</v>
      </c>
      <c r="S50" s="13">
        <f t="shared" si="30"/>
        <v>0.90979550547055443</v>
      </c>
      <c r="T50" s="2">
        <f t="shared" si="31"/>
        <v>0.01</v>
      </c>
      <c r="U50" s="14">
        <f t="shared" si="32"/>
        <v>9.0979550547055452E-3</v>
      </c>
      <c r="V50" s="13"/>
      <c r="W50" s="2"/>
      <c r="X50" s="14"/>
      <c r="Y50" s="2">
        <v>0.05</v>
      </c>
      <c r="Z50" s="2">
        <v>0.01</v>
      </c>
      <c r="AA50" s="2">
        <f t="shared" si="33"/>
        <v>5.0000000000000001E-4</v>
      </c>
      <c r="AB50" s="2">
        <v>0.02</v>
      </c>
      <c r="AC50" s="2">
        <v>0.48</v>
      </c>
      <c r="AD50" s="2">
        <f t="shared" si="34"/>
        <v>9.5999999999999992E-3</v>
      </c>
      <c r="AE50" s="13"/>
      <c r="AF50" s="2"/>
      <c r="AG50" s="16"/>
      <c r="AH50" s="13"/>
      <c r="AI50" s="2"/>
      <c r="AJ50" s="14"/>
      <c r="AK50" s="1">
        <v>0.1</v>
      </c>
      <c r="AL50" s="2">
        <v>0.2</v>
      </c>
      <c r="AM50" s="2">
        <f t="shared" si="35"/>
        <v>2.0000000000000004E-2</v>
      </c>
      <c r="AN50" s="2">
        <v>0.02</v>
      </c>
      <c r="AO50" s="2">
        <v>0.3</v>
      </c>
      <c r="AP50" s="2">
        <f t="shared" si="36"/>
        <v>6.0000000000000001E-3</v>
      </c>
      <c r="AQ50" s="1">
        <f t="shared" si="37"/>
        <v>4.5197955054705544E-2</v>
      </c>
      <c r="AR50" s="9">
        <f t="shared" si="38"/>
        <v>122.229375</v>
      </c>
      <c r="AS50" s="1">
        <f t="shared" si="39"/>
        <v>0.24</v>
      </c>
      <c r="AT50" s="1">
        <f t="shared" si="40"/>
        <v>1333674.75</v>
      </c>
      <c r="AU50" s="1">
        <f t="shared" si="41"/>
        <v>11847599107.30788</v>
      </c>
    </row>
    <row r="51" spans="1:48" x14ac:dyDescent="0.15">
      <c r="C51" s="7">
        <v>9</v>
      </c>
      <c r="D51" s="7">
        <f t="shared" si="42"/>
        <v>25.581736328333299</v>
      </c>
      <c r="E51" s="10">
        <f t="shared" si="43"/>
        <v>25.703542690967701</v>
      </c>
      <c r="F51" s="7" t="s">
        <v>83</v>
      </c>
      <c r="G51" s="1">
        <v>10</v>
      </c>
      <c r="H51" s="9">
        <f t="shared" si="22"/>
        <v>25.581736328333299</v>
      </c>
      <c r="I51" s="9">
        <f t="shared" si="23"/>
        <v>298.73173632833328</v>
      </c>
      <c r="J51" s="9">
        <f t="shared" si="24"/>
        <v>0.36890452144894126</v>
      </c>
      <c r="K51" s="9">
        <f t="shared" si="25"/>
        <v>122.229375</v>
      </c>
      <c r="L51" s="9">
        <f t="shared" si="26"/>
        <v>1.22229375</v>
      </c>
      <c r="M51" s="1" t="s">
        <v>83</v>
      </c>
      <c r="O51" s="9">
        <f t="shared" si="44"/>
        <v>3.0849072890650753</v>
      </c>
      <c r="P51" s="9">
        <f t="shared" si="27"/>
        <v>1.1380362471869023</v>
      </c>
      <c r="Q51" s="12">
        <f t="shared" si="28"/>
        <v>0.27312869932485656</v>
      </c>
      <c r="R51" s="9">
        <f t="shared" si="29"/>
        <v>0.29335049999999996</v>
      </c>
      <c r="S51" s="13">
        <f t="shared" si="30"/>
        <v>0.93106607735407509</v>
      </c>
      <c r="T51" s="2">
        <f t="shared" si="31"/>
        <v>0.01</v>
      </c>
      <c r="U51" s="14">
        <f t="shared" si="32"/>
        <v>9.3106607735407507E-3</v>
      </c>
      <c r="V51" s="13"/>
      <c r="W51" s="2"/>
      <c r="X51" s="14"/>
      <c r="Y51" s="2">
        <v>0.05</v>
      </c>
      <c r="Z51" s="2">
        <v>0.01</v>
      </c>
      <c r="AA51" s="2">
        <f t="shared" si="33"/>
        <v>5.0000000000000001E-4</v>
      </c>
      <c r="AB51" s="2">
        <v>0.02</v>
      </c>
      <c r="AC51" s="2">
        <v>0.48</v>
      </c>
      <c r="AD51" s="2">
        <f t="shared" si="34"/>
        <v>9.5999999999999992E-3</v>
      </c>
      <c r="AE51" s="13"/>
      <c r="AF51" s="2"/>
      <c r="AG51" s="16"/>
      <c r="AH51" s="13"/>
      <c r="AI51" s="2"/>
      <c r="AJ51" s="14"/>
      <c r="AK51" s="2">
        <v>0.1</v>
      </c>
      <c r="AL51" s="2">
        <v>0.2</v>
      </c>
      <c r="AM51" s="2">
        <f t="shared" si="35"/>
        <v>2.0000000000000004E-2</v>
      </c>
      <c r="AN51" s="2">
        <v>0.02</v>
      </c>
      <c r="AO51" s="2">
        <v>0.3</v>
      </c>
      <c r="AP51" s="2">
        <f t="shared" si="36"/>
        <v>6.0000000000000001E-3</v>
      </c>
      <c r="AQ51" s="1">
        <f t="shared" si="37"/>
        <v>4.5410660773540751E-2</v>
      </c>
      <c r="AR51" s="9">
        <f t="shared" si="38"/>
        <v>122.229375</v>
      </c>
      <c r="AS51" s="1">
        <f t="shared" si="39"/>
        <v>0.24</v>
      </c>
      <c r="AT51" s="1">
        <f t="shared" si="40"/>
        <v>1333674.75</v>
      </c>
      <c r="AU51" s="1">
        <f t="shared" si="41"/>
        <v>11903354994.52758</v>
      </c>
    </row>
    <row r="52" spans="1:48" x14ac:dyDescent="0.15">
      <c r="C52" s="7">
        <v>10</v>
      </c>
      <c r="D52" s="7">
        <f t="shared" si="42"/>
        <v>25.577696641612899</v>
      </c>
      <c r="E52" s="10">
        <f t="shared" si="43"/>
        <v>25.581736328333299</v>
      </c>
      <c r="F52" s="7" t="s">
        <v>83</v>
      </c>
      <c r="G52" s="1">
        <v>11</v>
      </c>
      <c r="H52" s="9">
        <f t="shared" si="22"/>
        <v>25.577696641612899</v>
      </c>
      <c r="I52" s="9">
        <f t="shared" si="23"/>
        <v>298.72769664161285</v>
      </c>
      <c r="J52" s="9">
        <f t="shared" si="24"/>
        <v>0.36874195726482506</v>
      </c>
      <c r="K52" s="9">
        <f t="shared" si="25"/>
        <v>122.229375</v>
      </c>
      <c r="L52" s="9">
        <f t="shared" si="26"/>
        <v>1.22229375</v>
      </c>
      <c r="M52" s="1" t="s">
        <v>85</v>
      </c>
      <c r="N52" s="9">
        <f>(O51-P51)*$C$21/100</f>
        <v>1.8495274897842642</v>
      </c>
      <c r="O52" s="9">
        <f t="shared" si="44"/>
        <v>1.3196373020939089</v>
      </c>
      <c r="P52" s="9">
        <f t="shared" si="27"/>
        <v>0.48660564165378123</v>
      </c>
      <c r="Q52" s="12">
        <f t="shared" si="28"/>
        <v>0.1167853539969075</v>
      </c>
      <c r="R52" s="9">
        <f t="shared" si="29"/>
        <v>0.29335049999999996</v>
      </c>
      <c r="S52" s="13">
        <f t="shared" si="30"/>
        <v>0.39810859022537037</v>
      </c>
      <c r="T52" s="2">
        <f t="shared" si="31"/>
        <v>0.01</v>
      </c>
      <c r="U52" s="14">
        <f t="shared" si="32"/>
        <v>3.9810859022537037E-3</v>
      </c>
      <c r="V52" s="13"/>
      <c r="W52" s="2"/>
      <c r="X52" s="14"/>
      <c r="Y52" s="2">
        <v>0.05</v>
      </c>
      <c r="Z52" s="2">
        <v>0.01</v>
      </c>
      <c r="AA52" s="2">
        <f t="shared" si="33"/>
        <v>5.0000000000000001E-4</v>
      </c>
      <c r="AB52" s="2">
        <v>0.02</v>
      </c>
      <c r="AC52" s="2">
        <v>0.48</v>
      </c>
      <c r="AD52" s="2">
        <f t="shared" si="34"/>
        <v>9.5999999999999992E-3</v>
      </c>
      <c r="AE52" s="13"/>
      <c r="AF52" s="2"/>
      <c r="AG52" s="16"/>
      <c r="AH52" s="13"/>
      <c r="AI52" s="2"/>
      <c r="AJ52" s="14"/>
      <c r="AK52" s="1">
        <v>0.1</v>
      </c>
      <c r="AL52" s="2">
        <v>0.2</v>
      </c>
      <c r="AM52" s="2">
        <f t="shared" si="35"/>
        <v>2.0000000000000004E-2</v>
      </c>
      <c r="AN52" s="2">
        <v>0.02</v>
      </c>
      <c r="AO52" s="2">
        <v>0.3</v>
      </c>
      <c r="AP52" s="2">
        <f t="shared" si="36"/>
        <v>6.0000000000000001E-3</v>
      </c>
      <c r="AQ52" s="1">
        <f t="shared" si="37"/>
        <v>4.0081085902253705E-2</v>
      </c>
      <c r="AR52" s="9">
        <f t="shared" si="38"/>
        <v>122.229375</v>
      </c>
      <c r="AS52" s="1">
        <f t="shared" si="39"/>
        <v>0.24</v>
      </c>
      <c r="AT52" s="1">
        <f t="shared" si="40"/>
        <v>1333674.75</v>
      </c>
      <c r="AU52" s="1">
        <f t="shared" si="41"/>
        <v>10506330142.164991</v>
      </c>
    </row>
    <row r="53" spans="1:48" x14ac:dyDescent="0.15">
      <c r="C53" s="7">
        <v>11</v>
      </c>
      <c r="D53" s="7">
        <f t="shared" si="42"/>
        <v>25.6877407726667</v>
      </c>
      <c r="E53" s="10">
        <f t="shared" si="43"/>
        <v>25.577696641612899</v>
      </c>
      <c r="F53" s="7" t="s">
        <v>85</v>
      </c>
      <c r="G53" s="1">
        <v>12</v>
      </c>
      <c r="H53" s="9">
        <f t="shared" si="22"/>
        <v>25.6877407726667</v>
      </c>
      <c r="I53" s="9">
        <f t="shared" si="23"/>
        <v>298.83774077266668</v>
      </c>
      <c r="J53" s="9">
        <f t="shared" si="24"/>
        <v>0.37319444968149224</v>
      </c>
      <c r="K53" s="9">
        <f t="shared" si="25"/>
        <v>122.229375</v>
      </c>
      <c r="L53" s="9">
        <f t="shared" si="26"/>
        <v>1.22229375</v>
      </c>
      <c r="M53" s="1" t="s">
        <v>83</v>
      </c>
      <c r="O53" s="9">
        <f t="shared" si="44"/>
        <v>2.0553254104401275</v>
      </c>
      <c r="P53" s="9">
        <f t="shared" si="27"/>
        <v>0.76703603546559052</v>
      </c>
      <c r="Q53" s="12">
        <f t="shared" si="28"/>
        <v>0.18408864851174173</v>
      </c>
      <c r="R53" s="9">
        <f t="shared" si="29"/>
        <v>0.29335049999999996</v>
      </c>
      <c r="S53" s="13">
        <f t="shared" si="30"/>
        <v>0.62753821286052602</v>
      </c>
      <c r="T53" s="2">
        <f t="shared" si="31"/>
        <v>0.01</v>
      </c>
      <c r="U53" s="14">
        <f t="shared" si="32"/>
        <v>6.2753821286052605E-3</v>
      </c>
      <c r="V53" s="13"/>
      <c r="W53" s="2"/>
      <c r="X53" s="14"/>
      <c r="Y53" s="2">
        <v>0.05</v>
      </c>
      <c r="Z53" s="2">
        <v>0.01</v>
      </c>
      <c r="AA53" s="2">
        <f t="shared" si="33"/>
        <v>5.0000000000000001E-4</v>
      </c>
      <c r="AB53" s="2">
        <v>0.02</v>
      </c>
      <c r="AC53" s="2">
        <v>0.48</v>
      </c>
      <c r="AD53" s="2">
        <f t="shared" si="34"/>
        <v>9.5999999999999992E-3</v>
      </c>
      <c r="AE53" s="13"/>
      <c r="AF53" s="2"/>
      <c r="AG53" s="16"/>
      <c r="AH53" s="13"/>
      <c r="AI53" s="2"/>
      <c r="AJ53" s="14"/>
      <c r="AK53" s="2">
        <v>0.1</v>
      </c>
      <c r="AL53" s="2">
        <v>0.2</v>
      </c>
      <c r="AM53" s="2">
        <f t="shared" si="35"/>
        <v>2.0000000000000004E-2</v>
      </c>
      <c r="AN53" s="2">
        <v>0.02</v>
      </c>
      <c r="AO53" s="2">
        <v>0.3</v>
      </c>
      <c r="AP53" s="2">
        <f t="shared" si="36"/>
        <v>6.0000000000000001E-3</v>
      </c>
      <c r="AQ53" s="1">
        <f t="shared" si="37"/>
        <v>4.2375382128605261E-2</v>
      </c>
      <c r="AR53" s="9">
        <f t="shared" si="38"/>
        <v>122.229375</v>
      </c>
      <c r="AS53" s="1">
        <f t="shared" si="39"/>
        <v>0.24</v>
      </c>
      <c r="AT53" s="1">
        <f t="shared" si="40"/>
        <v>1333674.75</v>
      </c>
      <c r="AU53" s="1">
        <f t="shared" si="41"/>
        <v>11107726862.222853</v>
      </c>
      <c r="AV53" s="1">
        <f>SUM(AU42:AU53)</f>
        <v>134852435389.92673</v>
      </c>
    </row>
    <row r="54" spans="1:48" x14ac:dyDescent="0.15">
      <c r="C54" s="7">
        <v>12</v>
      </c>
      <c r="D54" s="7">
        <f t="shared" si="42"/>
        <v>25.591983524193498</v>
      </c>
      <c r="E54" s="10">
        <f t="shared" si="43"/>
        <v>25.6877407726667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93.914500000000004</v>
      </c>
      <c r="C58" s="7" t="s">
        <v>82</v>
      </c>
      <c r="D58" s="7">
        <f>D42</f>
        <v>25.259133497419398</v>
      </c>
      <c r="E58" s="7"/>
      <c r="F58" s="7"/>
      <c r="G58" s="1">
        <v>1</v>
      </c>
      <c r="H58" s="9">
        <f t="shared" ref="H58:H69" si="45">E59</f>
        <v>25.259133497419398</v>
      </c>
      <c r="I58" s="9">
        <f t="shared" ref="I58:I69" si="46">H58+273.15</f>
        <v>298.40913349741936</v>
      </c>
      <c r="J58" s="9">
        <f t="shared" ref="J58:J69" si="47">EXP(($C$15*(I58-$C$13))/($C$16*I58*$C$13))</f>
        <v>0.35613203527991966</v>
      </c>
      <c r="K58" s="9">
        <f t="shared" ref="K58:K69" si="48">$B$58/12</f>
        <v>7.8262083333333337</v>
      </c>
      <c r="L58" s="9">
        <f t="shared" ref="L58:L69" si="49">K58*$B$59/100</f>
        <v>7.8262083333333343E-2</v>
      </c>
      <c r="M58" s="1" t="s">
        <v>83</v>
      </c>
      <c r="O58" s="9">
        <f>L58</f>
        <v>7.8262083333333343E-2</v>
      </c>
      <c r="P58" s="9">
        <f t="shared" ref="P58:P69" si="50">O58*J58</f>
        <v>2.7871635022746682E-2</v>
      </c>
      <c r="Q58" s="12">
        <f t="shared" ref="Q58:Q69" si="51">P58*$B$60</f>
        <v>5.2956106543218693E-3</v>
      </c>
      <c r="R58" s="9">
        <f t="shared" ref="R58:R69" si="52">L58*$B$60</f>
        <v>1.4869795833333335E-2</v>
      </c>
      <c r="S58" s="13">
        <f t="shared" ref="S58:S69" si="53">Q58/R58</f>
        <v>0.35613203527991966</v>
      </c>
      <c r="T58" s="2">
        <f t="shared" ref="T58:T69" si="54">$B$59/100</f>
        <v>0.01</v>
      </c>
      <c r="U58" s="14">
        <f t="shared" ref="U58:U69" si="55">S58*T58</f>
        <v>3.5613203527991967E-3</v>
      </c>
      <c r="V58" s="13"/>
      <c r="W58" s="2"/>
      <c r="X58" s="14"/>
      <c r="Y58" s="2">
        <v>0.05</v>
      </c>
      <c r="Z58" s="2">
        <v>0.16</v>
      </c>
      <c r="AA58" s="2">
        <f t="shared" ref="AA58:AA69" si="56">Y58*Z58</f>
        <v>8.0000000000000002E-3</v>
      </c>
      <c r="AB58" s="2">
        <v>0.02</v>
      </c>
      <c r="AC58" s="2">
        <v>0.03</v>
      </c>
      <c r="AD58" s="2">
        <f t="shared" ref="AD58:AD69" si="57">AB58*AC58</f>
        <v>5.9999999999999995E-4</v>
      </c>
      <c r="AE58" s="13"/>
      <c r="AF58" s="2"/>
      <c r="AG58" s="14"/>
      <c r="AH58" s="13"/>
      <c r="AI58" s="2"/>
      <c r="AJ58" s="14"/>
      <c r="AL58" s="2"/>
      <c r="AM58" s="2"/>
      <c r="AN58" s="2">
        <v>0.02</v>
      </c>
      <c r="AO58" s="2">
        <v>0.8</v>
      </c>
      <c r="AP58" s="2">
        <f t="shared" ref="AP58:AP69" si="58">AO58*AN58</f>
        <v>1.6E-2</v>
      </c>
      <c r="AQ58" s="1">
        <f t="shared" ref="AQ58:AQ69" si="59">(AP58+AM58+AD58+AA58+U58+X58+AG58+AJ58)</f>
        <v>2.8161320352799196E-2</v>
      </c>
      <c r="AR58" s="9">
        <f t="shared" ref="AR58:AR69" si="60">$B$58/12</f>
        <v>7.8262083333333337</v>
      </c>
      <c r="AS58" s="1">
        <f t="shared" ref="AS58:AS69" si="61">$B$60</f>
        <v>0.19</v>
      </c>
      <c r="AT58" s="1">
        <f t="shared" ref="AT58:AT69" si="62">$E$5/12</f>
        <v>1309722.25</v>
      </c>
      <c r="AU58" s="1">
        <f t="shared" ref="AU58:AU69" si="63">AT58*10000*AS58*0.67*AR58*AQ58</f>
        <v>367461655.05644077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4">D43</f>
        <v>25.927732134516098</v>
      </c>
      <c r="E59" s="10">
        <f t="shared" ref="E59:E70" si="65">D58</f>
        <v>25.259133497419398</v>
      </c>
      <c r="F59" s="7" t="s">
        <v>83</v>
      </c>
      <c r="G59" s="1">
        <v>2</v>
      </c>
      <c r="H59" s="9">
        <f t="shared" si="45"/>
        <v>25.927732134516098</v>
      </c>
      <c r="I59" s="9">
        <f t="shared" si="46"/>
        <v>299.07773213451605</v>
      </c>
      <c r="J59" s="9">
        <f t="shared" si="47"/>
        <v>0.38308036198644713</v>
      </c>
      <c r="K59" s="9">
        <f t="shared" si="48"/>
        <v>7.8262083333333337</v>
      </c>
      <c r="L59" s="9">
        <f t="shared" si="49"/>
        <v>7.8262083333333343E-2</v>
      </c>
      <c r="M59" s="1" t="s">
        <v>83</v>
      </c>
      <c r="O59" s="9">
        <f t="shared" ref="O59:O69" si="66">L59+O58-P58-N59</f>
        <v>0.12865253164392002</v>
      </c>
      <c r="P59" s="9">
        <f t="shared" si="50"/>
        <v>4.9284258392625721E-2</v>
      </c>
      <c r="Q59" s="12">
        <f t="shared" si="51"/>
        <v>9.3640090945988873E-3</v>
      </c>
      <c r="R59" s="9">
        <f t="shared" si="52"/>
        <v>1.4869795833333335E-2</v>
      </c>
      <c r="S59" s="13">
        <f t="shared" si="53"/>
        <v>0.62973353498289253</v>
      </c>
      <c r="T59" s="2">
        <f t="shared" si="54"/>
        <v>0.01</v>
      </c>
      <c r="U59" s="14">
        <f t="shared" si="55"/>
        <v>6.2973353498289256E-3</v>
      </c>
      <c r="V59" s="13"/>
      <c r="W59" s="2"/>
      <c r="X59" s="14"/>
      <c r="Y59" s="2">
        <v>0.05</v>
      </c>
      <c r="Z59" s="2">
        <v>0.16</v>
      </c>
      <c r="AA59" s="2">
        <f t="shared" si="56"/>
        <v>8.0000000000000002E-3</v>
      </c>
      <c r="AB59" s="2">
        <v>0.02</v>
      </c>
      <c r="AC59" s="2">
        <v>0.03</v>
      </c>
      <c r="AD59" s="2">
        <f t="shared" si="57"/>
        <v>5.9999999999999995E-4</v>
      </c>
      <c r="AE59" s="13"/>
      <c r="AF59" s="2"/>
      <c r="AG59" s="14"/>
      <c r="AH59" s="13"/>
      <c r="AI59" s="2"/>
      <c r="AJ59" s="14"/>
      <c r="AK59" s="2"/>
      <c r="AL59" s="2"/>
      <c r="AM59" s="2"/>
      <c r="AN59" s="2">
        <v>0.02</v>
      </c>
      <c r="AO59" s="2">
        <v>0.8</v>
      </c>
      <c r="AP59" s="2">
        <f t="shared" si="58"/>
        <v>1.6E-2</v>
      </c>
      <c r="AQ59" s="1">
        <f t="shared" si="59"/>
        <v>3.0897335349828928E-2</v>
      </c>
      <c r="AR59" s="9">
        <f t="shared" si="60"/>
        <v>7.8262083333333337</v>
      </c>
      <c r="AS59" s="1">
        <f t="shared" si="61"/>
        <v>0.19</v>
      </c>
      <c r="AT59" s="1">
        <f t="shared" si="62"/>
        <v>1309722.25</v>
      </c>
      <c r="AU59" s="1">
        <f t="shared" si="63"/>
        <v>403162417.18238467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4"/>
        <v>25.700115866551702</v>
      </c>
      <c r="E60" s="10">
        <f t="shared" si="65"/>
        <v>25.927732134516098</v>
      </c>
      <c r="F60" s="7" t="s">
        <v>83</v>
      </c>
      <c r="G60" s="1">
        <v>3</v>
      </c>
      <c r="H60" s="9">
        <f t="shared" si="45"/>
        <v>25.700115866551702</v>
      </c>
      <c r="I60" s="9">
        <f t="shared" si="46"/>
        <v>298.85011586655168</v>
      </c>
      <c r="J60" s="9">
        <f t="shared" si="47"/>
        <v>0.3736983023667293</v>
      </c>
      <c r="K60" s="9">
        <f t="shared" si="48"/>
        <v>7.8262083333333337</v>
      </c>
      <c r="L60" s="9">
        <f t="shared" si="49"/>
        <v>7.8262083333333343E-2</v>
      </c>
      <c r="M60" s="1" t="s">
        <v>83</v>
      </c>
      <c r="O60" s="9">
        <f t="shared" si="66"/>
        <v>0.15763035658462765</v>
      </c>
      <c r="P60" s="9">
        <f t="shared" si="50"/>
        <v>5.890619665713754E-2</v>
      </c>
      <c r="Q60" s="12">
        <f t="shared" si="51"/>
        <v>1.1192177364856132E-2</v>
      </c>
      <c r="R60" s="9">
        <f t="shared" si="52"/>
        <v>1.4869795833333335E-2</v>
      </c>
      <c r="S60" s="13">
        <f t="shared" si="53"/>
        <v>0.75267861713116757</v>
      </c>
      <c r="T60" s="2">
        <f t="shared" si="54"/>
        <v>0.01</v>
      </c>
      <c r="U60" s="14">
        <f t="shared" si="55"/>
        <v>7.5267861713116755E-3</v>
      </c>
      <c r="V60" s="13"/>
      <c r="W60" s="2"/>
      <c r="X60" s="14"/>
      <c r="Y60" s="2">
        <v>0.05</v>
      </c>
      <c r="Z60" s="2">
        <v>0.16</v>
      </c>
      <c r="AA60" s="2">
        <f t="shared" si="56"/>
        <v>8.0000000000000002E-3</v>
      </c>
      <c r="AB60" s="2">
        <v>0.02</v>
      </c>
      <c r="AC60" s="2">
        <v>0.03</v>
      </c>
      <c r="AD60" s="2">
        <f t="shared" si="57"/>
        <v>5.9999999999999995E-4</v>
      </c>
      <c r="AE60" s="13"/>
      <c r="AF60" s="2"/>
      <c r="AG60" s="14"/>
      <c r="AH60" s="13"/>
      <c r="AI60" s="2"/>
      <c r="AJ60" s="14"/>
      <c r="AL60" s="2"/>
      <c r="AM60" s="2"/>
      <c r="AN60" s="2">
        <v>0.02</v>
      </c>
      <c r="AO60" s="2">
        <v>0.8</v>
      </c>
      <c r="AP60" s="2">
        <f t="shared" si="58"/>
        <v>1.6E-2</v>
      </c>
      <c r="AQ60" s="1">
        <f t="shared" si="59"/>
        <v>3.2126786171311678E-2</v>
      </c>
      <c r="AR60" s="9">
        <f t="shared" si="60"/>
        <v>7.8262083333333337</v>
      </c>
      <c r="AS60" s="1">
        <f t="shared" si="61"/>
        <v>0.19</v>
      </c>
      <c r="AT60" s="1">
        <f t="shared" si="62"/>
        <v>1309722.25</v>
      </c>
      <c r="AU60" s="1">
        <f t="shared" si="63"/>
        <v>419204848.00639421</v>
      </c>
    </row>
    <row r="61" spans="1:48" x14ac:dyDescent="0.15">
      <c r="C61" s="7">
        <v>3</v>
      </c>
      <c r="D61" s="7">
        <f t="shared" si="64"/>
        <v>26.126781252580599</v>
      </c>
      <c r="E61" s="10">
        <f t="shared" si="65"/>
        <v>25.700115866551702</v>
      </c>
      <c r="F61" s="7" t="s">
        <v>83</v>
      </c>
      <c r="G61" s="1">
        <v>4</v>
      </c>
      <c r="H61" s="9">
        <f t="shared" si="45"/>
        <v>26.126781252580599</v>
      </c>
      <c r="I61" s="9">
        <f t="shared" si="46"/>
        <v>299.27678125258058</v>
      </c>
      <c r="J61" s="9">
        <f t="shared" si="47"/>
        <v>0.39146567329693688</v>
      </c>
      <c r="K61" s="9">
        <f t="shared" si="48"/>
        <v>7.8262083333333337</v>
      </c>
      <c r="L61" s="9">
        <f t="shared" si="49"/>
        <v>7.8262083333333343E-2</v>
      </c>
      <c r="M61" s="1" t="s">
        <v>83</v>
      </c>
      <c r="O61" s="9">
        <f t="shared" si="66"/>
        <v>0.17698624326082346</v>
      </c>
      <c r="P61" s="9">
        <f t="shared" si="50"/>
        <v>6.928403888239372E-2</v>
      </c>
      <c r="Q61" s="12">
        <f t="shared" si="51"/>
        <v>1.3163967387654806E-2</v>
      </c>
      <c r="R61" s="9">
        <f t="shared" si="52"/>
        <v>1.4869795833333335E-2</v>
      </c>
      <c r="S61" s="13">
        <f t="shared" si="53"/>
        <v>0.88528232231308746</v>
      </c>
      <c r="T61" s="2">
        <f t="shared" si="54"/>
        <v>0.01</v>
      </c>
      <c r="U61" s="14">
        <f t="shared" si="55"/>
        <v>8.8528232231308741E-3</v>
      </c>
      <c r="V61" s="13"/>
      <c r="W61" s="2"/>
      <c r="X61" s="14"/>
      <c r="Y61" s="2">
        <v>0.05</v>
      </c>
      <c r="Z61" s="2">
        <v>0.16</v>
      </c>
      <c r="AA61" s="2">
        <f t="shared" si="56"/>
        <v>8.0000000000000002E-3</v>
      </c>
      <c r="AB61" s="2">
        <v>0.02</v>
      </c>
      <c r="AC61" s="2">
        <v>0.03</v>
      </c>
      <c r="AD61" s="2">
        <f t="shared" si="57"/>
        <v>5.9999999999999995E-4</v>
      </c>
      <c r="AE61" s="13"/>
      <c r="AF61" s="2"/>
      <c r="AG61" s="14"/>
      <c r="AH61" s="13"/>
      <c r="AI61" s="2"/>
      <c r="AJ61" s="14"/>
      <c r="AK61" s="2"/>
      <c r="AL61" s="2"/>
      <c r="AM61" s="2"/>
      <c r="AN61" s="2">
        <v>0.02</v>
      </c>
      <c r="AO61" s="2">
        <v>0.8</v>
      </c>
      <c r="AP61" s="2">
        <f t="shared" si="58"/>
        <v>1.6E-2</v>
      </c>
      <c r="AQ61" s="1">
        <f t="shared" si="59"/>
        <v>3.3452823223130874E-2</v>
      </c>
      <c r="AR61" s="9">
        <f t="shared" si="60"/>
        <v>7.8262083333333337</v>
      </c>
      <c r="AS61" s="1">
        <f t="shared" si="61"/>
        <v>0.19</v>
      </c>
      <c r="AT61" s="1">
        <f t="shared" si="62"/>
        <v>1309722.25</v>
      </c>
      <c r="AU61" s="1">
        <f t="shared" si="63"/>
        <v>436507579.68314993</v>
      </c>
    </row>
    <row r="62" spans="1:48" x14ac:dyDescent="0.15">
      <c r="C62" s="7">
        <v>4</v>
      </c>
      <c r="D62" s="7">
        <f t="shared" si="64"/>
        <v>26.226097310333301</v>
      </c>
      <c r="E62" s="10">
        <f t="shared" si="65"/>
        <v>26.126781252580599</v>
      </c>
      <c r="F62" s="7" t="s">
        <v>83</v>
      </c>
      <c r="G62" s="1">
        <v>5</v>
      </c>
      <c r="H62" s="9">
        <f t="shared" si="45"/>
        <v>26.226097310333301</v>
      </c>
      <c r="I62" s="9">
        <f t="shared" si="46"/>
        <v>299.37609731033331</v>
      </c>
      <c r="J62" s="9">
        <f t="shared" si="47"/>
        <v>0.39571367389904305</v>
      </c>
      <c r="K62" s="9">
        <f t="shared" si="48"/>
        <v>7.8262083333333337</v>
      </c>
      <c r="L62" s="9">
        <f t="shared" si="49"/>
        <v>7.8262083333333343E-2</v>
      </c>
      <c r="M62" s="1" t="s">
        <v>85</v>
      </c>
      <c r="N62" s="9">
        <f>(O61-P61)*$C$21/100</f>
        <v>0.10231709415950827</v>
      </c>
      <c r="O62" s="9">
        <f t="shared" si="66"/>
        <v>8.3647193552254834E-2</v>
      </c>
      <c r="P62" s="9">
        <f t="shared" si="50"/>
        <v>3.3100338271907108E-2</v>
      </c>
      <c r="Q62" s="12">
        <f t="shared" si="51"/>
        <v>6.2890642716623502E-3</v>
      </c>
      <c r="R62" s="9">
        <f t="shared" si="52"/>
        <v>1.4869795833333335E-2</v>
      </c>
      <c r="S62" s="13">
        <f t="shared" si="53"/>
        <v>0.42294220728735737</v>
      </c>
      <c r="T62" s="2">
        <f t="shared" si="54"/>
        <v>0.01</v>
      </c>
      <c r="U62" s="14">
        <f t="shared" si="55"/>
        <v>4.2294220728735735E-3</v>
      </c>
      <c r="V62" s="13"/>
      <c r="W62" s="2"/>
      <c r="X62" s="14"/>
      <c r="Y62" s="2">
        <v>0.05</v>
      </c>
      <c r="Z62" s="2">
        <v>0.16</v>
      </c>
      <c r="AA62" s="2">
        <f t="shared" si="56"/>
        <v>8.0000000000000002E-3</v>
      </c>
      <c r="AB62" s="2">
        <v>0.02</v>
      </c>
      <c r="AC62" s="2">
        <v>0.03</v>
      </c>
      <c r="AD62" s="2">
        <f t="shared" si="57"/>
        <v>5.9999999999999995E-4</v>
      </c>
      <c r="AE62" s="13"/>
      <c r="AF62" s="2"/>
      <c r="AG62" s="14"/>
      <c r="AH62" s="13"/>
      <c r="AI62" s="2"/>
      <c r="AJ62" s="14"/>
      <c r="AL62" s="2"/>
      <c r="AM62" s="2"/>
      <c r="AN62" s="2">
        <v>0.02</v>
      </c>
      <c r="AO62" s="2">
        <v>0.8</v>
      </c>
      <c r="AP62" s="2">
        <f t="shared" si="58"/>
        <v>1.6E-2</v>
      </c>
      <c r="AQ62" s="1">
        <f t="shared" si="59"/>
        <v>2.8829422072873576E-2</v>
      </c>
      <c r="AR62" s="9">
        <f t="shared" si="60"/>
        <v>7.8262083333333337</v>
      </c>
      <c r="AS62" s="1">
        <f t="shared" si="61"/>
        <v>0.19</v>
      </c>
      <c r="AT62" s="1">
        <f t="shared" si="62"/>
        <v>1309722.25</v>
      </c>
      <c r="AU62" s="1">
        <f t="shared" si="63"/>
        <v>376179348.71316534</v>
      </c>
    </row>
    <row r="63" spans="1:48" x14ac:dyDescent="0.15">
      <c r="C63" s="7">
        <v>5</v>
      </c>
      <c r="D63" s="7">
        <f t="shared" si="64"/>
        <v>26.302354533225799</v>
      </c>
      <c r="E63" s="10">
        <f t="shared" si="65"/>
        <v>26.226097310333301</v>
      </c>
      <c r="F63" s="7" t="s">
        <v>85</v>
      </c>
      <c r="G63" s="1">
        <v>6</v>
      </c>
      <c r="H63" s="9">
        <f t="shared" si="45"/>
        <v>26.302354533225799</v>
      </c>
      <c r="I63" s="9">
        <f t="shared" si="46"/>
        <v>299.45235453322579</v>
      </c>
      <c r="J63" s="9">
        <f t="shared" si="47"/>
        <v>0.39900471022777195</v>
      </c>
      <c r="K63" s="9">
        <f t="shared" si="48"/>
        <v>7.8262083333333337</v>
      </c>
      <c r="L63" s="9">
        <f t="shared" si="49"/>
        <v>7.8262083333333343E-2</v>
      </c>
      <c r="M63" s="1" t="s">
        <v>83</v>
      </c>
      <c r="O63" s="9">
        <f t="shared" si="66"/>
        <v>0.12880893861368106</v>
      </c>
      <c r="P63" s="9">
        <f t="shared" si="50"/>
        <v>5.1395373226298675E-2</v>
      </c>
      <c r="Q63" s="12">
        <f t="shared" si="51"/>
        <v>9.765120912996748E-3</v>
      </c>
      <c r="R63" s="9">
        <f t="shared" si="52"/>
        <v>1.4869795833333335E-2</v>
      </c>
      <c r="S63" s="13">
        <f t="shared" si="53"/>
        <v>0.6567084728296313</v>
      </c>
      <c r="T63" s="2">
        <f t="shared" si="54"/>
        <v>0.01</v>
      </c>
      <c r="U63" s="14">
        <f t="shared" si="55"/>
        <v>6.567084728296313E-3</v>
      </c>
      <c r="V63" s="13"/>
      <c r="W63" s="2"/>
      <c r="X63" s="14"/>
      <c r="Y63" s="2">
        <v>0.05</v>
      </c>
      <c r="Z63" s="2">
        <v>0.16</v>
      </c>
      <c r="AA63" s="2">
        <f t="shared" si="56"/>
        <v>8.0000000000000002E-3</v>
      </c>
      <c r="AB63" s="2">
        <v>0.02</v>
      </c>
      <c r="AC63" s="2">
        <v>0.03</v>
      </c>
      <c r="AD63" s="2">
        <f t="shared" si="57"/>
        <v>5.9999999999999995E-4</v>
      </c>
      <c r="AE63" s="13"/>
      <c r="AF63" s="2"/>
      <c r="AG63" s="14"/>
      <c r="AH63" s="13"/>
      <c r="AI63" s="2"/>
      <c r="AJ63" s="14"/>
      <c r="AK63" s="2"/>
      <c r="AL63" s="2"/>
      <c r="AM63" s="2"/>
      <c r="AN63" s="2">
        <v>0.02</v>
      </c>
      <c r="AO63" s="2">
        <v>0.8</v>
      </c>
      <c r="AP63" s="2">
        <f t="shared" si="58"/>
        <v>1.6E-2</v>
      </c>
      <c r="AQ63" s="1">
        <f t="shared" si="59"/>
        <v>3.1167084728296313E-2</v>
      </c>
      <c r="AR63" s="9">
        <f t="shared" si="60"/>
        <v>7.8262083333333337</v>
      </c>
      <c r="AS63" s="1">
        <f t="shared" si="61"/>
        <v>0.19</v>
      </c>
      <c r="AT63" s="1">
        <f t="shared" si="62"/>
        <v>1309722.25</v>
      </c>
      <c r="AU63" s="1">
        <f t="shared" si="63"/>
        <v>406682229.17345202</v>
      </c>
    </row>
    <row r="64" spans="1:48" x14ac:dyDescent="0.15">
      <c r="C64" s="7">
        <v>6</v>
      </c>
      <c r="D64" s="7">
        <f t="shared" si="64"/>
        <v>25.649219610999999</v>
      </c>
      <c r="E64" s="10">
        <f t="shared" si="65"/>
        <v>26.302354533225799</v>
      </c>
      <c r="F64" s="7" t="s">
        <v>83</v>
      </c>
      <c r="G64" s="1">
        <v>7</v>
      </c>
      <c r="H64" s="9">
        <f t="shared" si="45"/>
        <v>25.649219610999999</v>
      </c>
      <c r="I64" s="9">
        <f t="shared" si="46"/>
        <v>298.79921961099996</v>
      </c>
      <c r="J64" s="9">
        <f t="shared" si="47"/>
        <v>0.37163013685363538</v>
      </c>
      <c r="K64" s="9">
        <f t="shared" si="48"/>
        <v>7.8262083333333337</v>
      </c>
      <c r="L64" s="9">
        <f t="shared" si="49"/>
        <v>7.8262083333333343E-2</v>
      </c>
      <c r="M64" s="1" t="s">
        <v>83</v>
      </c>
      <c r="O64" s="9">
        <f t="shared" si="66"/>
        <v>0.15567564872071574</v>
      </c>
      <c r="P64" s="9">
        <f t="shared" si="50"/>
        <v>5.785376263885806E-2</v>
      </c>
      <c r="Q64" s="12">
        <f t="shared" si="51"/>
        <v>1.0992214901383031E-2</v>
      </c>
      <c r="R64" s="9">
        <f t="shared" si="52"/>
        <v>1.4869795833333335E-2</v>
      </c>
      <c r="S64" s="13">
        <f t="shared" si="53"/>
        <v>0.73923105768150454</v>
      </c>
      <c r="T64" s="2">
        <f t="shared" si="54"/>
        <v>0.01</v>
      </c>
      <c r="U64" s="14">
        <f t="shared" si="55"/>
        <v>7.3923105768150454E-3</v>
      </c>
      <c r="V64" s="13"/>
      <c r="W64" s="2"/>
      <c r="X64" s="14"/>
      <c r="Y64" s="2">
        <v>0.05</v>
      </c>
      <c r="Z64" s="2">
        <v>0.16</v>
      </c>
      <c r="AA64" s="2">
        <f t="shared" si="56"/>
        <v>8.0000000000000002E-3</v>
      </c>
      <c r="AB64" s="2">
        <v>0.02</v>
      </c>
      <c r="AC64" s="2">
        <v>0.03</v>
      </c>
      <c r="AD64" s="2">
        <f t="shared" si="57"/>
        <v>5.9999999999999995E-4</v>
      </c>
      <c r="AE64" s="13"/>
      <c r="AF64" s="2"/>
      <c r="AG64" s="14"/>
      <c r="AH64" s="13"/>
      <c r="AI64" s="2"/>
      <c r="AJ64" s="14"/>
      <c r="AL64" s="2"/>
      <c r="AM64" s="2"/>
      <c r="AN64" s="2">
        <v>0.02</v>
      </c>
      <c r="AO64" s="2">
        <v>0.8</v>
      </c>
      <c r="AP64" s="2">
        <f t="shared" si="58"/>
        <v>1.6E-2</v>
      </c>
      <c r="AQ64" s="1">
        <f t="shared" si="59"/>
        <v>3.1992310576815043E-2</v>
      </c>
      <c r="AR64" s="9">
        <f t="shared" si="60"/>
        <v>7.8262083333333337</v>
      </c>
      <c r="AS64" s="1">
        <f t="shared" si="61"/>
        <v>0.19</v>
      </c>
      <c r="AT64" s="1">
        <f t="shared" si="62"/>
        <v>1309722.25</v>
      </c>
      <c r="AU64" s="1">
        <f t="shared" si="63"/>
        <v>417450149.57963806</v>
      </c>
    </row>
    <row r="65" spans="1:48" x14ac:dyDescent="0.15">
      <c r="C65" s="7">
        <v>7</v>
      </c>
      <c r="D65" s="7">
        <f t="shared" si="64"/>
        <v>25.428775400967702</v>
      </c>
      <c r="E65" s="10">
        <f t="shared" si="65"/>
        <v>25.649219610999999</v>
      </c>
      <c r="F65" s="7" t="s">
        <v>83</v>
      </c>
      <c r="G65" s="1">
        <v>8</v>
      </c>
      <c r="H65" s="9">
        <f t="shared" si="45"/>
        <v>25.428775400967702</v>
      </c>
      <c r="I65" s="9">
        <f t="shared" si="46"/>
        <v>298.57877540096769</v>
      </c>
      <c r="J65" s="9">
        <f t="shared" si="47"/>
        <v>0.3627958165379439</v>
      </c>
      <c r="K65" s="9">
        <f t="shared" si="48"/>
        <v>7.8262083333333337</v>
      </c>
      <c r="L65" s="9">
        <f t="shared" si="49"/>
        <v>7.8262083333333343E-2</v>
      </c>
      <c r="M65" s="1" t="s">
        <v>83</v>
      </c>
      <c r="O65" s="9">
        <f t="shared" si="66"/>
        <v>0.17608396941519103</v>
      </c>
      <c r="P65" s="9">
        <f t="shared" si="50"/>
        <v>6.3882527463226563E-2</v>
      </c>
      <c r="Q65" s="12">
        <f t="shared" si="51"/>
        <v>1.2137680218013047E-2</v>
      </c>
      <c r="R65" s="9">
        <f t="shared" si="52"/>
        <v>1.4869795833333335E-2</v>
      </c>
      <c r="S65" s="13">
        <f t="shared" si="53"/>
        <v>0.81626408015665175</v>
      </c>
      <c r="T65" s="2">
        <f t="shared" si="54"/>
        <v>0.01</v>
      </c>
      <c r="U65" s="14">
        <f t="shared" si="55"/>
        <v>8.1626408015665168E-3</v>
      </c>
      <c r="V65" s="13"/>
      <c r="W65" s="2"/>
      <c r="X65" s="14"/>
      <c r="Y65" s="2">
        <v>0.05</v>
      </c>
      <c r="Z65" s="2">
        <v>0.16</v>
      </c>
      <c r="AA65" s="2">
        <f t="shared" si="56"/>
        <v>8.0000000000000002E-3</v>
      </c>
      <c r="AB65" s="2">
        <v>0.02</v>
      </c>
      <c r="AC65" s="2">
        <v>0.03</v>
      </c>
      <c r="AD65" s="2">
        <f t="shared" si="57"/>
        <v>5.9999999999999995E-4</v>
      </c>
      <c r="AE65" s="13"/>
      <c r="AF65" s="2"/>
      <c r="AG65" s="14"/>
      <c r="AH65" s="13"/>
      <c r="AI65" s="2"/>
      <c r="AJ65" s="14"/>
      <c r="AK65" s="2"/>
      <c r="AL65" s="2"/>
      <c r="AM65" s="2"/>
      <c r="AN65" s="2">
        <v>0.02</v>
      </c>
      <c r="AO65" s="2">
        <v>0.8</v>
      </c>
      <c r="AP65" s="2">
        <f t="shared" si="58"/>
        <v>1.6E-2</v>
      </c>
      <c r="AQ65" s="1">
        <f t="shared" si="59"/>
        <v>3.2762640801566517E-2</v>
      </c>
      <c r="AR65" s="9">
        <f t="shared" si="60"/>
        <v>7.8262083333333337</v>
      </c>
      <c r="AS65" s="1">
        <f t="shared" si="61"/>
        <v>0.19</v>
      </c>
      <c r="AT65" s="1">
        <f t="shared" si="62"/>
        <v>1309722.25</v>
      </c>
      <c r="AU65" s="1">
        <f t="shared" si="63"/>
        <v>427501767.0386554</v>
      </c>
    </row>
    <row r="66" spans="1:48" x14ac:dyDescent="0.15">
      <c r="C66" s="7">
        <v>8</v>
      </c>
      <c r="D66" s="7">
        <f t="shared" si="64"/>
        <v>25.703542690967701</v>
      </c>
      <c r="E66" s="10">
        <f t="shared" si="65"/>
        <v>25.428775400967702</v>
      </c>
      <c r="F66" s="7" t="s">
        <v>83</v>
      </c>
      <c r="G66" s="1">
        <v>9</v>
      </c>
      <c r="H66" s="9">
        <f t="shared" si="45"/>
        <v>25.703542690967701</v>
      </c>
      <c r="I66" s="9">
        <f t="shared" si="46"/>
        <v>298.85354269096769</v>
      </c>
      <c r="J66" s="9">
        <f t="shared" si="47"/>
        <v>0.37383793856998876</v>
      </c>
      <c r="K66" s="9">
        <f t="shared" si="48"/>
        <v>7.8262083333333337</v>
      </c>
      <c r="L66" s="9">
        <f t="shared" si="49"/>
        <v>7.8262083333333343E-2</v>
      </c>
      <c r="M66" s="1" t="s">
        <v>83</v>
      </c>
      <c r="O66" s="9">
        <f t="shared" si="66"/>
        <v>0.19046352528529784</v>
      </c>
      <c r="P66" s="9">
        <f t="shared" si="50"/>
        <v>7.1202491665428677E-2</v>
      </c>
      <c r="Q66" s="12">
        <f t="shared" si="51"/>
        <v>1.3528473416431449E-2</v>
      </c>
      <c r="R66" s="9">
        <f t="shared" si="52"/>
        <v>1.4869795833333335E-2</v>
      </c>
      <c r="S66" s="13">
        <f t="shared" si="53"/>
        <v>0.90979550547055466</v>
      </c>
      <c r="T66" s="2">
        <f t="shared" si="54"/>
        <v>0.01</v>
      </c>
      <c r="U66" s="14">
        <f t="shared" si="55"/>
        <v>9.097955054705547E-3</v>
      </c>
      <c r="V66" s="13"/>
      <c r="W66" s="2"/>
      <c r="X66" s="14"/>
      <c r="Y66" s="2">
        <v>0.05</v>
      </c>
      <c r="Z66" s="2">
        <v>0.16</v>
      </c>
      <c r="AA66" s="2">
        <f t="shared" si="56"/>
        <v>8.0000000000000002E-3</v>
      </c>
      <c r="AB66" s="2">
        <v>0.02</v>
      </c>
      <c r="AC66" s="2">
        <v>0.03</v>
      </c>
      <c r="AD66" s="2">
        <f t="shared" si="57"/>
        <v>5.9999999999999995E-4</v>
      </c>
      <c r="AE66" s="13"/>
      <c r="AF66" s="2"/>
      <c r="AG66" s="14"/>
      <c r="AH66" s="13"/>
      <c r="AI66" s="2"/>
      <c r="AJ66" s="14"/>
      <c r="AL66" s="2"/>
      <c r="AM66" s="2"/>
      <c r="AN66" s="2">
        <v>0.02</v>
      </c>
      <c r="AO66" s="2">
        <v>0.8</v>
      </c>
      <c r="AP66" s="2">
        <f t="shared" si="58"/>
        <v>1.6E-2</v>
      </c>
      <c r="AQ66" s="1">
        <f t="shared" si="59"/>
        <v>3.3697955054705547E-2</v>
      </c>
      <c r="AR66" s="9">
        <f t="shared" si="60"/>
        <v>7.8262083333333337</v>
      </c>
      <c r="AS66" s="1">
        <f t="shared" si="61"/>
        <v>0.19</v>
      </c>
      <c r="AT66" s="1">
        <f t="shared" si="62"/>
        <v>1309722.25</v>
      </c>
      <c r="AU66" s="1">
        <f t="shared" si="63"/>
        <v>439706170.77934092</v>
      </c>
    </row>
    <row r="67" spans="1:48" x14ac:dyDescent="0.15">
      <c r="C67" s="7">
        <v>9</v>
      </c>
      <c r="D67" s="7">
        <f t="shared" si="64"/>
        <v>25.581736328333299</v>
      </c>
      <c r="E67" s="10">
        <f t="shared" si="65"/>
        <v>25.703542690967701</v>
      </c>
      <c r="F67" s="7" t="s">
        <v>83</v>
      </c>
      <c r="G67" s="1">
        <v>10</v>
      </c>
      <c r="H67" s="9">
        <f t="shared" si="45"/>
        <v>25.581736328333299</v>
      </c>
      <c r="I67" s="9">
        <f t="shared" si="46"/>
        <v>298.73173632833328</v>
      </c>
      <c r="J67" s="9">
        <f t="shared" si="47"/>
        <v>0.36890452144894126</v>
      </c>
      <c r="K67" s="9">
        <f t="shared" si="48"/>
        <v>7.8262083333333337</v>
      </c>
      <c r="L67" s="9">
        <f t="shared" si="49"/>
        <v>7.8262083333333343E-2</v>
      </c>
      <c r="M67" s="1" t="s">
        <v>83</v>
      </c>
      <c r="O67" s="9">
        <f t="shared" si="66"/>
        <v>0.19752311695320246</v>
      </c>
      <c r="P67" s="9">
        <f t="shared" si="50"/>
        <v>7.2867170934724404E-2</v>
      </c>
      <c r="Q67" s="12">
        <f t="shared" si="51"/>
        <v>1.3844762477597637E-2</v>
      </c>
      <c r="R67" s="9">
        <f t="shared" si="52"/>
        <v>1.4869795833333335E-2</v>
      </c>
      <c r="S67" s="13">
        <f t="shared" si="53"/>
        <v>0.93106607735407498</v>
      </c>
      <c r="T67" s="2">
        <f t="shared" si="54"/>
        <v>0.01</v>
      </c>
      <c r="U67" s="14">
        <f t="shared" si="55"/>
        <v>9.3106607735407507E-3</v>
      </c>
      <c r="V67" s="13"/>
      <c r="W67" s="2"/>
      <c r="X67" s="14"/>
      <c r="Y67" s="2">
        <v>0.05</v>
      </c>
      <c r="Z67" s="2">
        <v>0.16</v>
      </c>
      <c r="AA67" s="2">
        <f t="shared" si="56"/>
        <v>8.0000000000000002E-3</v>
      </c>
      <c r="AB67" s="2">
        <v>0.02</v>
      </c>
      <c r="AC67" s="2">
        <v>0.03</v>
      </c>
      <c r="AD67" s="2">
        <f t="shared" si="57"/>
        <v>5.9999999999999995E-4</v>
      </c>
      <c r="AE67" s="13"/>
      <c r="AF67" s="2"/>
      <c r="AG67" s="14"/>
      <c r="AH67" s="13"/>
      <c r="AI67" s="2"/>
      <c r="AJ67" s="14"/>
      <c r="AK67" s="2"/>
      <c r="AL67" s="2"/>
      <c r="AM67" s="2"/>
      <c r="AN67" s="2">
        <v>0.02</v>
      </c>
      <c r="AO67" s="2">
        <v>0.8</v>
      </c>
      <c r="AP67" s="2">
        <f t="shared" si="58"/>
        <v>1.6E-2</v>
      </c>
      <c r="AQ67" s="1">
        <f t="shared" si="59"/>
        <v>3.3910660773540754E-2</v>
      </c>
      <c r="AR67" s="9">
        <f t="shared" si="60"/>
        <v>7.8262083333333337</v>
      </c>
      <c r="AS67" s="1">
        <f t="shared" si="61"/>
        <v>0.19</v>
      </c>
      <c r="AT67" s="1">
        <f t="shared" si="62"/>
        <v>1309722.25</v>
      </c>
      <c r="AU67" s="1">
        <f t="shared" si="63"/>
        <v>442481651.27897549</v>
      </c>
    </row>
    <row r="68" spans="1:48" x14ac:dyDescent="0.15">
      <c r="C68" s="7">
        <v>10</v>
      </c>
      <c r="D68" s="7">
        <f t="shared" si="64"/>
        <v>25.577696641612899</v>
      </c>
      <c r="E68" s="10">
        <f t="shared" si="65"/>
        <v>25.581736328333299</v>
      </c>
      <c r="F68" s="7" t="s">
        <v>83</v>
      </c>
      <c r="G68" s="1">
        <v>11</v>
      </c>
      <c r="H68" s="9">
        <f t="shared" si="45"/>
        <v>25.577696641612899</v>
      </c>
      <c r="I68" s="9">
        <f t="shared" si="46"/>
        <v>298.72769664161285</v>
      </c>
      <c r="J68" s="9">
        <f t="shared" si="47"/>
        <v>0.36874195726482506</v>
      </c>
      <c r="K68" s="9">
        <f t="shared" si="48"/>
        <v>7.8262083333333337</v>
      </c>
      <c r="L68" s="9">
        <f t="shared" si="49"/>
        <v>7.8262083333333343E-2</v>
      </c>
      <c r="M68" s="1" t="s">
        <v>85</v>
      </c>
      <c r="N68" s="9">
        <f>(O67-P67)*$C$21/100</f>
        <v>0.11842314871755415</v>
      </c>
      <c r="O68" s="9">
        <f t="shared" si="66"/>
        <v>8.4494880634257266E-2</v>
      </c>
      <c r="P68" s="9">
        <f t="shared" si="50"/>
        <v>3.1156807663933788E-2</v>
      </c>
      <c r="Q68" s="12">
        <f t="shared" si="51"/>
        <v>5.9197934561474198E-3</v>
      </c>
      <c r="R68" s="9">
        <f t="shared" si="52"/>
        <v>1.4869795833333335E-2</v>
      </c>
      <c r="S68" s="13">
        <f t="shared" si="53"/>
        <v>0.39810859022537032</v>
      </c>
      <c r="T68" s="2">
        <f t="shared" si="54"/>
        <v>0.01</v>
      </c>
      <c r="U68" s="14">
        <f t="shared" si="55"/>
        <v>3.9810859022537028E-3</v>
      </c>
      <c r="V68" s="13"/>
      <c r="W68" s="2"/>
      <c r="X68" s="14"/>
      <c r="Y68" s="2">
        <v>0.05</v>
      </c>
      <c r="Z68" s="2">
        <v>0.16</v>
      </c>
      <c r="AA68" s="2">
        <f t="shared" si="56"/>
        <v>8.0000000000000002E-3</v>
      </c>
      <c r="AB68" s="2">
        <v>0.02</v>
      </c>
      <c r="AC68" s="2">
        <v>0.03</v>
      </c>
      <c r="AD68" s="2">
        <f t="shared" si="57"/>
        <v>5.9999999999999995E-4</v>
      </c>
      <c r="AE68" s="13"/>
      <c r="AF68" s="2"/>
      <c r="AG68" s="14"/>
      <c r="AH68" s="13"/>
      <c r="AI68" s="2"/>
      <c r="AJ68" s="14"/>
      <c r="AL68" s="2"/>
      <c r="AM68" s="2"/>
      <c r="AN68" s="2">
        <v>0.02</v>
      </c>
      <c r="AO68" s="2">
        <v>0.8</v>
      </c>
      <c r="AP68" s="2">
        <f t="shared" si="58"/>
        <v>1.6E-2</v>
      </c>
      <c r="AQ68" s="1">
        <f t="shared" si="59"/>
        <v>2.8581085902253701E-2</v>
      </c>
      <c r="AR68" s="9">
        <f t="shared" si="60"/>
        <v>7.8262083333333337</v>
      </c>
      <c r="AS68" s="1">
        <f t="shared" si="61"/>
        <v>0.19</v>
      </c>
      <c r="AT68" s="1">
        <f t="shared" si="62"/>
        <v>1309722.25</v>
      </c>
      <c r="AU68" s="1">
        <f t="shared" si="63"/>
        <v>372938945.95068312</v>
      </c>
    </row>
    <row r="69" spans="1:48" x14ac:dyDescent="0.15">
      <c r="C69" s="7">
        <v>11</v>
      </c>
      <c r="D69" s="7">
        <f t="shared" si="64"/>
        <v>25.6877407726667</v>
      </c>
      <c r="E69" s="10">
        <f t="shared" si="65"/>
        <v>25.577696641612899</v>
      </c>
      <c r="F69" s="7" t="s">
        <v>85</v>
      </c>
      <c r="G69" s="1">
        <v>12</v>
      </c>
      <c r="H69" s="9">
        <f t="shared" si="45"/>
        <v>25.6877407726667</v>
      </c>
      <c r="I69" s="9">
        <f t="shared" si="46"/>
        <v>298.83774077266668</v>
      </c>
      <c r="J69" s="9">
        <f t="shared" si="47"/>
        <v>0.37319444968149224</v>
      </c>
      <c r="K69" s="9">
        <f t="shared" si="48"/>
        <v>7.8262083333333337</v>
      </c>
      <c r="L69" s="9">
        <f t="shared" si="49"/>
        <v>7.8262083333333343E-2</v>
      </c>
      <c r="M69" s="1" t="s">
        <v>83</v>
      </c>
      <c r="O69" s="9">
        <f t="shared" si="66"/>
        <v>0.13160015630365682</v>
      </c>
      <c r="P69" s="9">
        <f t="shared" si="50"/>
        <v>4.911244790974157E-2</v>
      </c>
      <c r="Q69" s="12">
        <f t="shared" si="51"/>
        <v>9.3313651028508991E-3</v>
      </c>
      <c r="R69" s="9">
        <f t="shared" si="52"/>
        <v>1.4869795833333335E-2</v>
      </c>
      <c r="S69" s="13">
        <f t="shared" si="53"/>
        <v>0.62753821286052613</v>
      </c>
      <c r="T69" s="2">
        <f t="shared" si="54"/>
        <v>0.01</v>
      </c>
      <c r="U69" s="14">
        <f t="shared" si="55"/>
        <v>6.2753821286052613E-3</v>
      </c>
      <c r="V69" s="13"/>
      <c r="W69" s="2"/>
      <c r="X69" s="14"/>
      <c r="Y69" s="2">
        <v>0.05</v>
      </c>
      <c r="Z69" s="2">
        <v>0.16</v>
      </c>
      <c r="AA69" s="2">
        <f t="shared" si="56"/>
        <v>8.0000000000000002E-3</v>
      </c>
      <c r="AB69" s="2">
        <v>0.02</v>
      </c>
      <c r="AC69" s="2">
        <v>0.03</v>
      </c>
      <c r="AD69" s="2">
        <f t="shared" si="57"/>
        <v>5.9999999999999995E-4</v>
      </c>
      <c r="AE69" s="13"/>
      <c r="AF69" s="2"/>
      <c r="AG69" s="14"/>
      <c r="AH69" s="13"/>
      <c r="AI69" s="2"/>
      <c r="AJ69" s="14"/>
      <c r="AK69" s="2"/>
      <c r="AL69" s="2"/>
      <c r="AM69" s="2"/>
      <c r="AN69" s="2">
        <v>0.02</v>
      </c>
      <c r="AO69" s="2">
        <v>0.8</v>
      </c>
      <c r="AP69" s="2">
        <f t="shared" si="58"/>
        <v>1.6E-2</v>
      </c>
      <c r="AQ69" s="1">
        <f t="shared" si="59"/>
        <v>3.0875382128605262E-2</v>
      </c>
      <c r="AR69" s="9">
        <f t="shared" si="60"/>
        <v>7.8262083333333337</v>
      </c>
      <c r="AS69" s="1">
        <f t="shared" si="61"/>
        <v>0.19</v>
      </c>
      <c r="AT69" s="1">
        <f t="shared" si="62"/>
        <v>1309722.25</v>
      </c>
      <c r="AU69" s="1">
        <f t="shared" si="63"/>
        <v>402875961.61483294</v>
      </c>
      <c r="AV69" s="1">
        <f>SUM(AU58:AU69)</f>
        <v>4912152724.0571127</v>
      </c>
    </row>
    <row r="70" spans="1:48" x14ac:dyDescent="0.15">
      <c r="C70" s="7">
        <v>12</v>
      </c>
      <c r="D70" s="7">
        <f t="shared" si="64"/>
        <v>25.591983524193498</v>
      </c>
      <c r="E70" s="10">
        <f t="shared" si="65"/>
        <v>25.6877407726667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91.103999999999999</v>
      </c>
      <c r="C73" s="7" t="s">
        <v>82</v>
      </c>
      <c r="D73" s="7">
        <f>D58</f>
        <v>25.259133497419398</v>
      </c>
      <c r="E73" s="7"/>
      <c r="F73" s="7"/>
      <c r="G73" s="1">
        <v>1</v>
      </c>
      <c r="H73" s="9">
        <f t="shared" ref="H73:H84" si="67">E74</f>
        <v>25.259133497419398</v>
      </c>
      <c r="I73" s="9">
        <f t="shared" ref="I73:I84" si="68">H73+273.15</f>
        <v>298.40913349741936</v>
      </c>
      <c r="J73" s="9">
        <f t="shared" ref="J73:J84" si="69">EXP(($C$15*(I73-$C$13))/($C$16*I73*$C$13))</f>
        <v>0.35613203527991966</v>
      </c>
      <c r="K73" s="9">
        <f t="shared" ref="K73:K84" si="70">$B$73/12</f>
        <v>7.5919999999999996</v>
      </c>
      <c r="L73" s="9">
        <f t="shared" ref="L73:L84" si="71">K73*$B$74/100</f>
        <v>7.5920000000000001E-2</v>
      </c>
      <c r="M73" s="1" t="s">
        <v>83</v>
      </c>
      <c r="O73" s="9">
        <f>L73</f>
        <v>7.5920000000000001E-2</v>
      </c>
      <c r="P73" s="9">
        <f t="shared" ref="P73:P84" si="72">O73*J73</f>
        <v>2.7037544118451502E-2</v>
      </c>
      <c r="Q73" s="12">
        <f t="shared" ref="Q73:Q84" si="73">P73*$B$75</f>
        <v>4.8667579413212703E-3</v>
      </c>
      <c r="R73" s="9">
        <f t="shared" ref="R73:R84" si="74">L73*$B$75</f>
        <v>1.36656E-2</v>
      </c>
      <c r="S73" s="13">
        <f t="shared" ref="S73:S84" si="75">Q73/R73</f>
        <v>0.35613203527991966</v>
      </c>
      <c r="T73" s="2">
        <f t="shared" ref="T73:T84" si="76">$B$74/100</f>
        <v>0.01</v>
      </c>
      <c r="U73" s="14">
        <f t="shared" ref="U73:U84" si="77">S73*T73</f>
        <v>3.5613203527991967E-3</v>
      </c>
      <c r="V73" s="13"/>
      <c r="W73" s="2"/>
      <c r="X73" s="14"/>
      <c r="Y73" s="2">
        <v>0.05</v>
      </c>
      <c r="Z73" s="2">
        <v>0.5</v>
      </c>
      <c r="AA73" s="2">
        <f t="shared" ref="AA73:AA84" si="78">Y73*Z73</f>
        <v>2.5000000000000001E-2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0.02</v>
      </c>
      <c r="AO73" s="2">
        <v>0.49</v>
      </c>
      <c r="AP73" s="2">
        <f t="shared" ref="AP73:AP84" si="79">AO73*AN73</f>
        <v>9.7999999999999997E-3</v>
      </c>
      <c r="AQ73" s="1">
        <f t="shared" ref="AQ73:AQ84" si="80">(AP73+AM73+AD73+AA73+U73+X73+AG73+AJ73)</f>
        <v>3.8361320352799197E-2</v>
      </c>
      <c r="AR73" s="9">
        <f t="shared" ref="AR73:AR84" si="81">$B$73/12</f>
        <v>7.5919999999999996</v>
      </c>
      <c r="AS73" s="1">
        <f t="shared" ref="AS73:AS84" si="82">$B$75</f>
        <v>0.18</v>
      </c>
      <c r="AT73" s="1">
        <f t="shared" ref="AT73:AT84" si="83">$E$4/12</f>
        <v>1487266.4166666667</v>
      </c>
      <c r="AU73" s="1">
        <f t="shared" ref="AU73:AU84" si="84">AT73*10000*AS73*0.67*AR73*AQ73</f>
        <v>522379139.10893625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5">D59</f>
        <v>25.927732134516098</v>
      </c>
      <c r="E74" s="10">
        <f t="shared" ref="E74:E85" si="86">D73</f>
        <v>25.259133497419398</v>
      </c>
      <c r="F74" s="7" t="s">
        <v>83</v>
      </c>
      <c r="G74" s="1">
        <v>2</v>
      </c>
      <c r="H74" s="9">
        <f t="shared" si="67"/>
        <v>25.927732134516098</v>
      </c>
      <c r="I74" s="9">
        <f t="shared" si="68"/>
        <v>299.07773213451605</v>
      </c>
      <c r="J74" s="9">
        <f t="shared" si="69"/>
        <v>0.38308036198644713</v>
      </c>
      <c r="K74" s="9">
        <f t="shared" si="70"/>
        <v>7.5919999999999996</v>
      </c>
      <c r="L74" s="9">
        <f t="shared" si="71"/>
        <v>7.5920000000000001E-2</v>
      </c>
      <c r="M74" s="1" t="s">
        <v>83</v>
      </c>
      <c r="O74" s="9">
        <f t="shared" ref="O74:O84" si="87">L74+O73-P73-N74</f>
        <v>0.12480245588154851</v>
      </c>
      <c r="P74" s="9">
        <f t="shared" si="72"/>
        <v>4.7809369975901198E-2</v>
      </c>
      <c r="Q74" s="12">
        <f t="shared" si="73"/>
        <v>8.6056865956622153E-3</v>
      </c>
      <c r="R74" s="9">
        <f t="shared" si="74"/>
        <v>1.36656E-2</v>
      </c>
      <c r="S74" s="13">
        <f t="shared" si="75"/>
        <v>0.62973353498289242</v>
      </c>
      <c r="T74" s="2">
        <f t="shared" si="76"/>
        <v>0.01</v>
      </c>
      <c r="U74" s="14">
        <f t="shared" si="77"/>
        <v>6.2973353498289239E-3</v>
      </c>
      <c r="V74" s="13"/>
      <c r="W74" s="2"/>
      <c r="X74" s="14"/>
      <c r="Y74" s="2">
        <v>0.05</v>
      </c>
      <c r="Z74" s="2">
        <v>0.5</v>
      </c>
      <c r="AA74" s="2">
        <f t="shared" si="78"/>
        <v>2.5000000000000001E-2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0.02</v>
      </c>
      <c r="AO74" s="2">
        <v>0.49</v>
      </c>
      <c r="AP74" s="2">
        <f t="shared" si="79"/>
        <v>9.7999999999999997E-3</v>
      </c>
      <c r="AQ74" s="1">
        <f t="shared" si="80"/>
        <v>4.1097335349828922E-2</v>
      </c>
      <c r="AR74" s="9">
        <f t="shared" si="81"/>
        <v>7.5919999999999996</v>
      </c>
      <c r="AS74" s="1">
        <f t="shared" si="82"/>
        <v>0.18</v>
      </c>
      <c r="AT74" s="1">
        <f t="shared" si="83"/>
        <v>1487266.4166666667</v>
      </c>
      <c r="AU74" s="1">
        <f t="shared" si="84"/>
        <v>559636385.35575986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5"/>
        <v>25.700115866551702</v>
      </c>
      <c r="E75" s="10">
        <f t="shared" si="86"/>
        <v>25.927732134516098</v>
      </c>
      <c r="F75" s="7" t="s">
        <v>83</v>
      </c>
      <c r="G75" s="1">
        <v>3</v>
      </c>
      <c r="H75" s="9">
        <f t="shared" si="67"/>
        <v>25.700115866551702</v>
      </c>
      <c r="I75" s="9">
        <f t="shared" si="68"/>
        <v>298.85011586655168</v>
      </c>
      <c r="J75" s="9">
        <f t="shared" si="69"/>
        <v>0.3736983023667293</v>
      </c>
      <c r="K75" s="9">
        <f t="shared" si="70"/>
        <v>7.5919999999999996</v>
      </c>
      <c r="L75" s="9">
        <f t="shared" si="71"/>
        <v>7.5920000000000001E-2</v>
      </c>
      <c r="M75" s="1" t="s">
        <v>83</v>
      </c>
      <c r="O75" s="9">
        <f t="shared" si="87"/>
        <v>0.15291308590564734</v>
      </c>
      <c r="P75" s="9">
        <f t="shared" si="72"/>
        <v>5.7143360612598254E-2</v>
      </c>
      <c r="Q75" s="12">
        <f t="shared" si="73"/>
        <v>1.0285804910267685E-2</v>
      </c>
      <c r="R75" s="9">
        <f t="shared" si="74"/>
        <v>1.36656E-2</v>
      </c>
      <c r="S75" s="13">
        <f t="shared" si="75"/>
        <v>0.75267861713116768</v>
      </c>
      <c r="T75" s="2">
        <f t="shared" si="76"/>
        <v>0.01</v>
      </c>
      <c r="U75" s="14">
        <f t="shared" si="77"/>
        <v>7.5267861713116772E-3</v>
      </c>
      <c r="V75" s="13"/>
      <c r="W75" s="2"/>
      <c r="X75" s="14"/>
      <c r="Y75" s="2">
        <v>0.05</v>
      </c>
      <c r="Z75" s="2">
        <v>0.5</v>
      </c>
      <c r="AA75" s="2">
        <f t="shared" si="78"/>
        <v>2.5000000000000001E-2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0.02</v>
      </c>
      <c r="AO75" s="2">
        <v>0.49</v>
      </c>
      <c r="AP75" s="2">
        <f t="shared" si="79"/>
        <v>9.7999999999999997E-3</v>
      </c>
      <c r="AQ75" s="1">
        <f t="shared" si="80"/>
        <v>4.2326786171311678E-2</v>
      </c>
      <c r="AR75" s="9">
        <f t="shared" si="81"/>
        <v>7.5919999999999996</v>
      </c>
      <c r="AS75" s="1">
        <f t="shared" si="82"/>
        <v>0.18</v>
      </c>
      <c r="AT75" s="1">
        <f t="shared" si="83"/>
        <v>1487266.4166666667</v>
      </c>
      <c r="AU75" s="1">
        <f t="shared" si="84"/>
        <v>576378235.10953331</v>
      </c>
    </row>
    <row r="76" spans="1:48" x14ac:dyDescent="0.15">
      <c r="C76" s="7">
        <v>3</v>
      </c>
      <c r="D76" s="7">
        <f t="shared" si="85"/>
        <v>26.126781252580599</v>
      </c>
      <c r="E76" s="10">
        <f t="shared" si="86"/>
        <v>25.700115866551702</v>
      </c>
      <c r="F76" s="7" t="s">
        <v>83</v>
      </c>
      <c r="G76" s="1">
        <v>4</v>
      </c>
      <c r="H76" s="9">
        <f t="shared" si="67"/>
        <v>26.126781252580599</v>
      </c>
      <c r="I76" s="9">
        <f t="shared" si="68"/>
        <v>299.27678125258058</v>
      </c>
      <c r="J76" s="9">
        <f t="shared" si="69"/>
        <v>0.39146567329693688</v>
      </c>
      <c r="K76" s="9">
        <f t="shared" si="70"/>
        <v>7.5919999999999996</v>
      </c>
      <c r="L76" s="9">
        <f t="shared" si="71"/>
        <v>7.5920000000000001E-2</v>
      </c>
      <c r="M76" s="1" t="s">
        <v>83</v>
      </c>
      <c r="O76" s="9">
        <f t="shared" si="87"/>
        <v>0.17168972529304907</v>
      </c>
      <c r="P76" s="9">
        <f t="shared" si="72"/>
        <v>6.7210633910009587E-2</v>
      </c>
      <c r="Q76" s="12">
        <f t="shared" si="73"/>
        <v>1.2097914103801725E-2</v>
      </c>
      <c r="R76" s="9">
        <f t="shared" si="74"/>
        <v>1.36656E-2</v>
      </c>
      <c r="S76" s="13">
        <f t="shared" si="75"/>
        <v>0.88528232231308723</v>
      </c>
      <c r="T76" s="2">
        <f t="shared" si="76"/>
        <v>0.01</v>
      </c>
      <c r="U76" s="14">
        <f t="shared" si="77"/>
        <v>8.8528232231308724E-3</v>
      </c>
      <c r="V76" s="13"/>
      <c r="W76" s="2"/>
      <c r="X76" s="14"/>
      <c r="Y76" s="2">
        <v>0.05</v>
      </c>
      <c r="Z76" s="2">
        <v>0.5</v>
      </c>
      <c r="AA76" s="2">
        <f t="shared" si="78"/>
        <v>2.5000000000000001E-2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0.02</v>
      </c>
      <c r="AO76" s="2">
        <v>0.49</v>
      </c>
      <c r="AP76" s="2">
        <f t="shared" si="79"/>
        <v>9.7999999999999997E-3</v>
      </c>
      <c r="AQ76" s="1">
        <f t="shared" si="80"/>
        <v>4.3652823223130868E-2</v>
      </c>
      <c r="AR76" s="9">
        <f t="shared" si="81"/>
        <v>7.5919999999999996</v>
      </c>
      <c r="AS76" s="1">
        <f t="shared" si="82"/>
        <v>0.18</v>
      </c>
      <c r="AT76" s="1">
        <f t="shared" si="83"/>
        <v>1487266.4166666667</v>
      </c>
      <c r="AU76" s="1">
        <f t="shared" si="84"/>
        <v>594435332.39360309</v>
      </c>
    </row>
    <row r="77" spans="1:48" x14ac:dyDescent="0.15">
      <c r="C77" s="7">
        <v>4</v>
      </c>
      <c r="D77" s="7">
        <f t="shared" si="85"/>
        <v>26.226097310333301</v>
      </c>
      <c r="E77" s="10">
        <f t="shared" si="86"/>
        <v>26.126781252580599</v>
      </c>
      <c r="F77" s="7" t="s">
        <v>83</v>
      </c>
      <c r="G77" s="1">
        <v>5</v>
      </c>
      <c r="H77" s="9">
        <f t="shared" si="67"/>
        <v>26.226097310333301</v>
      </c>
      <c r="I77" s="9">
        <f t="shared" si="68"/>
        <v>299.37609731033331</v>
      </c>
      <c r="J77" s="9">
        <f t="shared" si="69"/>
        <v>0.39571367389904305</v>
      </c>
      <c r="K77" s="9">
        <f t="shared" si="70"/>
        <v>7.5919999999999996</v>
      </c>
      <c r="L77" s="9">
        <f t="shared" si="71"/>
        <v>7.5920000000000001E-2</v>
      </c>
      <c r="M77" s="1" t="s">
        <v>85</v>
      </c>
      <c r="N77" s="9">
        <f>(O76-P76)*$C$21/100</f>
        <v>9.9255136813887507E-2</v>
      </c>
      <c r="O77" s="9">
        <f t="shared" si="87"/>
        <v>8.1143954569151994E-2</v>
      </c>
      <c r="P77" s="9">
        <f t="shared" si="72"/>
        <v>3.2109772377256179E-2</v>
      </c>
      <c r="Q77" s="12">
        <f t="shared" si="73"/>
        <v>5.7797590279061121E-3</v>
      </c>
      <c r="R77" s="9">
        <f t="shared" si="74"/>
        <v>1.36656E-2</v>
      </c>
      <c r="S77" s="13">
        <f t="shared" si="75"/>
        <v>0.42294220728735749</v>
      </c>
      <c r="T77" s="2">
        <f t="shared" si="76"/>
        <v>0.01</v>
      </c>
      <c r="U77" s="14">
        <f t="shared" si="77"/>
        <v>4.2294220728735753E-3</v>
      </c>
      <c r="V77" s="13"/>
      <c r="W77" s="2"/>
      <c r="X77" s="14"/>
      <c r="Y77" s="2">
        <v>0.05</v>
      </c>
      <c r="Z77" s="2">
        <v>0.5</v>
      </c>
      <c r="AA77" s="2">
        <f t="shared" si="78"/>
        <v>2.5000000000000001E-2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0.02</v>
      </c>
      <c r="AO77" s="2">
        <v>0.49</v>
      </c>
      <c r="AP77" s="2">
        <f t="shared" si="79"/>
        <v>9.7999999999999997E-3</v>
      </c>
      <c r="AQ77" s="1">
        <f t="shared" si="80"/>
        <v>3.9029422072873576E-2</v>
      </c>
      <c r="AR77" s="9">
        <f t="shared" si="81"/>
        <v>7.5919999999999996</v>
      </c>
      <c r="AS77" s="1">
        <f t="shared" si="82"/>
        <v>0.18</v>
      </c>
      <c r="AT77" s="1">
        <f t="shared" si="83"/>
        <v>1487266.4166666667</v>
      </c>
      <c r="AU77" s="1">
        <f t="shared" si="84"/>
        <v>531476907.33380359</v>
      </c>
    </row>
    <row r="78" spans="1:48" x14ac:dyDescent="0.15">
      <c r="C78" s="7">
        <v>5</v>
      </c>
      <c r="D78" s="7">
        <f t="shared" si="85"/>
        <v>26.302354533225799</v>
      </c>
      <c r="E78" s="10">
        <f t="shared" si="86"/>
        <v>26.226097310333301</v>
      </c>
      <c r="F78" s="7" t="s">
        <v>85</v>
      </c>
      <c r="G78" s="1">
        <v>6</v>
      </c>
      <c r="H78" s="9">
        <f t="shared" si="67"/>
        <v>26.302354533225799</v>
      </c>
      <c r="I78" s="9">
        <f t="shared" si="68"/>
        <v>299.45235453322579</v>
      </c>
      <c r="J78" s="9">
        <f t="shared" si="69"/>
        <v>0.39900471022777195</v>
      </c>
      <c r="K78" s="9">
        <f t="shared" si="70"/>
        <v>7.5919999999999996</v>
      </c>
      <c r="L78" s="9">
        <f t="shared" si="71"/>
        <v>7.5920000000000001E-2</v>
      </c>
      <c r="M78" s="1" t="s">
        <v>83</v>
      </c>
      <c r="O78" s="9">
        <f t="shared" si="87"/>
        <v>0.12495418219189583</v>
      </c>
      <c r="P78" s="9">
        <f t="shared" si="72"/>
        <v>4.9857307257225619E-2</v>
      </c>
      <c r="Q78" s="12">
        <f t="shared" si="73"/>
        <v>8.9743153063006117E-3</v>
      </c>
      <c r="R78" s="9">
        <f t="shared" si="74"/>
        <v>1.36656E-2</v>
      </c>
      <c r="S78" s="13">
        <f t="shared" si="75"/>
        <v>0.65670847282963141</v>
      </c>
      <c r="T78" s="2">
        <f t="shared" si="76"/>
        <v>0.01</v>
      </c>
      <c r="U78" s="14">
        <f t="shared" si="77"/>
        <v>6.5670847282963138E-3</v>
      </c>
      <c r="V78" s="13"/>
      <c r="W78" s="2"/>
      <c r="X78" s="14"/>
      <c r="Y78" s="2">
        <v>0.05</v>
      </c>
      <c r="Z78" s="2">
        <v>0.5</v>
      </c>
      <c r="AA78" s="2">
        <f t="shared" si="78"/>
        <v>2.5000000000000001E-2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0.02</v>
      </c>
      <c r="AO78" s="2">
        <v>0.49</v>
      </c>
      <c r="AP78" s="2">
        <f t="shared" si="79"/>
        <v>9.7999999999999997E-3</v>
      </c>
      <c r="AQ78" s="1">
        <f t="shared" si="80"/>
        <v>4.1367084728296311E-2</v>
      </c>
      <c r="AR78" s="9">
        <f t="shared" si="81"/>
        <v>7.5919999999999996</v>
      </c>
      <c r="AS78" s="1">
        <f t="shared" si="82"/>
        <v>0.18</v>
      </c>
      <c r="AT78" s="1">
        <f t="shared" si="83"/>
        <v>1487266.4166666667</v>
      </c>
      <c r="AU78" s="1">
        <f t="shared" si="84"/>
        <v>563309654.33615565</v>
      </c>
    </row>
    <row r="79" spans="1:48" x14ac:dyDescent="0.15">
      <c r="C79" s="7">
        <v>6</v>
      </c>
      <c r="D79" s="7">
        <f t="shared" si="85"/>
        <v>25.649219610999999</v>
      </c>
      <c r="E79" s="10">
        <f t="shared" si="86"/>
        <v>26.302354533225799</v>
      </c>
      <c r="F79" s="7" t="s">
        <v>83</v>
      </c>
      <c r="G79" s="1">
        <v>7</v>
      </c>
      <c r="H79" s="9">
        <f t="shared" si="67"/>
        <v>25.649219610999999</v>
      </c>
      <c r="I79" s="9">
        <f t="shared" si="68"/>
        <v>298.79921961099996</v>
      </c>
      <c r="J79" s="9">
        <f t="shared" si="69"/>
        <v>0.37163013685363538</v>
      </c>
      <c r="K79" s="9">
        <f t="shared" si="70"/>
        <v>7.5919999999999996</v>
      </c>
      <c r="L79" s="9">
        <f t="shared" si="71"/>
        <v>7.5920000000000001E-2</v>
      </c>
      <c r="M79" s="1" t="s">
        <v>83</v>
      </c>
      <c r="O79" s="9">
        <f t="shared" si="87"/>
        <v>0.15101687493467023</v>
      </c>
      <c r="P79" s="9">
        <f t="shared" si="72"/>
        <v>5.6122421899179833E-2</v>
      </c>
      <c r="Q79" s="12">
        <f t="shared" si="73"/>
        <v>1.0102035941852369E-2</v>
      </c>
      <c r="R79" s="9">
        <f t="shared" si="74"/>
        <v>1.36656E-2</v>
      </c>
      <c r="S79" s="13">
        <f t="shared" si="75"/>
        <v>0.73923105768150454</v>
      </c>
      <c r="T79" s="2">
        <f t="shared" si="76"/>
        <v>0.01</v>
      </c>
      <c r="U79" s="14">
        <f t="shared" si="77"/>
        <v>7.3923105768150454E-3</v>
      </c>
      <c r="V79" s="13"/>
      <c r="W79" s="2"/>
      <c r="X79" s="14"/>
      <c r="Y79" s="2">
        <v>0.05</v>
      </c>
      <c r="Z79" s="2">
        <v>0.5</v>
      </c>
      <c r="AA79" s="2">
        <f t="shared" si="78"/>
        <v>2.5000000000000001E-2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0.02</v>
      </c>
      <c r="AO79" s="2">
        <v>0.49</v>
      </c>
      <c r="AP79" s="2">
        <f t="shared" si="79"/>
        <v>9.7999999999999997E-3</v>
      </c>
      <c r="AQ79" s="1">
        <f t="shared" si="80"/>
        <v>4.2192310576815044E-2</v>
      </c>
      <c r="AR79" s="9">
        <f t="shared" si="81"/>
        <v>7.5919999999999996</v>
      </c>
      <c r="AS79" s="1">
        <f t="shared" si="82"/>
        <v>0.18</v>
      </c>
      <c r="AT79" s="1">
        <f t="shared" si="83"/>
        <v>1487266.4166666667</v>
      </c>
      <c r="AU79" s="1">
        <f t="shared" si="84"/>
        <v>574547035.22803116</v>
      </c>
    </row>
    <row r="80" spans="1:48" x14ac:dyDescent="0.15">
      <c r="C80" s="7">
        <v>7</v>
      </c>
      <c r="D80" s="7">
        <f t="shared" si="85"/>
        <v>25.428775400967702</v>
      </c>
      <c r="E80" s="10">
        <f t="shared" si="86"/>
        <v>25.649219610999999</v>
      </c>
      <c r="F80" s="7" t="s">
        <v>83</v>
      </c>
      <c r="G80" s="1">
        <v>8</v>
      </c>
      <c r="H80" s="9">
        <f t="shared" si="67"/>
        <v>25.428775400967702</v>
      </c>
      <c r="I80" s="9">
        <f t="shared" si="68"/>
        <v>298.57877540096769</v>
      </c>
      <c r="J80" s="9">
        <f t="shared" si="69"/>
        <v>0.3627958165379439</v>
      </c>
      <c r="K80" s="9">
        <f t="shared" si="70"/>
        <v>7.5919999999999996</v>
      </c>
      <c r="L80" s="9">
        <f t="shared" si="71"/>
        <v>7.5920000000000001E-2</v>
      </c>
      <c r="M80" s="1" t="s">
        <v>83</v>
      </c>
      <c r="O80" s="9">
        <f t="shared" si="87"/>
        <v>0.17081445303549042</v>
      </c>
      <c r="P80" s="9">
        <f t="shared" si="72"/>
        <v>6.1970768965493021E-2</v>
      </c>
      <c r="Q80" s="12">
        <f t="shared" si="73"/>
        <v>1.1154738413788744E-2</v>
      </c>
      <c r="R80" s="9">
        <f t="shared" si="74"/>
        <v>1.36656E-2</v>
      </c>
      <c r="S80" s="13">
        <f t="shared" si="75"/>
        <v>0.81626408015665197</v>
      </c>
      <c r="T80" s="2">
        <f t="shared" si="76"/>
        <v>0.01</v>
      </c>
      <c r="U80" s="14">
        <f t="shared" si="77"/>
        <v>8.1626408015665203E-3</v>
      </c>
      <c r="V80" s="13"/>
      <c r="W80" s="2"/>
      <c r="X80" s="14"/>
      <c r="Y80" s="2">
        <v>0.05</v>
      </c>
      <c r="Z80" s="2">
        <v>0.5</v>
      </c>
      <c r="AA80" s="2">
        <f t="shared" si="78"/>
        <v>2.5000000000000001E-2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0.02</v>
      </c>
      <c r="AO80" s="2">
        <v>0.49</v>
      </c>
      <c r="AP80" s="2">
        <f t="shared" si="79"/>
        <v>9.7999999999999997E-3</v>
      </c>
      <c r="AQ80" s="1">
        <f t="shared" si="80"/>
        <v>4.2962640801566518E-2</v>
      </c>
      <c r="AR80" s="9">
        <f t="shared" si="81"/>
        <v>7.5919999999999996</v>
      </c>
      <c r="AS80" s="1">
        <f t="shared" si="82"/>
        <v>0.18</v>
      </c>
      <c r="AT80" s="1">
        <f t="shared" si="83"/>
        <v>1487266.4166666667</v>
      </c>
      <c r="AU80" s="1">
        <f t="shared" si="84"/>
        <v>585036883.75082588</v>
      </c>
    </row>
    <row r="81" spans="1:48" x14ac:dyDescent="0.15">
      <c r="C81" s="7">
        <v>8</v>
      </c>
      <c r="D81" s="7">
        <f t="shared" si="85"/>
        <v>25.703542690967701</v>
      </c>
      <c r="E81" s="10">
        <f t="shared" si="86"/>
        <v>25.428775400967702</v>
      </c>
      <c r="F81" s="7" t="s">
        <v>83</v>
      </c>
      <c r="G81" s="1">
        <v>9</v>
      </c>
      <c r="H81" s="9">
        <f t="shared" si="67"/>
        <v>25.703542690967701</v>
      </c>
      <c r="I81" s="9">
        <f t="shared" si="68"/>
        <v>298.85354269096769</v>
      </c>
      <c r="J81" s="9">
        <f t="shared" si="69"/>
        <v>0.37383793856998876</v>
      </c>
      <c r="K81" s="9">
        <f t="shared" si="70"/>
        <v>7.5919999999999996</v>
      </c>
      <c r="L81" s="9">
        <f t="shared" si="71"/>
        <v>7.5920000000000001E-2</v>
      </c>
      <c r="M81" s="1" t="s">
        <v>83</v>
      </c>
      <c r="O81" s="9">
        <f t="shared" si="87"/>
        <v>0.18476368406999738</v>
      </c>
      <c r="P81" s="9">
        <f t="shared" si="72"/>
        <v>6.9071674775324485E-2</v>
      </c>
      <c r="Q81" s="12">
        <f t="shared" si="73"/>
        <v>1.2432901459558407E-2</v>
      </c>
      <c r="R81" s="9">
        <f t="shared" si="74"/>
        <v>1.36656E-2</v>
      </c>
      <c r="S81" s="13">
        <f t="shared" si="75"/>
        <v>0.90979550547055432</v>
      </c>
      <c r="T81" s="2">
        <f t="shared" si="76"/>
        <v>0.01</v>
      </c>
      <c r="U81" s="14">
        <f t="shared" si="77"/>
        <v>9.0979550547055435E-3</v>
      </c>
      <c r="V81" s="13"/>
      <c r="W81" s="2"/>
      <c r="X81" s="14"/>
      <c r="Y81" s="2">
        <v>0.05</v>
      </c>
      <c r="Z81" s="2">
        <v>0.5</v>
      </c>
      <c r="AA81" s="2">
        <f t="shared" si="78"/>
        <v>2.5000000000000001E-2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0.02</v>
      </c>
      <c r="AO81" s="2">
        <v>0.49</v>
      </c>
      <c r="AP81" s="2">
        <f t="shared" si="79"/>
        <v>9.7999999999999997E-3</v>
      </c>
      <c r="AQ81" s="1">
        <f t="shared" si="80"/>
        <v>4.3897955054705541E-2</v>
      </c>
      <c r="AR81" s="9">
        <f t="shared" si="81"/>
        <v>7.5919999999999996</v>
      </c>
      <c r="AS81" s="1">
        <f t="shared" si="82"/>
        <v>0.18</v>
      </c>
      <c r="AT81" s="1">
        <f t="shared" si="83"/>
        <v>1487266.4166666667</v>
      </c>
      <c r="AU81" s="1">
        <f t="shared" si="84"/>
        <v>597773375.86990976</v>
      </c>
    </row>
    <row r="82" spans="1:48" x14ac:dyDescent="0.15">
      <c r="C82" s="7">
        <v>9</v>
      </c>
      <c r="D82" s="7">
        <f t="shared" si="85"/>
        <v>25.581736328333299</v>
      </c>
      <c r="E82" s="10">
        <f t="shared" si="86"/>
        <v>25.703542690967701</v>
      </c>
      <c r="F82" s="7" t="s">
        <v>83</v>
      </c>
      <c r="G82" s="1">
        <v>10</v>
      </c>
      <c r="H82" s="9">
        <f t="shared" si="67"/>
        <v>25.581736328333299</v>
      </c>
      <c r="I82" s="9">
        <f t="shared" si="68"/>
        <v>298.73173632833328</v>
      </c>
      <c r="J82" s="9">
        <f t="shared" si="69"/>
        <v>0.36890452144894126</v>
      </c>
      <c r="K82" s="9">
        <f t="shared" si="70"/>
        <v>7.5919999999999996</v>
      </c>
      <c r="L82" s="9">
        <f t="shared" si="71"/>
        <v>7.5920000000000001E-2</v>
      </c>
      <c r="M82" s="1" t="s">
        <v>83</v>
      </c>
      <c r="O82" s="9">
        <f t="shared" si="87"/>
        <v>0.19161200929467287</v>
      </c>
      <c r="P82" s="9">
        <f t="shared" si="72"/>
        <v>7.068653659272138E-2</v>
      </c>
      <c r="Q82" s="12">
        <f t="shared" si="73"/>
        <v>1.2723576586689848E-2</v>
      </c>
      <c r="R82" s="9">
        <f t="shared" si="74"/>
        <v>1.36656E-2</v>
      </c>
      <c r="S82" s="13">
        <f t="shared" si="75"/>
        <v>0.93106607735407509</v>
      </c>
      <c r="T82" s="2">
        <f t="shared" si="76"/>
        <v>0.01</v>
      </c>
      <c r="U82" s="14">
        <f t="shared" si="77"/>
        <v>9.3106607735407507E-3</v>
      </c>
      <c r="V82" s="13"/>
      <c r="W82" s="2"/>
      <c r="X82" s="14"/>
      <c r="Y82" s="2">
        <v>0.05</v>
      </c>
      <c r="Z82" s="2">
        <v>0.5</v>
      </c>
      <c r="AA82" s="2">
        <f t="shared" si="78"/>
        <v>2.5000000000000001E-2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0.02</v>
      </c>
      <c r="AO82" s="2">
        <v>0.49</v>
      </c>
      <c r="AP82" s="2">
        <f t="shared" si="79"/>
        <v>9.7999999999999997E-3</v>
      </c>
      <c r="AQ82" s="1">
        <f t="shared" si="80"/>
        <v>4.4110660773540748E-2</v>
      </c>
      <c r="AR82" s="9">
        <f t="shared" si="81"/>
        <v>7.5919999999999996</v>
      </c>
      <c r="AS82" s="1">
        <f t="shared" si="82"/>
        <v>0.18</v>
      </c>
      <c r="AT82" s="1">
        <f t="shared" si="83"/>
        <v>1487266.4166666667</v>
      </c>
      <c r="AU82" s="1">
        <f t="shared" si="84"/>
        <v>600669861.94668734</v>
      </c>
    </row>
    <row r="83" spans="1:48" x14ac:dyDescent="0.15">
      <c r="C83" s="7">
        <v>10</v>
      </c>
      <c r="D83" s="7">
        <f t="shared" si="85"/>
        <v>25.577696641612899</v>
      </c>
      <c r="E83" s="10">
        <f t="shared" si="86"/>
        <v>25.581736328333299</v>
      </c>
      <c r="F83" s="7" t="s">
        <v>83</v>
      </c>
      <c r="G83" s="1">
        <v>11</v>
      </c>
      <c r="H83" s="9">
        <f t="shared" si="67"/>
        <v>25.577696641612899</v>
      </c>
      <c r="I83" s="9">
        <f t="shared" si="68"/>
        <v>298.72769664161285</v>
      </c>
      <c r="J83" s="9">
        <f t="shared" si="69"/>
        <v>0.36874195726482506</v>
      </c>
      <c r="K83" s="9">
        <f t="shared" si="70"/>
        <v>7.5919999999999996</v>
      </c>
      <c r="L83" s="9">
        <f t="shared" si="71"/>
        <v>7.5920000000000001E-2</v>
      </c>
      <c r="M83" s="1" t="s">
        <v>85</v>
      </c>
      <c r="N83" s="9">
        <f>(O82-P82)*$C$21/100</f>
        <v>0.11487919906685391</v>
      </c>
      <c r="O83" s="9">
        <f t="shared" si="87"/>
        <v>8.196627363509755E-2</v>
      </c>
      <c r="P83" s="9">
        <f t="shared" si="72"/>
        <v>3.0224404169910096E-2</v>
      </c>
      <c r="Q83" s="12">
        <f t="shared" si="73"/>
        <v>5.4403927505838169E-3</v>
      </c>
      <c r="R83" s="9">
        <f t="shared" si="74"/>
        <v>1.36656E-2</v>
      </c>
      <c r="S83" s="13">
        <f t="shared" si="75"/>
        <v>0.39810859022537004</v>
      </c>
      <c r="T83" s="2">
        <f t="shared" si="76"/>
        <v>0.01</v>
      </c>
      <c r="U83" s="14">
        <f t="shared" si="77"/>
        <v>3.9810859022537002E-3</v>
      </c>
      <c r="V83" s="13"/>
      <c r="W83" s="2"/>
      <c r="X83" s="14"/>
      <c r="Y83" s="2">
        <v>0.05</v>
      </c>
      <c r="Z83" s="2">
        <v>0.5</v>
      </c>
      <c r="AA83" s="2">
        <f t="shared" si="78"/>
        <v>2.5000000000000001E-2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0.02</v>
      </c>
      <c r="AO83" s="2">
        <v>0.49</v>
      </c>
      <c r="AP83" s="2">
        <f t="shared" si="79"/>
        <v>9.7999999999999997E-3</v>
      </c>
      <c r="AQ83" s="1">
        <f t="shared" si="80"/>
        <v>3.8781085902253695E-2</v>
      </c>
      <c r="AR83" s="9">
        <f t="shared" si="81"/>
        <v>7.5919999999999996</v>
      </c>
      <c r="AS83" s="1">
        <f t="shared" si="82"/>
        <v>0.18</v>
      </c>
      <c r="AT83" s="1">
        <f t="shared" si="83"/>
        <v>1487266.4166666667</v>
      </c>
      <c r="AU83" s="1">
        <f t="shared" si="84"/>
        <v>528095229.28349221</v>
      </c>
    </row>
    <row r="84" spans="1:48" x14ac:dyDescent="0.15">
      <c r="C84" s="7">
        <v>11</v>
      </c>
      <c r="D84" s="7">
        <f t="shared" si="85"/>
        <v>25.6877407726667</v>
      </c>
      <c r="E84" s="10">
        <f t="shared" si="86"/>
        <v>25.577696641612899</v>
      </c>
      <c r="F84" s="7" t="s">
        <v>85</v>
      </c>
      <c r="G84" s="1">
        <v>12</v>
      </c>
      <c r="H84" s="9">
        <f t="shared" si="67"/>
        <v>25.6877407726667</v>
      </c>
      <c r="I84" s="9">
        <f t="shared" si="68"/>
        <v>298.83774077266668</v>
      </c>
      <c r="J84" s="9">
        <f t="shared" si="69"/>
        <v>0.37319444968149224</v>
      </c>
      <c r="K84" s="9">
        <f t="shared" si="70"/>
        <v>7.5919999999999996</v>
      </c>
      <c r="L84" s="9">
        <f t="shared" si="71"/>
        <v>7.5920000000000001E-2</v>
      </c>
      <c r="M84" s="1" t="s">
        <v>83</v>
      </c>
      <c r="O84" s="9">
        <f t="shared" si="87"/>
        <v>0.12766186946518746</v>
      </c>
      <c r="P84" s="9">
        <f t="shared" si="72"/>
        <v>4.7642701120371132E-2</v>
      </c>
      <c r="Q84" s="12">
        <f t="shared" si="73"/>
        <v>8.5756862016668038E-3</v>
      </c>
      <c r="R84" s="9">
        <f t="shared" si="74"/>
        <v>1.36656E-2</v>
      </c>
      <c r="S84" s="13">
        <f t="shared" si="75"/>
        <v>0.62753821286052602</v>
      </c>
      <c r="T84" s="2">
        <f t="shared" si="76"/>
        <v>0.01</v>
      </c>
      <c r="U84" s="14">
        <f t="shared" si="77"/>
        <v>6.2753821286052605E-3</v>
      </c>
      <c r="V84" s="13"/>
      <c r="W84" s="2"/>
      <c r="X84" s="14"/>
      <c r="Y84" s="2">
        <v>0.05</v>
      </c>
      <c r="Z84" s="2">
        <v>0.5</v>
      </c>
      <c r="AA84" s="2">
        <f t="shared" si="78"/>
        <v>2.5000000000000001E-2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0.02</v>
      </c>
      <c r="AO84" s="2">
        <v>0.49</v>
      </c>
      <c r="AP84" s="2">
        <f t="shared" si="79"/>
        <v>9.7999999999999997E-3</v>
      </c>
      <c r="AQ84" s="1">
        <f t="shared" si="80"/>
        <v>4.1075382128605259E-2</v>
      </c>
      <c r="AR84" s="9">
        <f t="shared" si="81"/>
        <v>7.5919999999999996</v>
      </c>
      <c r="AS84" s="1">
        <f t="shared" si="82"/>
        <v>0.18</v>
      </c>
      <c r="AT84" s="1">
        <f t="shared" si="83"/>
        <v>1487266.4166666667</v>
      </c>
      <c r="AU84" s="1">
        <f t="shared" si="84"/>
        <v>559337440.87996972</v>
      </c>
      <c r="AV84" s="1">
        <f>SUM(AU73:AU84)</f>
        <v>6793075480.5967083</v>
      </c>
    </row>
    <row r="85" spans="1:48" x14ac:dyDescent="0.15">
      <c r="C85" s="7">
        <v>12</v>
      </c>
      <c r="D85" s="7">
        <f t="shared" si="85"/>
        <v>25.591983524193498</v>
      </c>
      <c r="E85" s="10">
        <f t="shared" si="86"/>
        <v>25.6877407726667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165.81950000000001</v>
      </c>
      <c r="C89" s="7" t="s">
        <v>82</v>
      </c>
      <c r="D89" s="7">
        <f>D73</f>
        <v>25.259133497419398</v>
      </c>
      <c r="E89" s="7"/>
      <c r="F89" s="7"/>
      <c r="G89" s="1">
        <v>1</v>
      </c>
      <c r="H89" s="9">
        <f t="shared" ref="H89:H100" si="88">E90</f>
        <v>25.259133497419398</v>
      </c>
      <c r="I89" s="9">
        <f t="shared" ref="I89:I100" si="89">H89+273.15</f>
        <v>298.40913349741936</v>
      </c>
      <c r="J89" s="9">
        <f t="shared" ref="J89:J100" si="90">EXP(($C$15*(I89-$C$13))/($C$16*I89*$C$13))</f>
        <v>0.35613203527991966</v>
      </c>
      <c r="K89" s="9">
        <f t="shared" ref="K89:K100" si="91">$B$89/12</f>
        <v>13.818291666666667</v>
      </c>
      <c r="L89" s="9">
        <f t="shared" ref="L89:L100" si="92">K89*$B$90/100</f>
        <v>3.1782070833333336</v>
      </c>
      <c r="M89" s="1" t="s">
        <v>83</v>
      </c>
      <c r="O89" s="9">
        <f>L89</f>
        <v>3.1782070833333336</v>
      </c>
      <c r="P89" s="9">
        <f t="shared" ref="P89:P100" si="93">O89*J89</f>
        <v>1.1318613571285574</v>
      </c>
      <c r="Q89" s="12">
        <f t="shared" ref="Q89:Q100" si="94">P89*$B$91</f>
        <v>0.50933761070785089</v>
      </c>
      <c r="R89" s="9">
        <f t="shared" ref="R89:R100" si="95">L89*$B$91</f>
        <v>1.4301931875000002</v>
      </c>
      <c r="S89" s="13">
        <f t="shared" ref="S89:S100" si="96">Q89/R89</f>
        <v>0.35613203527991971</v>
      </c>
      <c r="T89" s="2">
        <f t="shared" ref="T89:T100" si="97">$B$90/100</f>
        <v>0.23</v>
      </c>
      <c r="U89" s="14">
        <f t="shared" ref="U89:U100" si="98">S89*T89</f>
        <v>8.1910368114381543E-2</v>
      </c>
      <c r="V89" s="2">
        <v>220</v>
      </c>
      <c r="W89" s="2">
        <v>0.12</v>
      </c>
      <c r="X89" s="2">
        <v>15.1</v>
      </c>
      <c r="Y89" s="2">
        <v>0.13</v>
      </c>
      <c r="Z89" s="2">
        <v>6</v>
      </c>
      <c r="AA89" s="2">
        <v>0.35</v>
      </c>
      <c r="AB89" s="2"/>
      <c r="AC89" s="2"/>
      <c r="AD89" s="2">
        <v>110</v>
      </c>
      <c r="AE89" s="2">
        <v>0.02</v>
      </c>
      <c r="AF89" s="2">
        <v>3</v>
      </c>
      <c r="AG89" s="2">
        <v>7.0000000000000007E-2</v>
      </c>
      <c r="AH89" s="2">
        <v>7</v>
      </c>
      <c r="AI89" s="2">
        <v>0.08</v>
      </c>
      <c r="AJ89" s="1">
        <f t="shared" ref="AJ89:AJ100" si="99">U89*0.67*AL89+(V89*W89+X89*Y89+Z89*AA89+AB89*AC89+AD89*AE89+AF89*AG89+AH89*AI89)/1000</f>
        <v>5.8128975986486045E-2</v>
      </c>
      <c r="AK89" s="9">
        <f t="shared" ref="AK89:AK100" si="100">$B$89/12</f>
        <v>13.818291666666667</v>
      </c>
      <c r="AL89" s="1">
        <f t="shared" ref="AL89:AL100" si="101">$B$91</f>
        <v>0.45</v>
      </c>
      <c r="AM89" s="17">
        <f t="shared" ref="AM89:AM100" si="102">$E$6/12</f>
        <v>658620.83333333337</v>
      </c>
      <c r="AN89" s="1">
        <f t="shared" ref="AN89:AN100" si="103">AM89*10000*AK89*AJ89</f>
        <v>5290326691.7743597</v>
      </c>
    </row>
    <row r="90" spans="1:48" x14ac:dyDescent="0.15">
      <c r="A90" s="1" t="s">
        <v>84</v>
      </c>
      <c r="B90" s="1">
        <f>H6</f>
        <v>23</v>
      </c>
      <c r="C90" s="7">
        <v>1</v>
      </c>
      <c r="D90" s="7">
        <f t="shared" ref="D90:D101" si="104">D74</f>
        <v>25.927732134516098</v>
      </c>
      <c r="E90" s="10">
        <f t="shared" ref="E90:E101" si="105">D89</f>
        <v>25.259133497419398</v>
      </c>
      <c r="F90" s="7" t="s">
        <v>83</v>
      </c>
      <c r="G90" s="1">
        <v>2</v>
      </c>
      <c r="H90" s="9">
        <f t="shared" si="88"/>
        <v>25.927732134516098</v>
      </c>
      <c r="I90" s="9">
        <f t="shared" si="89"/>
        <v>299.07773213451605</v>
      </c>
      <c r="J90" s="9">
        <f t="shared" si="90"/>
        <v>0.38308036198644713</v>
      </c>
      <c r="K90" s="9">
        <f t="shared" si="91"/>
        <v>13.818291666666667</v>
      </c>
      <c r="L90" s="9">
        <f t="shared" si="92"/>
        <v>3.1782070833333336</v>
      </c>
      <c r="M90" s="1" t="s">
        <v>83</v>
      </c>
      <c r="O90" s="9">
        <f t="shared" ref="O90:O100" si="106">L90+O89-P89-N90</f>
        <v>5.2245528095381095</v>
      </c>
      <c r="P90" s="9">
        <f t="shared" si="93"/>
        <v>2.0014235814951684</v>
      </c>
      <c r="Q90" s="12">
        <f t="shared" si="94"/>
        <v>0.90064061167282583</v>
      </c>
      <c r="R90" s="9">
        <f t="shared" si="95"/>
        <v>1.4301931875000002</v>
      </c>
      <c r="S90" s="13">
        <f t="shared" si="96"/>
        <v>0.62973353498289242</v>
      </c>
      <c r="T90" s="2">
        <f t="shared" si="97"/>
        <v>0.23</v>
      </c>
      <c r="U90" s="14">
        <f t="shared" si="98"/>
        <v>0.14483871304606527</v>
      </c>
      <c r="V90" s="2">
        <v>220</v>
      </c>
      <c r="W90" s="2">
        <v>0.12</v>
      </c>
      <c r="X90" s="2">
        <v>15.1</v>
      </c>
      <c r="Y90" s="2">
        <v>0.13</v>
      </c>
      <c r="Z90" s="2">
        <v>6</v>
      </c>
      <c r="AA90" s="2">
        <v>0.35</v>
      </c>
      <c r="AB90" s="2"/>
      <c r="AC90" s="2"/>
      <c r="AD90" s="2">
        <v>110</v>
      </c>
      <c r="AE90" s="2">
        <v>0.02</v>
      </c>
      <c r="AF90" s="2">
        <v>3</v>
      </c>
      <c r="AG90" s="2">
        <v>7.0000000000000007E-2</v>
      </c>
      <c r="AH90" s="2">
        <v>7</v>
      </c>
      <c r="AI90" s="2">
        <v>0.08</v>
      </c>
      <c r="AJ90" s="1">
        <f t="shared" si="99"/>
        <v>7.7101871983388692E-2</v>
      </c>
      <c r="AK90" s="9">
        <f t="shared" si="100"/>
        <v>13.818291666666667</v>
      </c>
      <c r="AL90" s="1">
        <f t="shared" si="101"/>
        <v>0.45</v>
      </c>
      <c r="AM90" s="17">
        <f t="shared" si="102"/>
        <v>658620.83333333337</v>
      </c>
      <c r="AN90" s="1">
        <f t="shared" si="103"/>
        <v>7017052759.2696457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4"/>
        <v>25.700115866551702</v>
      </c>
      <c r="E91" s="10">
        <f t="shared" si="105"/>
        <v>25.927732134516098</v>
      </c>
      <c r="F91" s="7" t="s">
        <v>83</v>
      </c>
      <c r="G91" s="1">
        <v>3</v>
      </c>
      <c r="H91" s="9">
        <f t="shared" si="88"/>
        <v>25.700115866551702</v>
      </c>
      <c r="I91" s="9">
        <f t="shared" si="89"/>
        <v>298.85011586655168</v>
      </c>
      <c r="J91" s="9">
        <f t="shared" si="90"/>
        <v>0.3736983023667293</v>
      </c>
      <c r="K91" s="9">
        <f t="shared" si="91"/>
        <v>13.818291666666667</v>
      </c>
      <c r="L91" s="9">
        <f t="shared" si="92"/>
        <v>3.1782070833333336</v>
      </c>
      <c r="M91" s="1" t="s">
        <v>83</v>
      </c>
      <c r="O91" s="9">
        <f t="shared" si="106"/>
        <v>6.4013363113762756</v>
      </c>
      <c r="P91" s="9">
        <f t="shared" si="93"/>
        <v>2.3921685124398149</v>
      </c>
      <c r="Q91" s="12">
        <f t="shared" si="94"/>
        <v>1.0764758305979167</v>
      </c>
      <c r="R91" s="9">
        <f t="shared" si="95"/>
        <v>1.4301931875000002</v>
      </c>
      <c r="S91" s="13">
        <f t="shared" si="96"/>
        <v>0.75267861713116746</v>
      </c>
      <c r="T91" s="2">
        <f t="shared" si="97"/>
        <v>0.23</v>
      </c>
      <c r="U91" s="14">
        <f t="shared" si="98"/>
        <v>0.17311608194016853</v>
      </c>
      <c r="V91" s="2">
        <v>220</v>
      </c>
      <c r="W91" s="2">
        <v>0.12</v>
      </c>
      <c r="X91" s="2">
        <v>15.1</v>
      </c>
      <c r="Y91" s="2">
        <v>0.13</v>
      </c>
      <c r="Z91" s="2">
        <v>6</v>
      </c>
      <c r="AA91" s="2">
        <v>0.35</v>
      </c>
      <c r="AB91" s="2"/>
      <c r="AC91" s="2"/>
      <c r="AD91" s="2">
        <v>110</v>
      </c>
      <c r="AE91" s="2">
        <v>0.02</v>
      </c>
      <c r="AF91" s="2">
        <v>3</v>
      </c>
      <c r="AG91" s="2">
        <v>7.0000000000000007E-2</v>
      </c>
      <c r="AH91" s="2">
        <v>7</v>
      </c>
      <c r="AI91" s="2">
        <v>0.08</v>
      </c>
      <c r="AJ91" s="1">
        <f t="shared" si="99"/>
        <v>8.5627498704960822E-2</v>
      </c>
      <c r="AK91" s="9">
        <f t="shared" si="100"/>
        <v>13.818291666666667</v>
      </c>
      <c r="AL91" s="1">
        <f t="shared" si="101"/>
        <v>0.45</v>
      </c>
      <c r="AM91" s="17">
        <f t="shared" si="102"/>
        <v>658620.83333333337</v>
      </c>
      <c r="AN91" s="1">
        <f t="shared" si="103"/>
        <v>7792971306.6688547</v>
      </c>
    </row>
    <row r="92" spans="1:48" x14ac:dyDescent="0.15">
      <c r="C92" s="7">
        <v>3</v>
      </c>
      <c r="D92" s="7">
        <f t="shared" si="104"/>
        <v>26.126781252580599</v>
      </c>
      <c r="E92" s="10">
        <f t="shared" si="105"/>
        <v>25.700115866551702</v>
      </c>
      <c r="F92" s="7" t="s">
        <v>83</v>
      </c>
      <c r="G92" s="1">
        <v>4</v>
      </c>
      <c r="H92" s="9">
        <f t="shared" si="88"/>
        <v>26.126781252580599</v>
      </c>
      <c r="I92" s="9">
        <f t="shared" si="89"/>
        <v>299.27678125258058</v>
      </c>
      <c r="J92" s="9">
        <f t="shared" si="90"/>
        <v>0.39146567329693688</v>
      </c>
      <c r="K92" s="9">
        <f t="shared" si="91"/>
        <v>13.818291666666667</v>
      </c>
      <c r="L92" s="9">
        <f t="shared" si="92"/>
        <v>3.1782070833333336</v>
      </c>
      <c r="M92" s="1" t="s">
        <v>83</v>
      </c>
      <c r="O92" s="9">
        <f t="shared" si="106"/>
        <v>7.1873748822697952</v>
      </c>
      <c r="P92" s="9">
        <f t="shared" si="93"/>
        <v>2.8136105475252378</v>
      </c>
      <c r="Q92" s="12">
        <f t="shared" si="94"/>
        <v>1.266124746386357</v>
      </c>
      <c r="R92" s="9">
        <f t="shared" si="95"/>
        <v>1.4301931875000002</v>
      </c>
      <c r="S92" s="13">
        <f t="shared" si="96"/>
        <v>0.88528232231308734</v>
      </c>
      <c r="T92" s="2">
        <f t="shared" si="97"/>
        <v>0.23</v>
      </c>
      <c r="U92" s="14">
        <f t="shared" si="98"/>
        <v>0.20361493413201009</v>
      </c>
      <c r="V92" s="2">
        <v>220</v>
      </c>
      <c r="W92" s="2">
        <v>0.12</v>
      </c>
      <c r="X92" s="2">
        <v>15.1</v>
      </c>
      <c r="Y92" s="2">
        <v>0.13</v>
      </c>
      <c r="Z92" s="2">
        <v>6</v>
      </c>
      <c r="AA92" s="2">
        <v>0.35</v>
      </c>
      <c r="AB92" s="2"/>
      <c r="AC92" s="2"/>
      <c r="AD92" s="2">
        <v>110</v>
      </c>
      <c r="AE92" s="2">
        <v>0.02</v>
      </c>
      <c r="AF92" s="2">
        <v>3</v>
      </c>
      <c r="AG92" s="2">
        <v>7.0000000000000007E-2</v>
      </c>
      <c r="AH92" s="2">
        <v>7</v>
      </c>
      <c r="AI92" s="2">
        <v>0.08</v>
      </c>
      <c r="AJ92" s="1">
        <f t="shared" si="99"/>
        <v>9.4822902640801052E-2</v>
      </c>
      <c r="AK92" s="9">
        <f t="shared" si="100"/>
        <v>13.818291666666667</v>
      </c>
      <c r="AL92" s="1">
        <f t="shared" si="101"/>
        <v>0.45</v>
      </c>
      <c r="AM92" s="17">
        <f t="shared" si="102"/>
        <v>658620.83333333337</v>
      </c>
      <c r="AN92" s="1">
        <f t="shared" si="103"/>
        <v>8629846377.2830696</v>
      </c>
    </row>
    <row r="93" spans="1:48" x14ac:dyDescent="0.15">
      <c r="C93" s="7">
        <v>4</v>
      </c>
      <c r="D93" s="7">
        <f t="shared" si="104"/>
        <v>26.226097310333301</v>
      </c>
      <c r="E93" s="10">
        <f t="shared" si="105"/>
        <v>26.126781252580599</v>
      </c>
      <c r="F93" s="7" t="s">
        <v>83</v>
      </c>
      <c r="G93" s="1">
        <v>5</v>
      </c>
      <c r="H93" s="9">
        <f t="shared" si="88"/>
        <v>26.226097310333301</v>
      </c>
      <c r="I93" s="9">
        <f t="shared" si="89"/>
        <v>299.37609731033331</v>
      </c>
      <c r="J93" s="9">
        <f t="shared" si="90"/>
        <v>0.39571367389904305</v>
      </c>
      <c r="K93" s="9">
        <f t="shared" si="91"/>
        <v>13.818291666666667</v>
      </c>
      <c r="L93" s="9">
        <f t="shared" si="92"/>
        <v>3.1782070833333336</v>
      </c>
      <c r="M93" s="1" t="s">
        <v>85</v>
      </c>
      <c r="N93" s="9">
        <f>(O92-P92)*$C$21/100</f>
        <v>4.1550761180073286</v>
      </c>
      <c r="O93" s="9">
        <f t="shared" si="106"/>
        <v>3.396895300070562</v>
      </c>
      <c r="P93" s="9">
        <f t="shared" si="93"/>
        <v>1.3441979190413142</v>
      </c>
      <c r="Q93" s="12">
        <f t="shared" si="94"/>
        <v>0.6048890635685914</v>
      </c>
      <c r="R93" s="9">
        <f t="shared" si="95"/>
        <v>1.4301931875000002</v>
      </c>
      <c r="S93" s="13">
        <f t="shared" si="96"/>
        <v>0.42294220728735732</v>
      </c>
      <c r="T93" s="2">
        <f t="shared" si="97"/>
        <v>0.23</v>
      </c>
      <c r="U93" s="14">
        <f t="shared" si="98"/>
        <v>9.7276707676092186E-2</v>
      </c>
      <c r="V93" s="2">
        <v>220</v>
      </c>
      <c r="W93" s="2">
        <v>0.12</v>
      </c>
      <c r="X93" s="2">
        <v>15.1</v>
      </c>
      <c r="Y93" s="2">
        <v>0.13</v>
      </c>
      <c r="Z93" s="2">
        <v>6</v>
      </c>
      <c r="AA93" s="2">
        <v>0.35</v>
      </c>
      <c r="AB93" s="2"/>
      <c r="AC93" s="2"/>
      <c r="AD93" s="2">
        <v>110</v>
      </c>
      <c r="AE93" s="2">
        <v>0.02</v>
      </c>
      <c r="AF93" s="2">
        <v>3</v>
      </c>
      <c r="AG93" s="2">
        <v>7.0000000000000007E-2</v>
      </c>
      <c r="AH93" s="2">
        <v>7</v>
      </c>
      <c r="AI93" s="2">
        <v>0.08</v>
      </c>
      <c r="AJ93" s="1">
        <f t="shared" si="99"/>
        <v>6.2761927364341802E-2</v>
      </c>
      <c r="AK93" s="9">
        <f t="shared" si="100"/>
        <v>13.818291666666667</v>
      </c>
      <c r="AL93" s="1">
        <f t="shared" si="101"/>
        <v>0.45</v>
      </c>
      <c r="AM93" s="17">
        <f t="shared" si="102"/>
        <v>658620.83333333337</v>
      </c>
      <c r="AN93" s="1">
        <f t="shared" si="103"/>
        <v>5711972281.0870152</v>
      </c>
    </row>
    <row r="94" spans="1:48" x14ac:dyDescent="0.15">
      <c r="C94" s="7">
        <v>5</v>
      </c>
      <c r="D94" s="7">
        <f t="shared" si="104"/>
        <v>26.302354533225799</v>
      </c>
      <c r="E94" s="10">
        <f t="shared" si="105"/>
        <v>26.226097310333301</v>
      </c>
      <c r="F94" s="7" t="s">
        <v>85</v>
      </c>
      <c r="G94" s="1">
        <v>6</v>
      </c>
      <c r="H94" s="9">
        <f t="shared" si="88"/>
        <v>26.302354533225799</v>
      </c>
      <c r="I94" s="9">
        <f t="shared" si="89"/>
        <v>299.45235453322579</v>
      </c>
      <c r="J94" s="9">
        <f t="shared" si="90"/>
        <v>0.39900471022777195</v>
      </c>
      <c r="K94" s="9">
        <f t="shared" si="91"/>
        <v>13.818291666666667</v>
      </c>
      <c r="L94" s="9">
        <f t="shared" si="92"/>
        <v>3.1782070833333336</v>
      </c>
      <c r="M94" s="1" t="s">
        <v>83</v>
      </c>
      <c r="O94" s="9">
        <f t="shared" si="106"/>
        <v>5.2309044643625811</v>
      </c>
      <c r="P94" s="9">
        <f t="shared" si="93"/>
        <v>2.0871555200321503</v>
      </c>
      <c r="Q94" s="12">
        <f t="shared" si="94"/>
        <v>0.93921998401446771</v>
      </c>
      <c r="R94" s="9">
        <f t="shared" si="95"/>
        <v>1.4301931875000002</v>
      </c>
      <c r="S94" s="13">
        <f t="shared" si="96"/>
        <v>0.6567084728296313</v>
      </c>
      <c r="T94" s="2">
        <f t="shared" si="97"/>
        <v>0.23</v>
      </c>
      <c r="U94" s="14">
        <f t="shared" si="98"/>
        <v>0.1510429487508152</v>
      </c>
      <c r="V94" s="2">
        <v>220</v>
      </c>
      <c r="W94" s="2">
        <v>0.12</v>
      </c>
      <c r="X94" s="2">
        <v>15.1</v>
      </c>
      <c r="Y94" s="2">
        <v>0.13</v>
      </c>
      <c r="Z94" s="2">
        <v>6</v>
      </c>
      <c r="AA94" s="2">
        <v>0.35</v>
      </c>
      <c r="AB94" s="2"/>
      <c r="AC94" s="2"/>
      <c r="AD94" s="2">
        <v>110</v>
      </c>
      <c r="AE94" s="2">
        <v>0.02</v>
      </c>
      <c r="AF94" s="2">
        <v>3</v>
      </c>
      <c r="AG94" s="2">
        <v>7.0000000000000007E-2</v>
      </c>
      <c r="AH94" s="2">
        <v>7</v>
      </c>
      <c r="AI94" s="2">
        <v>0.08</v>
      </c>
      <c r="AJ94" s="1">
        <f t="shared" si="99"/>
        <v>7.8972449048370794E-2</v>
      </c>
      <c r="AK94" s="9">
        <f t="shared" si="100"/>
        <v>13.818291666666667</v>
      </c>
      <c r="AL94" s="1">
        <f t="shared" si="101"/>
        <v>0.45</v>
      </c>
      <c r="AM94" s="17">
        <f t="shared" si="102"/>
        <v>658620.83333333337</v>
      </c>
      <c r="AN94" s="1">
        <f t="shared" si="103"/>
        <v>7187294254.2892103</v>
      </c>
    </row>
    <row r="95" spans="1:48" x14ac:dyDescent="0.15">
      <c r="C95" s="7">
        <v>6</v>
      </c>
      <c r="D95" s="7">
        <f t="shared" si="104"/>
        <v>25.649219610999999</v>
      </c>
      <c r="E95" s="10">
        <f t="shared" si="105"/>
        <v>26.302354533225799</v>
      </c>
      <c r="F95" s="7" t="s">
        <v>83</v>
      </c>
      <c r="G95" s="1">
        <v>7</v>
      </c>
      <c r="H95" s="9">
        <f t="shared" si="88"/>
        <v>25.649219610999999</v>
      </c>
      <c r="I95" s="9">
        <f t="shared" si="89"/>
        <v>298.79921961099996</v>
      </c>
      <c r="J95" s="9">
        <f t="shared" si="90"/>
        <v>0.37163013685363538</v>
      </c>
      <c r="K95" s="9">
        <f t="shared" si="91"/>
        <v>13.818291666666667</v>
      </c>
      <c r="L95" s="9">
        <f t="shared" si="92"/>
        <v>3.1782070833333336</v>
      </c>
      <c r="M95" s="1" t="s">
        <v>83</v>
      </c>
      <c r="O95" s="9">
        <f t="shared" si="106"/>
        <v>6.3219560276637647</v>
      </c>
      <c r="P95" s="9">
        <f t="shared" si="93"/>
        <v>2.3494293837433502</v>
      </c>
      <c r="Q95" s="12">
        <f t="shared" si="94"/>
        <v>1.0572432226845077</v>
      </c>
      <c r="R95" s="9">
        <f t="shared" si="95"/>
        <v>1.4301931875000002</v>
      </c>
      <c r="S95" s="13">
        <f t="shared" si="96"/>
        <v>0.73923105768150466</v>
      </c>
      <c r="T95" s="2">
        <f t="shared" si="97"/>
        <v>0.23</v>
      </c>
      <c r="U95" s="14">
        <f t="shared" si="98"/>
        <v>0.17002314326674609</v>
      </c>
      <c r="V95" s="2">
        <v>220</v>
      </c>
      <c r="W95" s="2">
        <v>0.12</v>
      </c>
      <c r="X95" s="2">
        <v>15.1</v>
      </c>
      <c r="Y95" s="2">
        <v>0.13</v>
      </c>
      <c r="Z95" s="2">
        <v>6</v>
      </c>
      <c r="AA95" s="2">
        <v>0.35</v>
      </c>
      <c r="AB95" s="2"/>
      <c r="AC95" s="2"/>
      <c r="AD95" s="2">
        <v>110</v>
      </c>
      <c r="AE95" s="2">
        <v>0.02</v>
      </c>
      <c r="AF95" s="2">
        <v>3</v>
      </c>
      <c r="AG95" s="2">
        <v>7.0000000000000007E-2</v>
      </c>
      <c r="AH95" s="2">
        <v>7</v>
      </c>
      <c r="AI95" s="2">
        <v>0.08</v>
      </c>
      <c r="AJ95" s="1">
        <f t="shared" si="99"/>
        <v>8.4694977694923956E-2</v>
      </c>
      <c r="AK95" s="9">
        <f t="shared" si="100"/>
        <v>13.818291666666667</v>
      </c>
      <c r="AL95" s="1">
        <f t="shared" si="101"/>
        <v>0.45</v>
      </c>
      <c r="AM95" s="17">
        <f t="shared" si="102"/>
        <v>658620.83333333337</v>
      </c>
      <c r="AN95" s="1">
        <f t="shared" si="103"/>
        <v>7708102431.7864666</v>
      </c>
    </row>
    <row r="96" spans="1:48" x14ac:dyDescent="0.15">
      <c r="C96" s="7">
        <v>7</v>
      </c>
      <c r="D96" s="7">
        <f t="shared" si="104"/>
        <v>25.428775400967702</v>
      </c>
      <c r="E96" s="10">
        <f t="shared" si="105"/>
        <v>25.649219610999999</v>
      </c>
      <c r="F96" s="7" t="s">
        <v>83</v>
      </c>
      <c r="G96" s="1">
        <v>8</v>
      </c>
      <c r="H96" s="9">
        <f t="shared" si="88"/>
        <v>25.428775400967702</v>
      </c>
      <c r="I96" s="9">
        <f t="shared" si="89"/>
        <v>298.57877540096769</v>
      </c>
      <c r="J96" s="9">
        <f t="shared" si="90"/>
        <v>0.3627958165379439</v>
      </c>
      <c r="K96" s="9">
        <f t="shared" si="91"/>
        <v>13.818291666666667</v>
      </c>
      <c r="L96" s="9">
        <f t="shared" si="92"/>
        <v>3.1782070833333336</v>
      </c>
      <c r="M96" s="1" t="s">
        <v>83</v>
      </c>
      <c r="O96" s="9">
        <f t="shared" si="106"/>
        <v>7.1507337272537477</v>
      </c>
      <c r="P96" s="9">
        <f t="shared" si="93"/>
        <v>2.5942562814244385</v>
      </c>
      <c r="Q96" s="12">
        <f t="shared" si="94"/>
        <v>1.1674153266409975</v>
      </c>
      <c r="R96" s="9">
        <f t="shared" si="95"/>
        <v>1.4301931875000002</v>
      </c>
      <c r="S96" s="13">
        <f t="shared" si="96"/>
        <v>0.81626408015665175</v>
      </c>
      <c r="T96" s="2">
        <f t="shared" si="97"/>
        <v>0.23</v>
      </c>
      <c r="U96" s="14">
        <f t="shared" si="98"/>
        <v>0.1877407384360299</v>
      </c>
      <c r="V96" s="2">
        <v>220</v>
      </c>
      <c r="W96" s="2">
        <v>0.12</v>
      </c>
      <c r="X96" s="2">
        <v>15.1</v>
      </c>
      <c r="Y96" s="2">
        <v>0.13</v>
      </c>
      <c r="Z96" s="2">
        <v>6</v>
      </c>
      <c r="AA96" s="2">
        <v>0.35</v>
      </c>
      <c r="AB96" s="2"/>
      <c r="AC96" s="2"/>
      <c r="AD96" s="2">
        <v>110</v>
      </c>
      <c r="AE96" s="2">
        <v>0.02</v>
      </c>
      <c r="AF96" s="2">
        <v>3</v>
      </c>
      <c r="AG96" s="2">
        <v>7.0000000000000007E-2</v>
      </c>
      <c r="AH96" s="2">
        <v>7</v>
      </c>
      <c r="AI96" s="2">
        <v>0.08</v>
      </c>
      <c r="AJ96" s="1">
        <f t="shared" si="99"/>
        <v>9.0036832638463016E-2</v>
      </c>
      <c r="AK96" s="9">
        <f t="shared" si="100"/>
        <v>13.818291666666667</v>
      </c>
      <c r="AL96" s="1">
        <f t="shared" si="101"/>
        <v>0.45</v>
      </c>
      <c r="AM96" s="17">
        <f t="shared" si="102"/>
        <v>658620.83333333337</v>
      </c>
      <c r="AN96" s="1">
        <f t="shared" si="103"/>
        <v>8194265439.336462</v>
      </c>
    </row>
    <row r="97" spans="1:50" x14ac:dyDescent="0.15">
      <c r="C97" s="7">
        <v>8</v>
      </c>
      <c r="D97" s="7">
        <f t="shared" si="104"/>
        <v>25.703542690967701</v>
      </c>
      <c r="E97" s="10">
        <f t="shared" si="105"/>
        <v>25.428775400967702</v>
      </c>
      <c r="F97" s="7" t="s">
        <v>83</v>
      </c>
      <c r="G97" s="1">
        <v>9</v>
      </c>
      <c r="H97" s="9">
        <f t="shared" si="88"/>
        <v>25.703542690967701</v>
      </c>
      <c r="I97" s="9">
        <f t="shared" si="89"/>
        <v>298.85354269096769</v>
      </c>
      <c r="J97" s="9">
        <f t="shared" si="90"/>
        <v>0.37383793856998876</v>
      </c>
      <c r="K97" s="9">
        <f t="shared" si="91"/>
        <v>13.818291666666667</v>
      </c>
      <c r="L97" s="9">
        <f t="shared" si="92"/>
        <v>3.1782070833333336</v>
      </c>
      <c r="M97" s="1" t="s">
        <v>83</v>
      </c>
      <c r="O97" s="9">
        <f t="shared" si="106"/>
        <v>7.7346845291626423</v>
      </c>
      <c r="P97" s="9">
        <f t="shared" si="93"/>
        <v>2.8915185198713464</v>
      </c>
      <c r="Q97" s="12">
        <f t="shared" si="94"/>
        <v>1.3011833339421059</v>
      </c>
      <c r="R97" s="9">
        <f t="shared" si="95"/>
        <v>1.4301931875000002</v>
      </c>
      <c r="S97" s="13">
        <f t="shared" si="96"/>
        <v>0.90979550547055432</v>
      </c>
      <c r="T97" s="2">
        <f t="shared" si="97"/>
        <v>0.23</v>
      </c>
      <c r="U97" s="14">
        <f t="shared" si="98"/>
        <v>0.20925296625822751</v>
      </c>
      <c r="V97" s="2">
        <v>220</v>
      </c>
      <c r="W97" s="2">
        <v>0.12</v>
      </c>
      <c r="X97" s="2">
        <v>15.1</v>
      </c>
      <c r="Y97" s="2">
        <v>0.13</v>
      </c>
      <c r="Z97" s="2">
        <v>6</v>
      </c>
      <c r="AA97" s="2">
        <v>0.35</v>
      </c>
      <c r="AB97" s="2"/>
      <c r="AC97" s="2"/>
      <c r="AD97" s="2">
        <v>110</v>
      </c>
      <c r="AE97" s="2">
        <v>0.02</v>
      </c>
      <c r="AF97" s="2">
        <v>3</v>
      </c>
      <c r="AG97" s="2">
        <v>7.0000000000000007E-2</v>
      </c>
      <c r="AH97" s="2">
        <v>7</v>
      </c>
      <c r="AI97" s="2">
        <v>0.08</v>
      </c>
      <c r="AJ97" s="1">
        <f t="shared" si="99"/>
        <v>9.6522769326855606E-2</v>
      </c>
      <c r="AK97" s="9">
        <f t="shared" si="100"/>
        <v>13.818291666666667</v>
      </c>
      <c r="AL97" s="1">
        <f t="shared" si="101"/>
        <v>0.45</v>
      </c>
      <c r="AM97" s="17">
        <f t="shared" si="102"/>
        <v>658620.83333333337</v>
      </c>
      <c r="AN97" s="1">
        <f t="shared" si="103"/>
        <v>8784551495.4978333</v>
      </c>
    </row>
    <row r="98" spans="1:50" x14ac:dyDescent="0.15">
      <c r="C98" s="7">
        <v>9</v>
      </c>
      <c r="D98" s="7">
        <f t="shared" si="104"/>
        <v>25.581736328333299</v>
      </c>
      <c r="E98" s="10">
        <f t="shared" si="105"/>
        <v>25.703542690967701</v>
      </c>
      <c r="F98" s="7" t="s">
        <v>83</v>
      </c>
      <c r="G98" s="1">
        <v>10</v>
      </c>
      <c r="H98" s="9">
        <f t="shared" si="88"/>
        <v>25.581736328333299</v>
      </c>
      <c r="I98" s="9">
        <f t="shared" si="89"/>
        <v>298.73173632833328</v>
      </c>
      <c r="J98" s="9">
        <f t="shared" si="90"/>
        <v>0.36890452144894126</v>
      </c>
      <c r="K98" s="9">
        <f t="shared" si="91"/>
        <v>13.818291666666667</v>
      </c>
      <c r="L98" s="9">
        <f t="shared" si="92"/>
        <v>3.1782070833333336</v>
      </c>
      <c r="M98" s="1" t="s">
        <v>83</v>
      </c>
      <c r="O98" s="9">
        <f t="shared" si="106"/>
        <v>8.0213730926246285</v>
      </c>
      <c r="P98" s="9">
        <f t="shared" si="93"/>
        <v>2.9591208020981026</v>
      </c>
      <c r="Q98" s="12">
        <f t="shared" si="94"/>
        <v>1.3316043609441461</v>
      </c>
      <c r="R98" s="9">
        <f t="shared" si="95"/>
        <v>1.4301931875000002</v>
      </c>
      <c r="S98" s="13">
        <f t="shared" si="96"/>
        <v>0.93106607735407487</v>
      </c>
      <c r="T98" s="2">
        <f t="shared" si="97"/>
        <v>0.23</v>
      </c>
      <c r="U98" s="14">
        <f t="shared" si="98"/>
        <v>0.21414519779143723</v>
      </c>
      <c r="V98" s="2">
        <v>220</v>
      </c>
      <c r="W98" s="2">
        <v>0.12</v>
      </c>
      <c r="X98" s="2">
        <v>15.1</v>
      </c>
      <c r="Y98" s="2">
        <v>0.13</v>
      </c>
      <c r="Z98" s="2">
        <v>6</v>
      </c>
      <c r="AA98" s="2">
        <v>0.35</v>
      </c>
      <c r="AB98" s="2"/>
      <c r="AC98" s="2"/>
      <c r="AD98" s="2">
        <v>110</v>
      </c>
      <c r="AE98" s="2">
        <v>0.02</v>
      </c>
      <c r="AF98" s="2">
        <v>3</v>
      </c>
      <c r="AG98" s="2">
        <v>7.0000000000000007E-2</v>
      </c>
      <c r="AH98" s="2">
        <v>7</v>
      </c>
      <c r="AI98" s="2">
        <v>0.08</v>
      </c>
      <c r="AJ98" s="1">
        <f t="shared" si="99"/>
        <v>9.7997777134118336E-2</v>
      </c>
      <c r="AK98" s="9">
        <f t="shared" si="100"/>
        <v>13.818291666666667</v>
      </c>
      <c r="AL98" s="1">
        <f t="shared" si="101"/>
        <v>0.45</v>
      </c>
      <c r="AM98" s="17">
        <f t="shared" si="102"/>
        <v>658620.83333333337</v>
      </c>
      <c r="AN98" s="1">
        <f t="shared" si="103"/>
        <v>8918792173.9359283</v>
      </c>
    </row>
    <row r="99" spans="1:50" x14ac:dyDescent="0.15">
      <c r="C99" s="7">
        <v>10</v>
      </c>
      <c r="D99" s="7">
        <f t="shared" si="104"/>
        <v>25.577696641612899</v>
      </c>
      <c r="E99" s="10">
        <f t="shared" si="105"/>
        <v>25.581736328333299</v>
      </c>
      <c r="F99" s="7" t="s">
        <v>83</v>
      </c>
      <c r="G99" s="1">
        <v>11</v>
      </c>
      <c r="H99" s="9">
        <f t="shared" si="88"/>
        <v>25.577696641612899</v>
      </c>
      <c r="I99" s="9">
        <f t="shared" si="89"/>
        <v>298.72769664161285</v>
      </c>
      <c r="J99" s="9">
        <f t="shared" si="90"/>
        <v>0.36874195726482506</v>
      </c>
      <c r="K99" s="9">
        <f t="shared" si="91"/>
        <v>13.818291666666667</v>
      </c>
      <c r="L99" s="9">
        <f t="shared" si="92"/>
        <v>3.1782070833333336</v>
      </c>
      <c r="M99" s="1" t="s">
        <v>85</v>
      </c>
      <c r="N99" s="9">
        <f>(O98-P98)*$C$21/100</f>
        <v>4.8091396760001999</v>
      </c>
      <c r="O99" s="9">
        <f t="shared" si="106"/>
        <v>3.4313196978596601</v>
      </c>
      <c r="P99" s="9">
        <f t="shared" si="93"/>
        <v>1.2652715413901192</v>
      </c>
      <c r="Q99" s="12">
        <f t="shared" si="94"/>
        <v>0.56937219362555369</v>
      </c>
      <c r="R99" s="9">
        <f t="shared" si="95"/>
        <v>1.4301931875000002</v>
      </c>
      <c r="S99" s="13">
        <f t="shared" si="96"/>
        <v>0.39810859022537021</v>
      </c>
      <c r="T99" s="2">
        <f t="shared" si="97"/>
        <v>0.23</v>
      </c>
      <c r="U99" s="14">
        <f t="shared" si="98"/>
        <v>9.1564975751835156E-2</v>
      </c>
      <c r="V99" s="2">
        <v>220</v>
      </c>
      <c r="W99" s="2">
        <v>0.12</v>
      </c>
      <c r="X99" s="2">
        <v>15.1</v>
      </c>
      <c r="Y99" s="2">
        <v>0.13</v>
      </c>
      <c r="Z99" s="2">
        <v>6</v>
      </c>
      <c r="AA99" s="2">
        <v>0.35</v>
      </c>
      <c r="AB99" s="2"/>
      <c r="AC99" s="2"/>
      <c r="AD99" s="2">
        <v>110</v>
      </c>
      <c r="AE99" s="2">
        <v>0.02</v>
      </c>
      <c r="AF99" s="2">
        <v>3</v>
      </c>
      <c r="AG99" s="2">
        <v>7.0000000000000007E-2</v>
      </c>
      <c r="AH99" s="2">
        <v>7</v>
      </c>
      <c r="AI99" s="2">
        <v>0.08</v>
      </c>
      <c r="AJ99" s="1">
        <f t="shared" si="99"/>
        <v>6.103984018917831E-2</v>
      </c>
      <c r="AK99" s="9">
        <f t="shared" si="100"/>
        <v>13.818291666666667</v>
      </c>
      <c r="AL99" s="1">
        <f t="shared" si="101"/>
        <v>0.45</v>
      </c>
      <c r="AM99" s="17">
        <f t="shared" si="102"/>
        <v>658620.83333333337</v>
      </c>
      <c r="AN99" s="1">
        <f t="shared" si="103"/>
        <v>5555244872.8758717</v>
      </c>
    </row>
    <row r="100" spans="1:50" x14ac:dyDescent="0.15">
      <c r="C100" s="7">
        <v>11</v>
      </c>
      <c r="D100" s="7">
        <f t="shared" si="104"/>
        <v>25.6877407726667</v>
      </c>
      <c r="E100" s="10">
        <f t="shared" si="105"/>
        <v>25.577696641612899</v>
      </c>
      <c r="F100" s="7" t="s">
        <v>85</v>
      </c>
      <c r="G100" s="1">
        <v>12</v>
      </c>
      <c r="H100" s="9">
        <f t="shared" si="88"/>
        <v>25.6877407726667</v>
      </c>
      <c r="I100" s="9">
        <f t="shared" si="89"/>
        <v>298.83774077266668</v>
      </c>
      <c r="J100" s="9">
        <f t="shared" si="90"/>
        <v>0.37319444968149224</v>
      </c>
      <c r="K100" s="9">
        <f t="shared" si="91"/>
        <v>13.818291666666667</v>
      </c>
      <c r="L100" s="9">
        <f t="shared" si="92"/>
        <v>3.1782070833333336</v>
      </c>
      <c r="M100" s="1" t="s">
        <v>83</v>
      </c>
      <c r="O100" s="9">
        <f t="shared" si="106"/>
        <v>5.3442552398028749</v>
      </c>
      <c r="P100" s="9">
        <f t="shared" si="93"/>
        <v>1.9944463931756653</v>
      </c>
      <c r="Q100" s="12">
        <f t="shared" si="94"/>
        <v>0.89750087692904945</v>
      </c>
      <c r="R100" s="9">
        <f t="shared" si="95"/>
        <v>1.4301931875000002</v>
      </c>
      <c r="S100" s="13">
        <f t="shared" si="96"/>
        <v>0.62753821286052613</v>
      </c>
      <c r="T100" s="2">
        <f t="shared" si="97"/>
        <v>0.23</v>
      </c>
      <c r="U100" s="14">
        <f t="shared" si="98"/>
        <v>0.14433378895792101</v>
      </c>
      <c r="V100" s="2">
        <v>220</v>
      </c>
      <c r="W100" s="2">
        <v>0.12</v>
      </c>
      <c r="X100" s="2">
        <v>15.1</v>
      </c>
      <c r="Y100" s="2">
        <v>0.13</v>
      </c>
      <c r="Z100" s="2">
        <v>6</v>
      </c>
      <c r="AA100" s="2">
        <v>0.35</v>
      </c>
      <c r="AB100" s="2"/>
      <c r="AC100" s="2"/>
      <c r="AD100" s="2">
        <v>110</v>
      </c>
      <c r="AE100" s="2">
        <v>0.02</v>
      </c>
      <c r="AF100" s="2">
        <v>3</v>
      </c>
      <c r="AG100" s="2">
        <v>7.0000000000000007E-2</v>
      </c>
      <c r="AH100" s="2">
        <v>7</v>
      </c>
      <c r="AI100" s="2">
        <v>0.08</v>
      </c>
      <c r="AJ100" s="1">
        <f t="shared" si="99"/>
        <v>7.6949637370813201E-2</v>
      </c>
      <c r="AK100" s="9">
        <f t="shared" si="100"/>
        <v>13.818291666666667</v>
      </c>
      <c r="AL100" s="1">
        <f t="shared" si="101"/>
        <v>0.45</v>
      </c>
      <c r="AM100" s="17">
        <f t="shared" si="102"/>
        <v>658620.83333333337</v>
      </c>
      <c r="AN100" s="1">
        <f t="shared" si="103"/>
        <v>7003197864.6899214</v>
      </c>
      <c r="AO100" s="1">
        <f>SUM(AN89:AN100)</f>
        <v>87793617948.494644</v>
      </c>
    </row>
    <row r="101" spans="1:50" x14ac:dyDescent="0.15">
      <c r="C101" s="7">
        <v>12</v>
      </c>
      <c r="D101" s="7">
        <f t="shared" si="104"/>
        <v>25.591983524193498</v>
      </c>
      <c r="E101" s="10">
        <f t="shared" si="105"/>
        <v>25.6877407726667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625.46400000000006</v>
      </c>
      <c r="C105" s="7" t="s">
        <v>82</v>
      </c>
      <c r="D105" s="7">
        <f>D89</f>
        <v>25.259133497419398</v>
      </c>
      <c r="E105" s="7"/>
      <c r="F105" s="7"/>
      <c r="G105" s="1">
        <v>1</v>
      </c>
      <c r="H105" s="9">
        <f t="shared" ref="H105:H116" si="107">E106</f>
        <v>25.259133497419398</v>
      </c>
      <c r="I105" s="9">
        <f t="shared" ref="I105:I116" si="108">H105+273.15</f>
        <v>298.40913349741936</v>
      </c>
      <c r="J105" s="9">
        <f t="shared" ref="J105:J116" si="109">EXP(($C$15*(I105-$C$13))/($C$16*I105*$C$13))</f>
        <v>0.35613203527991966</v>
      </c>
      <c r="K105" s="9">
        <f t="shared" ref="K105:K116" si="110">$B$105/12</f>
        <v>52.122000000000007</v>
      </c>
      <c r="L105" s="9">
        <f t="shared" ref="L105:L116" si="111">K105*$B$106/100</f>
        <v>0.52122000000000002</v>
      </c>
      <c r="M105" s="1" t="s">
        <v>83</v>
      </c>
      <c r="O105" s="9">
        <f>L105</f>
        <v>0.52122000000000002</v>
      </c>
      <c r="P105" s="9">
        <f t="shared" ref="P105:P116" si="112">O105*J105</f>
        <v>0.18562313942859973</v>
      </c>
      <c r="Q105" s="12">
        <f t="shared" ref="Q105:Q116" si="113">P105*$B$107</f>
        <v>5.5686941828579917E-2</v>
      </c>
      <c r="R105" s="9">
        <f t="shared" ref="R105:R116" si="114">L105*$B$107</f>
        <v>0.156366</v>
      </c>
      <c r="S105" s="13">
        <f t="shared" ref="S105:S116" si="115">Q105/R105</f>
        <v>0.35613203527991966</v>
      </c>
      <c r="T105" s="2">
        <f t="shared" ref="T105:T116" si="116">$B$106/100</f>
        <v>0.01</v>
      </c>
      <c r="U105" s="14">
        <f t="shared" ref="U105:U116" si="117">S105*T105</f>
        <v>3.5613203527991967E-3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0.01</v>
      </c>
      <c r="AF105" s="2">
        <v>0.49</v>
      </c>
      <c r="AG105" s="14">
        <f t="shared" ref="AG105:AG116" si="118">AF105*AE105</f>
        <v>4.8999999999999998E-3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0.02</v>
      </c>
      <c r="AR105" s="2">
        <v>0.5</v>
      </c>
      <c r="AS105" s="2">
        <f t="shared" ref="AS105:AS116" si="119">AR105*AQ105</f>
        <v>0.01</v>
      </c>
      <c r="AT105" s="1">
        <f t="shared" ref="AT105:AT116" si="120">(AS105+AM105+AD105+AA105+U105+X105+AG105+AJ105+AP105)</f>
        <v>1.8461320352799196E-2</v>
      </c>
      <c r="AU105" s="9">
        <f t="shared" ref="AU105:AU116" si="121">$B$105/12</f>
        <v>52.122000000000007</v>
      </c>
      <c r="AV105" s="1">
        <f t="shared" ref="AV105:AV116" si="122">$B$107</f>
        <v>0.3</v>
      </c>
      <c r="AW105" s="1">
        <f t="shared" ref="AW105:AW116" si="123">$E$7/12</f>
        <v>35355.666666666664</v>
      </c>
      <c r="AX105" s="1">
        <f t="shared" ref="AX105:AX116" si="124">AW105*10000*AV105*0.67*AU105*AT105</f>
        <v>68381546.513990104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5">D90</f>
        <v>25.927732134516098</v>
      </c>
      <c r="E106" s="10">
        <f t="shared" ref="E106:E117" si="126">D105</f>
        <v>25.259133497419398</v>
      </c>
      <c r="F106" s="7" t="s">
        <v>83</v>
      </c>
      <c r="G106" s="1">
        <v>2</v>
      </c>
      <c r="H106" s="9">
        <f t="shared" si="107"/>
        <v>25.927732134516098</v>
      </c>
      <c r="I106" s="9">
        <f t="shared" si="108"/>
        <v>299.07773213451605</v>
      </c>
      <c r="J106" s="9">
        <f t="shared" si="109"/>
        <v>0.38308036198644713</v>
      </c>
      <c r="K106" s="9">
        <f t="shared" si="110"/>
        <v>52.122000000000007</v>
      </c>
      <c r="L106" s="9">
        <f t="shared" si="111"/>
        <v>0.52122000000000002</v>
      </c>
      <c r="M106" s="1" t="s">
        <v>83</v>
      </c>
      <c r="O106" s="9">
        <f t="shared" ref="O106:O116" si="127">L106+O105-P105-N106</f>
        <v>0.85681686057140027</v>
      </c>
      <c r="P106" s="9">
        <f t="shared" si="112"/>
        <v>0.32822971310378324</v>
      </c>
      <c r="Q106" s="12">
        <f t="shared" si="113"/>
        <v>9.8468913931134966E-2</v>
      </c>
      <c r="R106" s="9">
        <f t="shared" si="114"/>
        <v>0.156366</v>
      </c>
      <c r="S106" s="13">
        <f t="shared" si="115"/>
        <v>0.62973353498289242</v>
      </c>
      <c r="T106" s="2">
        <f t="shared" si="116"/>
        <v>0.01</v>
      </c>
      <c r="U106" s="14">
        <f t="shared" si="117"/>
        <v>6.2973353498289239E-3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0.01</v>
      </c>
      <c r="AF106" s="2">
        <v>0.49</v>
      </c>
      <c r="AG106" s="14">
        <f t="shared" si="118"/>
        <v>4.8999999999999998E-3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0.02</v>
      </c>
      <c r="AR106" s="2">
        <v>0.5</v>
      </c>
      <c r="AS106" s="2">
        <f t="shared" si="119"/>
        <v>0.01</v>
      </c>
      <c r="AT106" s="1">
        <f t="shared" si="120"/>
        <v>2.1197335349828927E-2</v>
      </c>
      <c r="AU106" s="9">
        <f t="shared" si="121"/>
        <v>52.122000000000007</v>
      </c>
      <c r="AV106" s="1">
        <f t="shared" si="122"/>
        <v>0.3</v>
      </c>
      <c r="AW106" s="1">
        <f t="shared" si="123"/>
        <v>35355.666666666664</v>
      </c>
      <c r="AX106" s="1">
        <f t="shared" si="124"/>
        <v>78515866.985493928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5"/>
        <v>25.700115866551702</v>
      </c>
      <c r="E107" s="10">
        <f t="shared" si="126"/>
        <v>25.927732134516098</v>
      </c>
      <c r="F107" s="7" t="s">
        <v>83</v>
      </c>
      <c r="G107" s="1">
        <v>3</v>
      </c>
      <c r="H107" s="9">
        <f t="shared" si="107"/>
        <v>25.700115866551702</v>
      </c>
      <c r="I107" s="9">
        <f t="shared" si="108"/>
        <v>298.85011586655168</v>
      </c>
      <c r="J107" s="9">
        <f t="shared" si="109"/>
        <v>0.3736983023667293</v>
      </c>
      <c r="K107" s="9">
        <f t="shared" si="110"/>
        <v>52.122000000000007</v>
      </c>
      <c r="L107" s="9">
        <f t="shared" si="111"/>
        <v>0.52122000000000002</v>
      </c>
      <c r="M107" s="1" t="s">
        <v>83</v>
      </c>
      <c r="O107" s="9">
        <f t="shared" si="127"/>
        <v>1.0498071474676169</v>
      </c>
      <c r="P107" s="9">
        <f t="shared" si="112"/>
        <v>0.39231114882110707</v>
      </c>
      <c r="Q107" s="12">
        <f t="shared" si="113"/>
        <v>0.11769334464633212</v>
      </c>
      <c r="R107" s="9">
        <f t="shared" si="114"/>
        <v>0.156366</v>
      </c>
      <c r="S107" s="13">
        <f t="shared" si="115"/>
        <v>0.75267861713116735</v>
      </c>
      <c r="T107" s="2">
        <f t="shared" si="116"/>
        <v>0.01</v>
      </c>
      <c r="U107" s="14">
        <f t="shared" si="117"/>
        <v>7.5267861713116738E-3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0.01</v>
      </c>
      <c r="AF107" s="2">
        <v>0.49</v>
      </c>
      <c r="AG107" s="14">
        <f t="shared" si="118"/>
        <v>4.8999999999999998E-3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0.02</v>
      </c>
      <c r="AR107" s="2">
        <v>0.5</v>
      </c>
      <c r="AS107" s="2">
        <f t="shared" si="119"/>
        <v>0.01</v>
      </c>
      <c r="AT107" s="1">
        <f t="shared" si="120"/>
        <v>2.2426786171311677E-2</v>
      </c>
      <c r="AU107" s="9">
        <f t="shared" si="121"/>
        <v>52.122000000000007</v>
      </c>
      <c r="AV107" s="1">
        <f t="shared" si="122"/>
        <v>0.3</v>
      </c>
      <c r="AW107" s="1">
        <f t="shared" si="123"/>
        <v>35355.666666666664</v>
      </c>
      <c r="AX107" s="1">
        <f t="shared" si="124"/>
        <v>83069807.165787622</v>
      </c>
    </row>
    <row r="108" spans="1:50" x14ac:dyDescent="0.15">
      <c r="C108" s="7">
        <v>3</v>
      </c>
      <c r="D108" s="7">
        <f t="shared" si="125"/>
        <v>26.126781252580599</v>
      </c>
      <c r="E108" s="10">
        <f t="shared" si="126"/>
        <v>25.700115866551702</v>
      </c>
      <c r="F108" s="7" t="s">
        <v>83</v>
      </c>
      <c r="G108" s="1">
        <v>4</v>
      </c>
      <c r="H108" s="9">
        <f t="shared" si="107"/>
        <v>26.126781252580599</v>
      </c>
      <c r="I108" s="9">
        <f t="shared" si="108"/>
        <v>299.27678125258058</v>
      </c>
      <c r="J108" s="9">
        <f t="shared" si="109"/>
        <v>0.39146567329693688</v>
      </c>
      <c r="K108" s="9">
        <f t="shared" si="110"/>
        <v>52.122000000000007</v>
      </c>
      <c r="L108" s="9">
        <f t="shared" si="111"/>
        <v>0.52122000000000002</v>
      </c>
      <c r="M108" s="1" t="s">
        <v>83</v>
      </c>
      <c r="O108" s="9">
        <f t="shared" si="127"/>
        <v>1.1787159986465099</v>
      </c>
      <c r="P108" s="9">
        <f t="shared" si="112"/>
        <v>0.46142685203602735</v>
      </c>
      <c r="Q108" s="12">
        <f t="shared" si="113"/>
        <v>0.1384280556108082</v>
      </c>
      <c r="R108" s="9">
        <f t="shared" si="114"/>
        <v>0.156366</v>
      </c>
      <c r="S108" s="13">
        <f t="shared" si="115"/>
        <v>0.88528232231308723</v>
      </c>
      <c r="T108" s="2">
        <f t="shared" si="116"/>
        <v>0.01</v>
      </c>
      <c r="U108" s="14">
        <f t="shared" si="117"/>
        <v>8.8528232231308724E-3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0.01</v>
      </c>
      <c r="AF108" s="2">
        <v>0.49</v>
      </c>
      <c r="AG108" s="14">
        <f t="shared" si="118"/>
        <v>4.8999999999999998E-3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0.02</v>
      </c>
      <c r="AR108" s="2">
        <v>0.5</v>
      </c>
      <c r="AS108" s="2">
        <f t="shared" si="119"/>
        <v>0.01</v>
      </c>
      <c r="AT108" s="1">
        <f t="shared" si="120"/>
        <v>2.3752823223130874E-2</v>
      </c>
      <c r="AU108" s="9">
        <f t="shared" si="121"/>
        <v>52.122000000000007</v>
      </c>
      <c r="AV108" s="1">
        <f t="shared" si="122"/>
        <v>0.3</v>
      </c>
      <c r="AW108" s="1">
        <f t="shared" si="123"/>
        <v>35355.666666666664</v>
      </c>
      <c r="AX108" s="1">
        <f t="shared" si="124"/>
        <v>87981507.012028575</v>
      </c>
    </row>
    <row r="109" spans="1:50" x14ac:dyDescent="0.15">
      <c r="C109" s="7">
        <v>4</v>
      </c>
      <c r="D109" s="7">
        <f t="shared" si="125"/>
        <v>26.226097310333301</v>
      </c>
      <c r="E109" s="10">
        <f t="shared" si="126"/>
        <v>26.126781252580599</v>
      </c>
      <c r="F109" s="7" t="s">
        <v>83</v>
      </c>
      <c r="G109" s="1">
        <v>5</v>
      </c>
      <c r="H109" s="9">
        <f t="shared" si="107"/>
        <v>26.226097310333301</v>
      </c>
      <c r="I109" s="9">
        <f t="shared" si="108"/>
        <v>299.37609731033331</v>
      </c>
      <c r="J109" s="9">
        <f t="shared" si="109"/>
        <v>0.39571367389904305</v>
      </c>
      <c r="K109" s="9">
        <f t="shared" si="110"/>
        <v>52.122000000000007</v>
      </c>
      <c r="L109" s="9">
        <f t="shared" si="111"/>
        <v>0.52122000000000002</v>
      </c>
      <c r="M109" s="1" t="s">
        <v>85</v>
      </c>
      <c r="N109" s="9">
        <f>(O108-P108)*$C$21/100</f>
        <v>0.68142468927995836</v>
      </c>
      <c r="O109" s="9">
        <f t="shared" si="127"/>
        <v>0.55708445733052414</v>
      </c>
      <c r="P109" s="9">
        <f t="shared" si="112"/>
        <v>0.2204459372823164</v>
      </c>
      <c r="Q109" s="12">
        <f t="shared" si="113"/>
        <v>6.6133781184694915E-2</v>
      </c>
      <c r="R109" s="9">
        <f t="shared" si="114"/>
        <v>0.156366</v>
      </c>
      <c r="S109" s="13">
        <f t="shared" si="115"/>
        <v>0.42294220728735732</v>
      </c>
      <c r="T109" s="2">
        <f t="shared" si="116"/>
        <v>0.01</v>
      </c>
      <c r="U109" s="14">
        <f t="shared" si="117"/>
        <v>4.2294220728735735E-3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0.01</v>
      </c>
      <c r="AF109" s="2">
        <v>0.49</v>
      </c>
      <c r="AG109" s="14">
        <f t="shared" si="118"/>
        <v>4.8999999999999998E-3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0.02</v>
      </c>
      <c r="AR109" s="2">
        <v>0.5</v>
      </c>
      <c r="AS109" s="2">
        <f t="shared" si="119"/>
        <v>0.01</v>
      </c>
      <c r="AT109" s="1">
        <f t="shared" si="120"/>
        <v>1.9129422072873575E-2</v>
      </c>
      <c r="AU109" s="9">
        <f t="shared" si="121"/>
        <v>52.122000000000007</v>
      </c>
      <c r="AV109" s="1">
        <f t="shared" si="122"/>
        <v>0.3</v>
      </c>
      <c r="AW109" s="1">
        <f t="shared" si="123"/>
        <v>35355.666666666664</v>
      </c>
      <c r="AX109" s="1">
        <f t="shared" si="124"/>
        <v>70856224.812956735</v>
      </c>
    </row>
    <row r="110" spans="1:50" x14ac:dyDescent="0.15">
      <c r="C110" s="7">
        <v>5</v>
      </c>
      <c r="D110" s="7">
        <f t="shared" si="125"/>
        <v>26.302354533225799</v>
      </c>
      <c r="E110" s="10">
        <f t="shared" si="126"/>
        <v>26.226097310333301</v>
      </c>
      <c r="F110" s="7" t="s">
        <v>85</v>
      </c>
      <c r="G110" s="1">
        <v>6</v>
      </c>
      <c r="H110" s="9">
        <f t="shared" si="107"/>
        <v>26.302354533225799</v>
      </c>
      <c r="I110" s="9">
        <f t="shared" si="108"/>
        <v>299.45235453322579</v>
      </c>
      <c r="J110" s="9">
        <f t="shared" si="109"/>
        <v>0.39900471022777195</v>
      </c>
      <c r="K110" s="9">
        <f t="shared" si="110"/>
        <v>52.122000000000007</v>
      </c>
      <c r="L110" s="9">
        <f t="shared" si="111"/>
        <v>0.52122000000000002</v>
      </c>
      <c r="M110" s="1" t="s">
        <v>83</v>
      </c>
      <c r="O110" s="9">
        <f t="shared" si="127"/>
        <v>0.85785852004820784</v>
      </c>
      <c r="P110" s="9">
        <f t="shared" si="112"/>
        <v>0.34228959020826044</v>
      </c>
      <c r="Q110" s="12">
        <f t="shared" si="113"/>
        <v>0.10268687706247813</v>
      </c>
      <c r="R110" s="9">
        <f t="shared" si="114"/>
        <v>0.156366</v>
      </c>
      <c r="S110" s="13">
        <f t="shared" si="115"/>
        <v>0.6567084728296313</v>
      </c>
      <c r="T110" s="2">
        <f t="shared" si="116"/>
        <v>0.01</v>
      </c>
      <c r="U110" s="14">
        <f t="shared" si="117"/>
        <v>6.567084728296313E-3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0.01</v>
      </c>
      <c r="AF110" s="2">
        <v>0.49</v>
      </c>
      <c r="AG110" s="14">
        <f t="shared" si="118"/>
        <v>4.8999999999999998E-3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0.02</v>
      </c>
      <c r="AR110" s="2">
        <v>0.5</v>
      </c>
      <c r="AS110" s="2">
        <f t="shared" si="119"/>
        <v>0.01</v>
      </c>
      <c r="AT110" s="1">
        <f t="shared" si="120"/>
        <v>2.1467084728296316E-2</v>
      </c>
      <c r="AU110" s="9">
        <f t="shared" si="121"/>
        <v>52.122000000000007</v>
      </c>
      <c r="AV110" s="1">
        <f t="shared" si="122"/>
        <v>0.3</v>
      </c>
      <c r="AW110" s="1">
        <f t="shared" si="123"/>
        <v>35355.666666666664</v>
      </c>
      <c r="AX110" s="1">
        <f t="shared" si="124"/>
        <v>79515030.605337128</v>
      </c>
    </row>
    <row r="111" spans="1:50" x14ac:dyDescent="0.15">
      <c r="C111" s="7">
        <v>6</v>
      </c>
      <c r="D111" s="7">
        <f t="shared" si="125"/>
        <v>25.649219610999999</v>
      </c>
      <c r="E111" s="10">
        <f t="shared" si="126"/>
        <v>26.302354533225799</v>
      </c>
      <c r="F111" s="7" t="s">
        <v>83</v>
      </c>
      <c r="G111" s="1">
        <v>7</v>
      </c>
      <c r="H111" s="9">
        <f t="shared" si="107"/>
        <v>25.649219610999999</v>
      </c>
      <c r="I111" s="9">
        <f t="shared" si="108"/>
        <v>298.79921961099996</v>
      </c>
      <c r="J111" s="9">
        <f t="shared" si="109"/>
        <v>0.37163013685363538</v>
      </c>
      <c r="K111" s="9">
        <f t="shared" si="110"/>
        <v>52.122000000000007</v>
      </c>
      <c r="L111" s="9">
        <f t="shared" si="111"/>
        <v>0.52122000000000002</v>
      </c>
      <c r="M111" s="1" t="s">
        <v>83</v>
      </c>
      <c r="O111" s="9">
        <f t="shared" si="127"/>
        <v>1.0367889298399473</v>
      </c>
      <c r="P111" s="9">
        <f t="shared" si="112"/>
        <v>0.38530201188475377</v>
      </c>
      <c r="Q111" s="12">
        <f t="shared" si="113"/>
        <v>0.11559060356542612</v>
      </c>
      <c r="R111" s="9">
        <f t="shared" si="114"/>
        <v>0.156366</v>
      </c>
      <c r="S111" s="13">
        <f t="shared" si="115"/>
        <v>0.73923105768150443</v>
      </c>
      <c r="T111" s="2">
        <f t="shared" si="116"/>
        <v>0.01</v>
      </c>
      <c r="U111" s="14">
        <f t="shared" si="117"/>
        <v>7.3923105768150445E-3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0.01</v>
      </c>
      <c r="AF111" s="2">
        <v>0.49</v>
      </c>
      <c r="AG111" s="14">
        <f t="shared" si="118"/>
        <v>4.8999999999999998E-3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0.02</v>
      </c>
      <c r="AR111" s="2">
        <v>0.5</v>
      </c>
      <c r="AS111" s="2">
        <f t="shared" si="119"/>
        <v>0.01</v>
      </c>
      <c r="AT111" s="1">
        <f t="shared" si="120"/>
        <v>2.2292310576815043E-2</v>
      </c>
      <c r="AU111" s="9">
        <f t="shared" si="121"/>
        <v>52.122000000000007</v>
      </c>
      <c r="AV111" s="1">
        <f t="shared" si="122"/>
        <v>0.3</v>
      </c>
      <c r="AW111" s="1">
        <f t="shared" si="123"/>
        <v>35355.666666666664</v>
      </c>
      <c r="AX111" s="1">
        <f t="shared" si="124"/>
        <v>82571703.620410725</v>
      </c>
    </row>
    <row r="112" spans="1:50" x14ac:dyDescent="0.15">
      <c r="C112" s="7">
        <v>7</v>
      </c>
      <c r="D112" s="7">
        <f t="shared" si="125"/>
        <v>25.428775400967702</v>
      </c>
      <c r="E112" s="10">
        <f t="shared" si="126"/>
        <v>25.649219610999999</v>
      </c>
      <c r="F112" s="7" t="s">
        <v>83</v>
      </c>
      <c r="G112" s="1">
        <v>8</v>
      </c>
      <c r="H112" s="9">
        <f t="shared" si="107"/>
        <v>25.428775400967702</v>
      </c>
      <c r="I112" s="9">
        <f t="shared" si="108"/>
        <v>298.57877540096769</v>
      </c>
      <c r="J112" s="9">
        <f t="shared" si="109"/>
        <v>0.3627958165379439</v>
      </c>
      <c r="K112" s="9">
        <f t="shared" si="110"/>
        <v>52.122000000000007</v>
      </c>
      <c r="L112" s="9">
        <f t="shared" si="111"/>
        <v>0.52122000000000002</v>
      </c>
      <c r="M112" s="1" t="s">
        <v>83</v>
      </c>
      <c r="O112" s="9">
        <f t="shared" si="127"/>
        <v>1.1727069179551934</v>
      </c>
      <c r="P112" s="9">
        <f t="shared" si="112"/>
        <v>0.42545316385924997</v>
      </c>
      <c r="Q112" s="12">
        <f t="shared" si="113"/>
        <v>0.12763594915777499</v>
      </c>
      <c r="R112" s="9">
        <f t="shared" si="114"/>
        <v>0.156366</v>
      </c>
      <c r="S112" s="13">
        <f t="shared" si="115"/>
        <v>0.81626408015665164</v>
      </c>
      <c r="T112" s="2">
        <f t="shared" si="116"/>
        <v>0.01</v>
      </c>
      <c r="U112" s="14">
        <f t="shared" si="117"/>
        <v>8.1626408015665168E-3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0.01</v>
      </c>
      <c r="AF112" s="2">
        <v>0.49</v>
      </c>
      <c r="AG112" s="14">
        <f t="shared" si="118"/>
        <v>4.8999999999999998E-3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0.02</v>
      </c>
      <c r="AR112" s="2">
        <v>0.5</v>
      </c>
      <c r="AS112" s="2">
        <f t="shared" si="119"/>
        <v>0.01</v>
      </c>
      <c r="AT112" s="1">
        <f t="shared" si="120"/>
        <v>2.3062640801566517E-2</v>
      </c>
      <c r="AU112" s="9">
        <f t="shared" si="121"/>
        <v>52.122000000000007</v>
      </c>
      <c r="AV112" s="1">
        <f t="shared" si="122"/>
        <v>0.3</v>
      </c>
      <c r="AW112" s="1">
        <f t="shared" si="123"/>
        <v>35355.666666666664</v>
      </c>
      <c r="AX112" s="1">
        <f t="shared" si="124"/>
        <v>85425040.81885159</v>
      </c>
    </row>
    <row r="113" spans="1:53" x14ac:dyDescent="0.15">
      <c r="C113" s="7">
        <v>8</v>
      </c>
      <c r="D113" s="7">
        <f t="shared" si="125"/>
        <v>25.703542690967701</v>
      </c>
      <c r="E113" s="10">
        <f t="shared" si="126"/>
        <v>25.428775400967702</v>
      </c>
      <c r="F113" s="7" t="s">
        <v>83</v>
      </c>
      <c r="G113" s="1">
        <v>9</v>
      </c>
      <c r="H113" s="9">
        <f t="shared" si="107"/>
        <v>25.703542690967701</v>
      </c>
      <c r="I113" s="9">
        <f t="shared" si="108"/>
        <v>298.85354269096769</v>
      </c>
      <c r="J113" s="9">
        <f t="shared" si="109"/>
        <v>0.37383793856998876</v>
      </c>
      <c r="K113" s="9">
        <f t="shared" si="110"/>
        <v>52.122000000000007</v>
      </c>
      <c r="L113" s="9">
        <f t="shared" si="111"/>
        <v>0.52122000000000002</v>
      </c>
      <c r="M113" s="1" t="s">
        <v>83</v>
      </c>
      <c r="O113" s="9">
        <f t="shared" si="127"/>
        <v>1.2684737540959434</v>
      </c>
      <c r="P113" s="9">
        <f t="shared" si="112"/>
        <v>0.47420361336136235</v>
      </c>
      <c r="Q113" s="12">
        <f t="shared" si="113"/>
        <v>0.1422610840084087</v>
      </c>
      <c r="R113" s="9">
        <f t="shared" si="114"/>
        <v>0.156366</v>
      </c>
      <c r="S113" s="13">
        <f t="shared" si="115"/>
        <v>0.90979550547055432</v>
      </c>
      <c r="T113" s="2">
        <f t="shared" si="116"/>
        <v>0.01</v>
      </c>
      <c r="U113" s="14">
        <f t="shared" si="117"/>
        <v>9.0979550547055435E-3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0.01</v>
      </c>
      <c r="AF113" s="2">
        <v>0.49</v>
      </c>
      <c r="AG113" s="14">
        <f t="shared" si="118"/>
        <v>4.8999999999999998E-3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0.02</v>
      </c>
      <c r="AR113" s="2">
        <v>0.5</v>
      </c>
      <c r="AS113" s="2">
        <f t="shared" si="119"/>
        <v>0.01</v>
      </c>
      <c r="AT113" s="1">
        <f t="shared" si="120"/>
        <v>2.3997955054705547E-2</v>
      </c>
      <c r="AU113" s="9">
        <f t="shared" si="121"/>
        <v>52.122000000000007</v>
      </c>
      <c r="AV113" s="1">
        <f t="shared" si="122"/>
        <v>0.3</v>
      </c>
      <c r="AW113" s="1">
        <f t="shared" si="123"/>
        <v>35355.666666666664</v>
      </c>
      <c r="AX113" s="1">
        <f t="shared" si="124"/>
        <v>88889486.150169775</v>
      </c>
    </row>
    <row r="114" spans="1:53" x14ac:dyDescent="0.15">
      <c r="C114" s="7">
        <v>9</v>
      </c>
      <c r="D114" s="7">
        <f t="shared" si="125"/>
        <v>25.581736328333299</v>
      </c>
      <c r="E114" s="10">
        <f t="shared" si="126"/>
        <v>25.703542690967701</v>
      </c>
      <c r="F114" s="7" t="s">
        <v>83</v>
      </c>
      <c r="G114" s="1">
        <v>10</v>
      </c>
      <c r="H114" s="9">
        <f t="shared" si="107"/>
        <v>25.581736328333299</v>
      </c>
      <c r="I114" s="9">
        <f t="shared" si="108"/>
        <v>298.73173632833328</v>
      </c>
      <c r="J114" s="9">
        <f t="shared" si="109"/>
        <v>0.36890452144894126</v>
      </c>
      <c r="K114" s="9">
        <f t="shared" si="110"/>
        <v>52.122000000000007</v>
      </c>
      <c r="L114" s="9">
        <f t="shared" si="111"/>
        <v>0.52122000000000002</v>
      </c>
      <c r="M114" s="1" t="s">
        <v>83</v>
      </c>
      <c r="O114" s="9">
        <f t="shared" si="127"/>
        <v>1.3154901407345811</v>
      </c>
      <c r="P114" s="9">
        <f t="shared" si="112"/>
        <v>0.48529026083849103</v>
      </c>
      <c r="Q114" s="12">
        <f t="shared" si="113"/>
        <v>0.14558707825154729</v>
      </c>
      <c r="R114" s="9">
        <f t="shared" si="114"/>
        <v>0.156366</v>
      </c>
      <c r="S114" s="13">
        <f t="shared" si="115"/>
        <v>0.93106607735407498</v>
      </c>
      <c r="T114" s="2">
        <f t="shared" si="116"/>
        <v>0.01</v>
      </c>
      <c r="U114" s="14">
        <f t="shared" si="117"/>
        <v>9.3106607735407507E-3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0.01</v>
      </c>
      <c r="AF114" s="2">
        <v>0.49</v>
      </c>
      <c r="AG114" s="14">
        <f t="shared" si="118"/>
        <v>4.8999999999999998E-3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0.02</v>
      </c>
      <c r="AR114" s="2">
        <v>0.5</v>
      </c>
      <c r="AS114" s="2">
        <f t="shared" si="119"/>
        <v>0.01</v>
      </c>
      <c r="AT114" s="1">
        <f t="shared" si="120"/>
        <v>2.4210660773540754E-2</v>
      </c>
      <c r="AU114" s="9">
        <f t="shared" si="121"/>
        <v>52.122000000000007</v>
      </c>
      <c r="AV114" s="1">
        <f t="shared" si="122"/>
        <v>0.3</v>
      </c>
      <c r="AW114" s="1">
        <f t="shared" si="123"/>
        <v>35355.666666666664</v>
      </c>
      <c r="AX114" s="1">
        <f t="shared" si="124"/>
        <v>89677357.533600688</v>
      </c>
    </row>
    <row r="115" spans="1:53" x14ac:dyDescent="0.15">
      <c r="C115" s="7">
        <v>10</v>
      </c>
      <c r="D115" s="7">
        <f t="shared" si="125"/>
        <v>25.577696641612899</v>
      </c>
      <c r="E115" s="10">
        <f t="shared" si="126"/>
        <v>25.581736328333299</v>
      </c>
      <c r="F115" s="7" t="s">
        <v>83</v>
      </c>
      <c r="G115" s="1">
        <v>11</v>
      </c>
      <c r="H115" s="9">
        <f t="shared" si="107"/>
        <v>25.577696641612899</v>
      </c>
      <c r="I115" s="9">
        <f t="shared" si="108"/>
        <v>298.72769664161285</v>
      </c>
      <c r="J115" s="9">
        <f t="shared" si="109"/>
        <v>0.36874195726482506</v>
      </c>
      <c r="K115" s="9">
        <f t="shared" si="110"/>
        <v>52.122000000000007</v>
      </c>
      <c r="L115" s="9">
        <f t="shared" si="111"/>
        <v>0.52122000000000002</v>
      </c>
      <c r="M115" s="1" t="s">
        <v>85</v>
      </c>
      <c r="N115" s="9">
        <f>(O114-P114)*$C$21/100</f>
        <v>0.78868988590128564</v>
      </c>
      <c r="O115" s="9">
        <f t="shared" si="127"/>
        <v>0.5627299939948045</v>
      </c>
      <c r="P115" s="9">
        <f t="shared" si="112"/>
        <v>0.20750215939726746</v>
      </c>
      <c r="Q115" s="12">
        <f t="shared" si="113"/>
        <v>6.2250647819180237E-2</v>
      </c>
      <c r="R115" s="9">
        <f t="shared" si="114"/>
        <v>0.156366</v>
      </c>
      <c r="S115" s="13">
        <f t="shared" si="115"/>
        <v>0.39810859022537021</v>
      </c>
      <c r="T115" s="2">
        <f t="shared" si="116"/>
        <v>0.01</v>
      </c>
      <c r="U115" s="14">
        <f t="shared" si="117"/>
        <v>3.981085902253702E-3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0.01</v>
      </c>
      <c r="AF115" s="2">
        <v>0.49</v>
      </c>
      <c r="AG115" s="14">
        <f t="shared" si="118"/>
        <v>4.8999999999999998E-3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0.02</v>
      </c>
      <c r="AR115" s="2">
        <v>0.5</v>
      </c>
      <c r="AS115" s="2">
        <f t="shared" si="119"/>
        <v>0.01</v>
      </c>
      <c r="AT115" s="1">
        <f t="shared" si="120"/>
        <v>1.8881085902253701E-2</v>
      </c>
      <c r="AU115" s="9">
        <f t="shared" si="121"/>
        <v>52.122000000000007</v>
      </c>
      <c r="AV115" s="1">
        <f t="shared" si="122"/>
        <v>0.3</v>
      </c>
      <c r="AW115" s="1">
        <f t="shared" si="123"/>
        <v>35355.666666666664</v>
      </c>
      <c r="AX115" s="1">
        <f t="shared" si="124"/>
        <v>69936376.661371276</v>
      </c>
    </row>
    <row r="116" spans="1:53" x14ac:dyDescent="0.15">
      <c r="C116" s="7">
        <v>11</v>
      </c>
      <c r="D116" s="7">
        <f t="shared" si="125"/>
        <v>25.6877407726667</v>
      </c>
      <c r="E116" s="10">
        <f t="shared" si="126"/>
        <v>25.577696641612899</v>
      </c>
      <c r="F116" s="7" t="s">
        <v>85</v>
      </c>
      <c r="G116" s="1">
        <v>12</v>
      </c>
      <c r="H116" s="9">
        <f t="shared" si="107"/>
        <v>25.6877407726667</v>
      </c>
      <c r="I116" s="9">
        <f t="shared" si="108"/>
        <v>298.83774077266668</v>
      </c>
      <c r="J116" s="9">
        <f t="shared" si="109"/>
        <v>0.37319444968149224</v>
      </c>
      <c r="K116" s="9">
        <f t="shared" si="110"/>
        <v>52.122000000000007</v>
      </c>
      <c r="L116" s="9">
        <f t="shared" si="111"/>
        <v>0.52122000000000002</v>
      </c>
      <c r="M116" s="1" t="s">
        <v>83</v>
      </c>
      <c r="O116" s="9">
        <f t="shared" si="127"/>
        <v>0.87644783459753706</v>
      </c>
      <c r="P116" s="9">
        <f t="shared" si="112"/>
        <v>0.32708546730716337</v>
      </c>
      <c r="Q116" s="12">
        <f t="shared" si="113"/>
        <v>9.8125640192149005E-2</v>
      </c>
      <c r="R116" s="9">
        <f t="shared" si="114"/>
        <v>0.156366</v>
      </c>
      <c r="S116" s="13">
        <f t="shared" si="115"/>
        <v>0.62753821286052591</v>
      </c>
      <c r="T116" s="2">
        <f t="shared" si="116"/>
        <v>0.01</v>
      </c>
      <c r="U116" s="14">
        <f t="shared" si="117"/>
        <v>6.2753821286052596E-3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0.01</v>
      </c>
      <c r="AF116" s="2">
        <v>0.49</v>
      </c>
      <c r="AG116" s="14">
        <f t="shared" si="118"/>
        <v>4.8999999999999998E-3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0.02</v>
      </c>
      <c r="AR116" s="2">
        <v>0.5</v>
      </c>
      <c r="AS116" s="2">
        <f t="shared" si="119"/>
        <v>0.01</v>
      </c>
      <c r="AT116" s="1">
        <f t="shared" si="120"/>
        <v>2.1175382128605258E-2</v>
      </c>
      <c r="AU116" s="9">
        <f t="shared" si="121"/>
        <v>52.122000000000007</v>
      </c>
      <c r="AV116" s="1">
        <f t="shared" si="122"/>
        <v>0.3</v>
      </c>
      <c r="AW116" s="1">
        <f t="shared" si="123"/>
        <v>35355.666666666664</v>
      </c>
      <c r="AX116" s="1">
        <f t="shared" si="124"/>
        <v>78434551.283824161</v>
      </c>
      <c r="AY116" s="1">
        <f>SUM(AX105:AX116)</f>
        <v>963254499.16382229</v>
      </c>
    </row>
    <row r="117" spans="1:53" x14ac:dyDescent="0.15">
      <c r="C117" s="7">
        <v>12</v>
      </c>
      <c r="D117" s="7">
        <f t="shared" si="125"/>
        <v>25.591983524193498</v>
      </c>
      <c r="E117" s="10">
        <f t="shared" si="126"/>
        <v>25.6877407726667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25.259133497419398</v>
      </c>
      <c r="E121" s="7"/>
      <c r="F121" s="7"/>
      <c r="G121" s="1">
        <v>1</v>
      </c>
      <c r="H121" s="9">
        <f t="shared" ref="H121:H132" si="128">E122</f>
        <v>25.259133497419398</v>
      </c>
      <c r="I121" s="9">
        <f t="shared" ref="I121:I132" si="129">H121+273.15</f>
        <v>298.40913349741936</v>
      </c>
      <c r="J121" s="9">
        <f t="shared" ref="J121:J132" si="130">EXP(($C$15*(I121-$C$13))/($C$16*I121*$C$13))</f>
        <v>0.35613203527991966</v>
      </c>
      <c r="K121" s="9">
        <f t="shared" ref="K121:K132" si="131">$B$121/12</f>
        <v>28.47</v>
      </c>
      <c r="L121" s="9">
        <f t="shared" ref="L121:L132" si="132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33">O121*J121</f>
        <v>0.10139079044419314</v>
      </c>
      <c r="Q121" s="12">
        <f t="shared" ref="Q121:Q132" si="134">P121*$B$123</f>
        <v>3.3458960846583737E-2</v>
      </c>
      <c r="R121" s="9">
        <f t="shared" ref="R121:R132" si="135">L121*$B$123</f>
        <v>9.3951000000000007E-2</v>
      </c>
      <c r="S121" s="13">
        <f t="shared" ref="S121:S132" si="136">Q121/R121</f>
        <v>0.35613203527991966</v>
      </c>
      <c r="T121" s="2">
        <f t="shared" ref="T121:T132" si="137">$B$122/100</f>
        <v>0.01</v>
      </c>
      <c r="U121" s="14">
        <f t="shared" ref="U121:U132" si="138">S121*T121</f>
        <v>3.5613203527991967E-3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0.01</v>
      </c>
      <c r="AF121" s="2">
        <v>0.49</v>
      </c>
      <c r="AG121" s="14">
        <f t="shared" ref="AG121:AG132" si="139">AF121*AE121</f>
        <v>4.8999999999999998E-3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0.02</v>
      </c>
      <c r="AR121" s="2">
        <v>0.5</v>
      </c>
      <c r="AS121" s="2">
        <f t="shared" ref="AS121:AS132" si="140">AR121*AQ121</f>
        <v>0.01</v>
      </c>
      <c r="AT121" s="1">
        <f t="shared" ref="AT121:AT132" si="141">(AS121+AM121+AD121+AA121+U121+X121+AG121+AJ121+AP121)</f>
        <v>1.8461320352799196E-2</v>
      </c>
      <c r="AU121" s="9">
        <f t="shared" ref="AU121:AU132" si="142">$B$121/12</f>
        <v>28.47</v>
      </c>
      <c r="AV121" s="1">
        <f t="shared" ref="AV121:AV132" si="143">$B$123</f>
        <v>0.33</v>
      </c>
      <c r="AW121" s="1">
        <f t="shared" ref="AW121:AW132" si="144">$E$8/12</f>
        <v>0</v>
      </c>
      <c r="AX121" s="1">
        <f t="shared" ref="AX121:AX132" si="145">AW121*10000*AV121*0.67*AU121*AT121</f>
        <v>0</v>
      </c>
      <c r="AZ121" s="1">
        <f t="shared" ref="AZ121:AZ132" si="146">$E$9/12</f>
        <v>0</v>
      </c>
      <c r="BA121" s="1">
        <f t="shared" ref="BA121:BA132" si="147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8">D106</f>
        <v>25.927732134516098</v>
      </c>
      <c r="E122" s="10">
        <f t="shared" ref="E122:E133" si="149">D121</f>
        <v>25.259133497419398</v>
      </c>
      <c r="F122" s="7" t="s">
        <v>83</v>
      </c>
      <c r="G122" s="1">
        <v>2</v>
      </c>
      <c r="H122" s="9">
        <f t="shared" si="128"/>
        <v>25.927732134516098</v>
      </c>
      <c r="I122" s="9">
        <f t="shared" si="129"/>
        <v>299.07773213451605</v>
      </c>
      <c r="J122" s="9">
        <f t="shared" si="130"/>
        <v>0.38308036198644713</v>
      </c>
      <c r="K122" s="9">
        <f t="shared" si="131"/>
        <v>28.47</v>
      </c>
      <c r="L122" s="9">
        <f t="shared" si="132"/>
        <v>0.28470000000000001</v>
      </c>
      <c r="M122" s="1" t="s">
        <v>83</v>
      </c>
      <c r="O122" s="9">
        <f t="shared" ref="O122:O132" si="150">L122+O121-P121-N122</f>
        <v>0.46800920955580688</v>
      </c>
      <c r="P122" s="9">
        <f t="shared" si="133"/>
        <v>0.17928513740962948</v>
      </c>
      <c r="Q122" s="12">
        <f t="shared" si="134"/>
        <v>5.9164095345177733E-2</v>
      </c>
      <c r="R122" s="9">
        <f t="shared" si="135"/>
        <v>9.3951000000000007E-2</v>
      </c>
      <c r="S122" s="13">
        <f t="shared" si="136"/>
        <v>0.62973353498289242</v>
      </c>
      <c r="T122" s="2">
        <f t="shared" si="137"/>
        <v>0.01</v>
      </c>
      <c r="U122" s="14">
        <f t="shared" si="138"/>
        <v>6.2973353498289239E-3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0.01</v>
      </c>
      <c r="AF122" s="2">
        <v>0.49</v>
      </c>
      <c r="AG122" s="14">
        <f t="shared" si="139"/>
        <v>4.8999999999999998E-3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0.02</v>
      </c>
      <c r="AR122" s="2">
        <v>0.5</v>
      </c>
      <c r="AS122" s="2">
        <f t="shared" si="140"/>
        <v>0.01</v>
      </c>
      <c r="AT122" s="1">
        <f t="shared" si="141"/>
        <v>2.1197335349828927E-2</v>
      </c>
      <c r="AU122" s="9">
        <f t="shared" si="142"/>
        <v>28.47</v>
      </c>
      <c r="AV122" s="1">
        <f t="shared" si="143"/>
        <v>0.33</v>
      </c>
      <c r="AW122" s="1">
        <f t="shared" si="144"/>
        <v>0</v>
      </c>
      <c r="AX122" s="1">
        <f t="shared" si="145"/>
        <v>0</v>
      </c>
      <c r="AZ122" s="1">
        <f t="shared" si="146"/>
        <v>0</v>
      </c>
      <c r="BA122" s="1">
        <f t="shared" si="147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8"/>
        <v>25.700115866551702</v>
      </c>
      <c r="E123" s="10">
        <f t="shared" si="149"/>
        <v>25.927732134516098</v>
      </c>
      <c r="F123" s="7" t="s">
        <v>83</v>
      </c>
      <c r="G123" s="1">
        <v>3</v>
      </c>
      <c r="H123" s="9">
        <f t="shared" si="128"/>
        <v>25.700115866551702</v>
      </c>
      <c r="I123" s="9">
        <f t="shared" si="129"/>
        <v>298.85011586655168</v>
      </c>
      <c r="J123" s="9">
        <f t="shared" si="130"/>
        <v>0.3736983023667293</v>
      </c>
      <c r="K123" s="9">
        <f t="shared" si="131"/>
        <v>28.47</v>
      </c>
      <c r="L123" s="9">
        <f t="shared" si="132"/>
        <v>0.28470000000000001</v>
      </c>
      <c r="M123" s="1" t="s">
        <v>83</v>
      </c>
      <c r="O123" s="9">
        <f t="shared" si="150"/>
        <v>0.57342407214617741</v>
      </c>
      <c r="P123" s="9">
        <f t="shared" si="133"/>
        <v>0.21428760229724339</v>
      </c>
      <c r="Q123" s="12">
        <f t="shared" si="134"/>
        <v>7.071490875809032E-2</v>
      </c>
      <c r="R123" s="9">
        <f t="shared" si="135"/>
        <v>9.3951000000000007E-2</v>
      </c>
      <c r="S123" s="13">
        <f t="shared" si="136"/>
        <v>0.75267861713116746</v>
      </c>
      <c r="T123" s="2">
        <f t="shared" si="137"/>
        <v>0.01</v>
      </c>
      <c r="U123" s="14">
        <f t="shared" si="138"/>
        <v>7.5267861713116746E-3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0.01</v>
      </c>
      <c r="AF123" s="2">
        <v>0.49</v>
      </c>
      <c r="AG123" s="14">
        <f t="shared" si="139"/>
        <v>4.8999999999999998E-3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0.02</v>
      </c>
      <c r="AR123" s="2">
        <v>0.5</v>
      </c>
      <c r="AS123" s="2">
        <f t="shared" si="140"/>
        <v>0.01</v>
      </c>
      <c r="AT123" s="1">
        <f t="shared" si="141"/>
        <v>2.2426786171311677E-2</v>
      </c>
      <c r="AU123" s="9">
        <f t="shared" si="142"/>
        <v>28.47</v>
      </c>
      <c r="AV123" s="1">
        <f t="shared" si="143"/>
        <v>0.33</v>
      </c>
      <c r="AW123" s="1">
        <f t="shared" si="144"/>
        <v>0</v>
      </c>
      <c r="AX123" s="1">
        <f t="shared" si="145"/>
        <v>0</v>
      </c>
      <c r="AZ123" s="1">
        <f t="shared" si="146"/>
        <v>0</v>
      </c>
      <c r="BA123" s="1">
        <f t="shared" si="147"/>
        <v>0</v>
      </c>
    </row>
    <row r="124" spans="1:53" x14ac:dyDescent="0.15">
      <c r="C124" s="7">
        <v>3</v>
      </c>
      <c r="D124" s="7">
        <f t="shared" si="148"/>
        <v>26.126781252580599</v>
      </c>
      <c r="E124" s="10">
        <f t="shared" si="149"/>
        <v>25.700115866551702</v>
      </c>
      <c r="F124" s="7" t="s">
        <v>83</v>
      </c>
      <c r="G124" s="1">
        <v>4</v>
      </c>
      <c r="H124" s="9">
        <f t="shared" si="128"/>
        <v>26.126781252580599</v>
      </c>
      <c r="I124" s="9">
        <f t="shared" si="129"/>
        <v>299.27678125258058</v>
      </c>
      <c r="J124" s="9">
        <f t="shared" si="130"/>
        <v>0.39146567329693688</v>
      </c>
      <c r="K124" s="9">
        <f t="shared" si="131"/>
        <v>28.47</v>
      </c>
      <c r="L124" s="9">
        <f t="shared" si="132"/>
        <v>0.28470000000000001</v>
      </c>
      <c r="M124" s="1" t="s">
        <v>83</v>
      </c>
      <c r="O124" s="9">
        <f t="shared" si="150"/>
        <v>0.64383646984893395</v>
      </c>
      <c r="P124" s="9">
        <f t="shared" si="133"/>
        <v>0.25203987716253595</v>
      </c>
      <c r="Q124" s="12">
        <f t="shared" si="134"/>
        <v>8.3173159463636862E-2</v>
      </c>
      <c r="R124" s="9">
        <f t="shared" si="135"/>
        <v>9.3951000000000007E-2</v>
      </c>
      <c r="S124" s="13">
        <f t="shared" si="136"/>
        <v>0.88528232231308723</v>
      </c>
      <c r="T124" s="2">
        <f t="shared" si="137"/>
        <v>0.01</v>
      </c>
      <c r="U124" s="14">
        <f t="shared" si="138"/>
        <v>8.8528232231308724E-3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0.01</v>
      </c>
      <c r="AF124" s="2">
        <v>0.49</v>
      </c>
      <c r="AG124" s="14">
        <f t="shared" si="139"/>
        <v>4.8999999999999998E-3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0.02</v>
      </c>
      <c r="AR124" s="2">
        <v>0.5</v>
      </c>
      <c r="AS124" s="2">
        <f t="shared" si="140"/>
        <v>0.01</v>
      </c>
      <c r="AT124" s="1">
        <f t="shared" si="141"/>
        <v>2.3752823223130874E-2</v>
      </c>
      <c r="AU124" s="9">
        <f t="shared" si="142"/>
        <v>28.47</v>
      </c>
      <c r="AV124" s="1">
        <f t="shared" si="143"/>
        <v>0.33</v>
      </c>
      <c r="AW124" s="1">
        <f t="shared" si="144"/>
        <v>0</v>
      </c>
      <c r="AX124" s="1">
        <f t="shared" si="145"/>
        <v>0</v>
      </c>
      <c r="AZ124" s="1">
        <f t="shared" si="146"/>
        <v>0</v>
      </c>
      <c r="BA124" s="1">
        <f t="shared" si="147"/>
        <v>0</v>
      </c>
    </row>
    <row r="125" spans="1:53" x14ac:dyDescent="0.15">
      <c r="C125" s="7">
        <v>4</v>
      </c>
      <c r="D125" s="7">
        <f t="shared" si="148"/>
        <v>26.226097310333301</v>
      </c>
      <c r="E125" s="10">
        <f t="shared" si="149"/>
        <v>26.126781252580599</v>
      </c>
      <c r="F125" s="7" t="s">
        <v>83</v>
      </c>
      <c r="G125" s="1">
        <v>5</v>
      </c>
      <c r="H125" s="9">
        <f t="shared" si="128"/>
        <v>26.226097310333301</v>
      </c>
      <c r="I125" s="9">
        <f t="shared" si="129"/>
        <v>299.37609731033331</v>
      </c>
      <c r="J125" s="9">
        <f t="shared" si="130"/>
        <v>0.39571367389904305</v>
      </c>
      <c r="K125" s="9">
        <f t="shared" si="131"/>
        <v>28.47</v>
      </c>
      <c r="L125" s="9">
        <f t="shared" si="132"/>
        <v>0.28470000000000001</v>
      </c>
      <c r="M125" s="1" t="s">
        <v>85</v>
      </c>
      <c r="N125" s="9">
        <f>(O124-P124)*$C$21/100</f>
        <v>0.37220676305207812</v>
      </c>
      <c r="O125" s="9">
        <f t="shared" si="150"/>
        <v>0.30428982963431994</v>
      </c>
      <c r="P125" s="9">
        <f t="shared" si="133"/>
        <v>0.12041164641471065</v>
      </c>
      <c r="Q125" s="12">
        <f t="shared" si="134"/>
        <v>3.9735843316854515E-2</v>
      </c>
      <c r="R125" s="9">
        <f t="shared" si="135"/>
        <v>9.3951000000000007E-2</v>
      </c>
      <c r="S125" s="13">
        <f t="shared" si="136"/>
        <v>0.42294220728735737</v>
      </c>
      <c r="T125" s="2">
        <f t="shared" si="137"/>
        <v>0.01</v>
      </c>
      <c r="U125" s="14">
        <f t="shared" si="138"/>
        <v>4.2294220728735735E-3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0.01</v>
      </c>
      <c r="AF125" s="2">
        <v>0.49</v>
      </c>
      <c r="AG125" s="14">
        <f t="shared" si="139"/>
        <v>4.8999999999999998E-3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0.02</v>
      </c>
      <c r="AR125" s="2">
        <v>0.5</v>
      </c>
      <c r="AS125" s="2">
        <f t="shared" si="140"/>
        <v>0.01</v>
      </c>
      <c r="AT125" s="1">
        <f t="shared" si="141"/>
        <v>1.9129422072873575E-2</v>
      </c>
      <c r="AU125" s="9">
        <f t="shared" si="142"/>
        <v>28.47</v>
      </c>
      <c r="AV125" s="1">
        <f t="shared" si="143"/>
        <v>0.33</v>
      </c>
      <c r="AW125" s="1">
        <f t="shared" si="144"/>
        <v>0</v>
      </c>
      <c r="AX125" s="1">
        <f t="shared" si="145"/>
        <v>0</v>
      </c>
      <c r="AZ125" s="1">
        <f t="shared" si="146"/>
        <v>0</v>
      </c>
      <c r="BA125" s="1">
        <f t="shared" si="147"/>
        <v>0</v>
      </c>
    </row>
    <row r="126" spans="1:53" x14ac:dyDescent="0.15">
      <c r="C126" s="7">
        <v>5</v>
      </c>
      <c r="D126" s="7">
        <f t="shared" si="148"/>
        <v>26.302354533225799</v>
      </c>
      <c r="E126" s="10">
        <f t="shared" si="149"/>
        <v>26.226097310333301</v>
      </c>
      <c r="F126" s="7" t="s">
        <v>85</v>
      </c>
      <c r="G126" s="1">
        <v>6</v>
      </c>
      <c r="H126" s="9">
        <f t="shared" si="128"/>
        <v>26.302354533225799</v>
      </c>
      <c r="I126" s="9">
        <f t="shared" si="129"/>
        <v>299.45235453322579</v>
      </c>
      <c r="J126" s="9">
        <f t="shared" si="130"/>
        <v>0.39900471022777195</v>
      </c>
      <c r="K126" s="9">
        <f t="shared" si="131"/>
        <v>28.47</v>
      </c>
      <c r="L126" s="9">
        <f t="shared" si="132"/>
        <v>0.28470000000000001</v>
      </c>
      <c r="M126" s="1" t="s">
        <v>83</v>
      </c>
      <c r="O126" s="9">
        <f t="shared" si="150"/>
        <v>0.46857818321960926</v>
      </c>
      <c r="P126" s="9">
        <f t="shared" si="133"/>
        <v>0.18696490221459602</v>
      </c>
      <c r="Q126" s="12">
        <f t="shared" si="134"/>
        <v>6.169841773081669E-2</v>
      </c>
      <c r="R126" s="9">
        <f t="shared" si="135"/>
        <v>9.3951000000000007E-2</v>
      </c>
      <c r="S126" s="13">
        <f t="shared" si="136"/>
        <v>0.6567084728296313</v>
      </c>
      <c r="T126" s="2">
        <f t="shared" si="137"/>
        <v>0.01</v>
      </c>
      <c r="U126" s="14">
        <f t="shared" si="138"/>
        <v>6.567084728296313E-3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0.01</v>
      </c>
      <c r="AF126" s="2">
        <v>0.49</v>
      </c>
      <c r="AG126" s="14">
        <f t="shared" si="139"/>
        <v>4.8999999999999998E-3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0.02</v>
      </c>
      <c r="AR126" s="2">
        <v>0.5</v>
      </c>
      <c r="AS126" s="2">
        <f t="shared" si="140"/>
        <v>0.01</v>
      </c>
      <c r="AT126" s="1">
        <f t="shared" si="141"/>
        <v>2.1467084728296316E-2</v>
      </c>
      <c r="AU126" s="9">
        <f t="shared" si="142"/>
        <v>28.47</v>
      </c>
      <c r="AV126" s="1">
        <f t="shared" si="143"/>
        <v>0.33</v>
      </c>
      <c r="AW126" s="1">
        <f t="shared" si="144"/>
        <v>0</v>
      </c>
      <c r="AX126" s="1">
        <f t="shared" si="145"/>
        <v>0</v>
      </c>
      <c r="AZ126" s="1">
        <f t="shared" si="146"/>
        <v>0</v>
      </c>
      <c r="BA126" s="1">
        <f t="shared" si="147"/>
        <v>0</v>
      </c>
    </row>
    <row r="127" spans="1:53" x14ac:dyDescent="0.15">
      <c r="C127" s="7">
        <v>6</v>
      </c>
      <c r="D127" s="7">
        <f t="shared" si="148"/>
        <v>25.649219610999999</v>
      </c>
      <c r="E127" s="10">
        <f t="shared" si="149"/>
        <v>26.302354533225799</v>
      </c>
      <c r="F127" s="7" t="s">
        <v>83</v>
      </c>
      <c r="G127" s="1">
        <v>7</v>
      </c>
      <c r="H127" s="9">
        <f t="shared" si="128"/>
        <v>25.649219610999999</v>
      </c>
      <c r="I127" s="9">
        <f t="shared" si="129"/>
        <v>298.79921961099996</v>
      </c>
      <c r="J127" s="9">
        <f t="shared" si="130"/>
        <v>0.37163013685363538</v>
      </c>
      <c r="K127" s="9">
        <f t="shared" si="131"/>
        <v>28.47</v>
      </c>
      <c r="L127" s="9">
        <f t="shared" si="132"/>
        <v>0.28470000000000001</v>
      </c>
      <c r="M127" s="1" t="s">
        <v>83</v>
      </c>
      <c r="O127" s="9">
        <f t="shared" si="150"/>
        <v>0.56631328100501321</v>
      </c>
      <c r="P127" s="9">
        <f t="shared" si="133"/>
        <v>0.21045908212192432</v>
      </c>
      <c r="Q127" s="12">
        <f t="shared" si="134"/>
        <v>6.945149710023503E-2</v>
      </c>
      <c r="R127" s="9">
        <f t="shared" si="135"/>
        <v>9.3951000000000007E-2</v>
      </c>
      <c r="S127" s="13">
        <f t="shared" si="136"/>
        <v>0.73923105768150443</v>
      </c>
      <c r="T127" s="2">
        <f t="shared" si="137"/>
        <v>0.01</v>
      </c>
      <c r="U127" s="14">
        <f t="shared" si="138"/>
        <v>7.3923105768150445E-3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0.01</v>
      </c>
      <c r="AF127" s="2">
        <v>0.49</v>
      </c>
      <c r="AG127" s="14">
        <f t="shared" si="139"/>
        <v>4.8999999999999998E-3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0.02</v>
      </c>
      <c r="AR127" s="2">
        <v>0.5</v>
      </c>
      <c r="AS127" s="2">
        <f t="shared" si="140"/>
        <v>0.01</v>
      </c>
      <c r="AT127" s="1">
        <f t="shared" si="141"/>
        <v>2.2292310576815043E-2</v>
      </c>
      <c r="AU127" s="9">
        <f t="shared" si="142"/>
        <v>28.47</v>
      </c>
      <c r="AV127" s="1">
        <f t="shared" si="143"/>
        <v>0.33</v>
      </c>
      <c r="AW127" s="1">
        <f t="shared" si="144"/>
        <v>0</v>
      </c>
      <c r="AX127" s="1">
        <f t="shared" si="145"/>
        <v>0</v>
      </c>
      <c r="AZ127" s="1">
        <f t="shared" si="146"/>
        <v>0</v>
      </c>
      <c r="BA127" s="1">
        <f t="shared" si="147"/>
        <v>0</v>
      </c>
    </row>
    <row r="128" spans="1:53" x14ac:dyDescent="0.15">
      <c r="C128" s="7">
        <v>7</v>
      </c>
      <c r="D128" s="7">
        <f t="shared" si="148"/>
        <v>25.428775400967702</v>
      </c>
      <c r="E128" s="10">
        <f t="shared" si="149"/>
        <v>25.649219610999999</v>
      </c>
      <c r="F128" s="7" t="s">
        <v>83</v>
      </c>
      <c r="G128" s="1">
        <v>8</v>
      </c>
      <c r="H128" s="9">
        <f t="shared" si="128"/>
        <v>25.428775400967702</v>
      </c>
      <c r="I128" s="9">
        <f t="shared" si="129"/>
        <v>298.57877540096769</v>
      </c>
      <c r="J128" s="9">
        <f t="shared" si="130"/>
        <v>0.3627958165379439</v>
      </c>
      <c r="K128" s="9">
        <f t="shared" si="131"/>
        <v>28.47</v>
      </c>
      <c r="L128" s="9">
        <f t="shared" si="132"/>
        <v>0.28470000000000001</v>
      </c>
      <c r="M128" s="1" t="s">
        <v>83</v>
      </c>
      <c r="O128" s="9">
        <f t="shared" si="150"/>
        <v>0.64055419888308895</v>
      </c>
      <c r="P128" s="9">
        <f t="shared" si="133"/>
        <v>0.23239038362059877</v>
      </c>
      <c r="Q128" s="12">
        <f t="shared" si="134"/>
        <v>7.6688826594797602E-2</v>
      </c>
      <c r="R128" s="9">
        <f t="shared" si="135"/>
        <v>9.3951000000000007E-2</v>
      </c>
      <c r="S128" s="13">
        <f t="shared" si="136"/>
        <v>0.81626408015665186</v>
      </c>
      <c r="T128" s="2">
        <f t="shared" si="137"/>
        <v>0.01</v>
      </c>
      <c r="U128" s="14">
        <f t="shared" si="138"/>
        <v>8.1626408015665185E-3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0.01</v>
      </c>
      <c r="AF128" s="2">
        <v>0.49</v>
      </c>
      <c r="AG128" s="14">
        <f t="shared" si="139"/>
        <v>4.8999999999999998E-3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0.02</v>
      </c>
      <c r="AR128" s="2">
        <v>0.5</v>
      </c>
      <c r="AS128" s="2">
        <f t="shared" si="140"/>
        <v>0.01</v>
      </c>
      <c r="AT128" s="1">
        <f t="shared" si="141"/>
        <v>2.3062640801566517E-2</v>
      </c>
      <c r="AU128" s="9">
        <f t="shared" si="142"/>
        <v>28.47</v>
      </c>
      <c r="AV128" s="1">
        <f t="shared" si="143"/>
        <v>0.33</v>
      </c>
      <c r="AW128" s="1">
        <f t="shared" si="144"/>
        <v>0</v>
      </c>
      <c r="AX128" s="1">
        <f t="shared" si="145"/>
        <v>0</v>
      </c>
      <c r="AZ128" s="1">
        <f t="shared" si="146"/>
        <v>0</v>
      </c>
      <c r="BA128" s="1">
        <f t="shared" si="147"/>
        <v>0</v>
      </c>
    </row>
    <row r="129" spans="1:54" x14ac:dyDescent="0.15">
      <c r="C129" s="7">
        <v>8</v>
      </c>
      <c r="D129" s="7">
        <f t="shared" si="148"/>
        <v>25.703542690967701</v>
      </c>
      <c r="E129" s="10">
        <f t="shared" si="149"/>
        <v>25.428775400967702</v>
      </c>
      <c r="F129" s="7" t="s">
        <v>83</v>
      </c>
      <c r="G129" s="1">
        <v>9</v>
      </c>
      <c r="H129" s="9">
        <f t="shared" si="128"/>
        <v>25.703542690967701</v>
      </c>
      <c r="I129" s="9">
        <f t="shared" si="129"/>
        <v>298.85354269096769</v>
      </c>
      <c r="J129" s="9">
        <f t="shared" si="130"/>
        <v>0.37383793856998876</v>
      </c>
      <c r="K129" s="9">
        <f t="shared" si="131"/>
        <v>28.47</v>
      </c>
      <c r="L129" s="9">
        <f t="shared" si="132"/>
        <v>0.28470000000000001</v>
      </c>
      <c r="M129" s="1" t="s">
        <v>83</v>
      </c>
      <c r="O129" s="9">
        <f t="shared" si="150"/>
        <v>0.69286381526249019</v>
      </c>
      <c r="P129" s="9">
        <f t="shared" si="133"/>
        <v>0.25901878040746684</v>
      </c>
      <c r="Q129" s="12">
        <f t="shared" si="134"/>
        <v>8.547619753446406E-2</v>
      </c>
      <c r="R129" s="9">
        <f t="shared" si="135"/>
        <v>9.3951000000000007E-2</v>
      </c>
      <c r="S129" s="13">
        <f t="shared" si="136"/>
        <v>0.90979550547055432</v>
      </c>
      <c r="T129" s="2">
        <f t="shared" si="137"/>
        <v>0.01</v>
      </c>
      <c r="U129" s="14">
        <f t="shared" si="138"/>
        <v>9.0979550547055435E-3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0.01</v>
      </c>
      <c r="AF129" s="2">
        <v>0.49</v>
      </c>
      <c r="AG129" s="14">
        <f t="shared" si="139"/>
        <v>4.8999999999999998E-3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0.02</v>
      </c>
      <c r="AR129" s="2">
        <v>0.5</v>
      </c>
      <c r="AS129" s="2">
        <f t="shared" si="140"/>
        <v>0.01</v>
      </c>
      <c r="AT129" s="1">
        <f t="shared" si="141"/>
        <v>2.3997955054705547E-2</v>
      </c>
      <c r="AU129" s="9">
        <f t="shared" si="142"/>
        <v>28.47</v>
      </c>
      <c r="AV129" s="1">
        <f t="shared" si="143"/>
        <v>0.33</v>
      </c>
      <c r="AW129" s="1">
        <f t="shared" si="144"/>
        <v>0</v>
      </c>
      <c r="AX129" s="1">
        <f t="shared" si="145"/>
        <v>0</v>
      </c>
      <c r="AZ129" s="1">
        <f t="shared" si="146"/>
        <v>0</v>
      </c>
      <c r="BA129" s="1">
        <f t="shared" si="147"/>
        <v>0</v>
      </c>
    </row>
    <row r="130" spans="1:54" x14ac:dyDescent="0.15">
      <c r="C130" s="7">
        <v>9</v>
      </c>
      <c r="D130" s="7">
        <f t="shared" si="148"/>
        <v>25.581736328333299</v>
      </c>
      <c r="E130" s="10">
        <f t="shared" si="149"/>
        <v>25.703542690967701</v>
      </c>
      <c r="F130" s="7" t="s">
        <v>83</v>
      </c>
      <c r="G130" s="1">
        <v>10</v>
      </c>
      <c r="H130" s="9">
        <f t="shared" si="128"/>
        <v>25.581736328333299</v>
      </c>
      <c r="I130" s="9">
        <f t="shared" si="129"/>
        <v>298.73173632833328</v>
      </c>
      <c r="J130" s="9">
        <f t="shared" si="130"/>
        <v>0.36890452144894126</v>
      </c>
      <c r="K130" s="9">
        <f t="shared" si="131"/>
        <v>28.47</v>
      </c>
      <c r="L130" s="9">
        <f t="shared" si="132"/>
        <v>0.28470000000000001</v>
      </c>
      <c r="M130" s="1" t="s">
        <v>83</v>
      </c>
      <c r="O130" s="9">
        <f t="shared" si="150"/>
        <v>0.7185450348550233</v>
      </c>
      <c r="P130" s="9">
        <f t="shared" si="133"/>
        <v>0.26507451222270517</v>
      </c>
      <c r="Q130" s="12">
        <f t="shared" si="134"/>
        <v>8.7474589033492714E-2</v>
      </c>
      <c r="R130" s="9">
        <f t="shared" si="135"/>
        <v>9.3951000000000007E-2</v>
      </c>
      <c r="S130" s="13">
        <f t="shared" si="136"/>
        <v>0.93106607735407509</v>
      </c>
      <c r="T130" s="2">
        <f t="shared" si="137"/>
        <v>0.01</v>
      </c>
      <c r="U130" s="14">
        <f t="shared" si="138"/>
        <v>9.3106607735407507E-3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0.01</v>
      </c>
      <c r="AF130" s="2">
        <v>0.49</v>
      </c>
      <c r="AG130" s="14">
        <f t="shared" si="139"/>
        <v>4.8999999999999998E-3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0.02</v>
      </c>
      <c r="AR130" s="2">
        <v>0.5</v>
      </c>
      <c r="AS130" s="2">
        <f t="shared" si="140"/>
        <v>0.01</v>
      </c>
      <c r="AT130" s="1">
        <f t="shared" si="141"/>
        <v>2.4210660773540754E-2</v>
      </c>
      <c r="AU130" s="9">
        <f t="shared" si="142"/>
        <v>28.47</v>
      </c>
      <c r="AV130" s="1">
        <f t="shared" si="143"/>
        <v>0.33</v>
      </c>
      <c r="AW130" s="1">
        <f t="shared" si="144"/>
        <v>0</v>
      </c>
      <c r="AX130" s="1">
        <f t="shared" si="145"/>
        <v>0</v>
      </c>
      <c r="AZ130" s="1">
        <f t="shared" si="146"/>
        <v>0</v>
      </c>
      <c r="BA130" s="1">
        <f t="shared" si="147"/>
        <v>0</v>
      </c>
    </row>
    <row r="131" spans="1:54" x14ac:dyDescent="0.15">
      <c r="C131" s="7">
        <v>10</v>
      </c>
      <c r="D131" s="7">
        <f t="shared" si="148"/>
        <v>25.577696641612899</v>
      </c>
      <c r="E131" s="10">
        <f t="shared" si="149"/>
        <v>25.581736328333299</v>
      </c>
      <c r="F131" s="7" t="s">
        <v>83</v>
      </c>
      <c r="G131" s="1">
        <v>11</v>
      </c>
      <c r="H131" s="9">
        <f t="shared" si="128"/>
        <v>25.577696641612899</v>
      </c>
      <c r="I131" s="9">
        <f t="shared" si="129"/>
        <v>298.72769664161285</v>
      </c>
      <c r="J131" s="9">
        <f t="shared" si="130"/>
        <v>0.36874195726482506</v>
      </c>
      <c r="K131" s="9">
        <f t="shared" si="131"/>
        <v>28.47</v>
      </c>
      <c r="L131" s="9">
        <f t="shared" si="132"/>
        <v>0.28470000000000001</v>
      </c>
      <c r="M131" s="1" t="s">
        <v>85</v>
      </c>
      <c r="N131" s="9">
        <f>(O130-P130)*$C$21/100</f>
        <v>0.43079699650070225</v>
      </c>
      <c r="O131" s="9">
        <f t="shared" si="150"/>
        <v>0.30737352613161584</v>
      </c>
      <c r="P131" s="9">
        <f t="shared" si="133"/>
        <v>0.11334151563716288</v>
      </c>
      <c r="Q131" s="12">
        <f t="shared" si="134"/>
        <v>3.7402700160263751E-2</v>
      </c>
      <c r="R131" s="9">
        <f t="shared" si="135"/>
        <v>9.3951000000000007E-2</v>
      </c>
      <c r="S131" s="13">
        <f t="shared" si="136"/>
        <v>0.3981085902253701</v>
      </c>
      <c r="T131" s="2">
        <f t="shared" si="137"/>
        <v>0.01</v>
      </c>
      <c r="U131" s="14">
        <f t="shared" si="138"/>
        <v>3.9810859022537011E-3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0.01</v>
      </c>
      <c r="AF131" s="2">
        <v>0.49</v>
      </c>
      <c r="AG131" s="14">
        <f t="shared" si="139"/>
        <v>4.8999999999999998E-3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0.02</v>
      </c>
      <c r="AR131" s="2">
        <v>0.5</v>
      </c>
      <c r="AS131" s="2">
        <f t="shared" si="140"/>
        <v>0.01</v>
      </c>
      <c r="AT131" s="1">
        <f t="shared" si="141"/>
        <v>1.8881085902253701E-2</v>
      </c>
      <c r="AU131" s="9">
        <f t="shared" si="142"/>
        <v>28.47</v>
      </c>
      <c r="AV131" s="1">
        <f t="shared" si="143"/>
        <v>0.33</v>
      </c>
      <c r="AW131" s="1">
        <f t="shared" si="144"/>
        <v>0</v>
      </c>
      <c r="AX131" s="1">
        <f t="shared" si="145"/>
        <v>0</v>
      </c>
      <c r="AZ131" s="1">
        <f t="shared" si="146"/>
        <v>0</v>
      </c>
      <c r="BA131" s="1">
        <f t="shared" si="147"/>
        <v>0</v>
      </c>
    </row>
    <row r="132" spans="1:54" x14ac:dyDescent="0.15">
      <c r="C132" s="7">
        <v>11</v>
      </c>
      <c r="D132" s="7">
        <f t="shared" si="148"/>
        <v>25.6877407726667</v>
      </c>
      <c r="E132" s="10">
        <f t="shared" si="149"/>
        <v>25.577696641612899</v>
      </c>
      <c r="F132" s="7" t="s">
        <v>85</v>
      </c>
      <c r="G132" s="1">
        <v>12</v>
      </c>
      <c r="H132" s="9">
        <f t="shared" si="128"/>
        <v>25.6877407726667</v>
      </c>
      <c r="I132" s="9">
        <f t="shared" si="129"/>
        <v>298.83774077266668</v>
      </c>
      <c r="J132" s="9">
        <f t="shared" si="130"/>
        <v>0.37319444968149224</v>
      </c>
      <c r="K132" s="9">
        <f t="shared" si="131"/>
        <v>28.47</v>
      </c>
      <c r="L132" s="9">
        <f t="shared" si="132"/>
        <v>0.28470000000000001</v>
      </c>
      <c r="M132" s="1" t="s">
        <v>83</v>
      </c>
      <c r="O132" s="9">
        <f t="shared" si="150"/>
        <v>0.47873201049445302</v>
      </c>
      <c r="P132" s="9">
        <f t="shared" si="133"/>
        <v>0.17866012920139177</v>
      </c>
      <c r="Q132" s="12">
        <f t="shared" si="134"/>
        <v>5.8957842636459284E-2</v>
      </c>
      <c r="R132" s="9">
        <f t="shared" si="135"/>
        <v>9.3951000000000007E-2</v>
      </c>
      <c r="S132" s="13">
        <f t="shared" si="136"/>
        <v>0.62753821286052602</v>
      </c>
      <c r="T132" s="2">
        <f t="shared" si="137"/>
        <v>0.01</v>
      </c>
      <c r="U132" s="14">
        <f t="shared" si="138"/>
        <v>6.2753821286052605E-3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0.01</v>
      </c>
      <c r="AF132" s="2">
        <v>0.49</v>
      </c>
      <c r="AG132" s="14">
        <f t="shared" si="139"/>
        <v>4.8999999999999998E-3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0.02</v>
      </c>
      <c r="AR132" s="2">
        <v>0.5</v>
      </c>
      <c r="AS132" s="2">
        <f t="shared" si="140"/>
        <v>0.01</v>
      </c>
      <c r="AT132" s="1">
        <f t="shared" si="141"/>
        <v>2.1175382128605258E-2</v>
      </c>
      <c r="AU132" s="9">
        <f t="shared" si="142"/>
        <v>28.47</v>
      </c>
      <c r="AV132" s="1">
        <f t="shared" si="143"/>
        <v>0.33</v>
      </c>
      <c r="AW132" s="1">
        <f t="shared" si="144"/>
        <v>0</v>
      </c>
      <c r="AX132" s="1">
        <f t="shared" si="145"/>
        <v>0</v>
      </c>
      <c r="AY132" s="1">
        <f>SUM(AX121:AX132)</f>
        <v>0</v>
      </c>
      <c r="AZ132" s="1">
        <f t="shared" si="146"/>
        <v>0</v>
      </c>
      <c r="BA132" s="1">
        <f t="shared" si="147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8"/>
        <v>25.591983524193498</v>
      </c>
      <c r="E133" s="10">
        <f t="shared" si="149"/>
        <v>25.6877407726667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25.259133497419398</v>
      </c>
      <c r="E136" s="7"/>
      <c r="F136" s="7"/>
      <c r="G136" s="1">
        <v>1</v>
      </c>
      <c r="H136" s="9">
        <f t="shared" ref="H136:H147" si="151">E137</f>
        <v>25.259133497419398</v>
      </c>
      <c r="I136" s="9">
        <f t="shared" ref="I136:I147" si="152">H136+273.15</f>
        <v>298.40913349741936</v>
      </c>
      <c r="J136" s="9">
        <f t="shared" ref="J136:J147" si="153">EXP(($C$15*(I136-$C$13))/($C$16*I136*$C$13))</f>
        <v>0.35613203527991966</v>
      </c>
      <c r="K136" s="9">
        <f t="shared" ref="K136:K147" si="154">$B$136/12</f>
        <v>75.904791666666668</v>
      </c>
      <c r="L136" s="9">
        <f t="shared" ref="L136:L147" si="155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6">O136*J136</f>
        <v>0.27032127943748285</v>
      </c>
      <c r="Q136" s="12">
        <f t="shared" ref="Q136:Q147" si="157">P136*$B$138</f>
        <v>7.028353265374554E-2</v>
      </c>
      <c r="R136" s="9">
        <f t="shared" ref="R136:R147" si="158">L136*$B$138</f>
        <v>0.19735245833333334</v>
      </c>
      <c r="S136" s="13">
        <f t="shared" ref="S136:S147" si="159">Q136/R136</f>
        <v>0.35613203527991966</v>
      </c>
      <c r="T136" s="2">
        <f t="shared" ref="T136:T147" si="160">$B$137/100</f>
        <v>0.01</v>
      </c>
      <c r="U136" s="14">
        <f t="shared" ref="U136:U147" si="161">S136*T136</f>
        <v>3.5613203527991967E-3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0.01</v>
      </c>
      <c r="AF136" s="2">
        <v>0.49</v>
      </c>
      <c r="AG136" s="14">
        <f t="shared" ref="AG136:AG147" si="162">AF136*AE136</f>
        <v>4.8999999999999998E-3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0.02</v>
      </c>
      <c r="AR136" s="2">
        <v>0.5</v>
      </c>
      <c r="AS136" s="2">
        <f t="shared" ref="AS136:AS147" si="163">AR136*AQ136</f>
        <v>0.01</v>
      </c>
      <c r="AT136" s="1">
        <f t="shared" ref="AT136:AT147" si="164">(AS136+AM136+AD136+AA136+U136+X136+AG136+AJ136+AP136)</f>
        <v>1.8461320352799196E-2</v>
      </c>
      <c r="AU136" s="9">
        <f t="shared" ref="AU136:AU147" si="165">$B$136/12</f>
        <v>75.904791666666668</v>
      </c>
      <c r="AV136" s="1">
        <f t="shared" ref="AV136:AV147" si="166">$B$138</f>
        <v>0.26</v>
      </c>
      <c r="AW136" s="1">
        <f t="shared" ref="AW136:AW147" si="167">$E$10/12</f>
        <v>0</v>
      </c>
      <c r="AX136" s="1">
        <f t="shared" ref="AX136:AX147" si="16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9">D122</f>
        <v>25.927732134516098</v>
      </c>
      <c r="E137" s="10">
        <f t="shared" ref="E137:E148" si="170">D136</f>
        <v>25.259133497419398</v>
      </c>
      <c r="F137" s="7" t="s">
        <v>83</v>
      </c>
      <c r="G137" s="1">
        <v>2</v>
      </c>
      <c r="H137" s="9">
        <f t="shared" si="151"/>
        <v>25.927732134516098</v>
      </c>
      <c r="I137" s="9">
        <f t="shared" si="152"/>
        <v>299.07773213451605</v>
      </c>
      <c r="J137" s="9">
        <f t="shared" si="153"/>
        <v>0.38308036198644713</v>
      </c>
      <c r="K137" s="9">
        <f t="shared" si="154"/>
        <v>75.904791666666668</v>
      </c>
      <c r="L137" s="9">
        <f t="shared" si="155"/>
        <v>0.75904791666666671</v>
      </c>
      <c r="M137" s="1" t="s">
        <v>83</v>
      </c>
      <c r="O137" s="9">
        <f t="shared" ref="O137:O147" si="171">L137+O136-P136-N137</f>
        <v>1.2477745538958507</v>
      </c>
      <c r="P137" s="9">
        <f t="shared" si="156"/>
        <v>0.47799792778390005</v>
      </c>
      <c r="Q137" s="12">
        <f t="shared" si="157"/>
        <v>0.12427946122381402</v>
      </c>
      <c r="R137" s="9">
        <f t="shared" si="158"/>
        <v>0.19735245833333334</v>
      </c>
      <c r="S137" s="13">
        <f t="shared" si="159"/>
        <v>0.62973353498289253</v>
      </c>
      <c r="T137" s="2">
        <f t="shared" si="160"/>
        <v>0.01</v>
      </c>
      <c r="U137" s="14">
        <f t="shared" si="161"/>
        <v>6.2973353498289256E-3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0.01</v>
      </c>
      <c r="AF137" s="2">
        <v>0.49</v>
      </c>
      <c r="AG137" s="14">
        <f t="shared" si="162"/>
        <v>4.8999999999999998E-3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0.02</v>
      </c>
      <c r="AR137" s="2">
        <v>0.5</v>
      </c>
      <c r="AS137" s="2">
        <f t="shared" si="163"/>
        <v>0.01</v>
      </c>
      <c r="AT137" s="1">
        <f t="shared" si="164"/>
        <v>2.1197335349828927E-2</v>
      </c>
      <c r="AU137" s="9">
        <f t="shared" si="165"/>
        <v>75.904791666666668</v>
      </c>
      <c r="AV137" s="1">
        <f t="shared" si="166"/>
        <v>0.26</v>
      </c>
      <c r="AW137" s="1">
        <f t="shared" si="167"/>
        <v>0</v>
      </c>
      <c r="AX137" s="1">
        <f t="shared" si="16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9"/>
        <v>25.700115866551702</v>
      </c>
      <c r="E138" s="10">
        <f t="shared" si="170"/>
        <v>25.927732134516098</v>
      </c>
      <c r="F138" s="7" t="s">
        <v>83</v>
      </c>
      <c r="G138" s="1">
        <v>3</v>
      </c>
      <c r="H138" s="9">
        <f t="shared" si="151"/>
        <v>25.700115866551702</v>
      </c>
      <c r="I138" s="9">
        <f t="shared" si="152"/>
        <v>298.85011586655168</v>
      </c>
      <c r="J138" s="9">
        <f t="shared" si="153"/>
        <v>0.3736983023667293</v>
      </c>
      <c r="K138" s="9">
        <f t="shared" si="154"/>
        <v>75.904791666666668</v>
      </c>
      <c r="L138" s="9">
        <f t="shared" si="155"/>
        <v>0.75904791666666671</v>
      </c>
      <c r="M138" s="1" t="s">
        <v>83</v>
      </c>
      <c r="O138" s="9">
        <f t="shared" si="171"/>
        <v>1.5288245427786173</v>
      </c>
      <c r="P138" s="9">
        <f t="shared" si="156"/>
        <v>0.57131913625296038</v>
      </c>
      <c r="Q138" s="12">
        <f t="shared" si="157"/>
        <v>0.14854297542576969</v>
      </c>
      <c r="R138" s="9">
        <f t="shared" si="158"/>
        <v>0.19735245833333334</v>
      </c>
      <c r="S138" s="13">
        <f t="shared" si="159"/>
        <v>0.75267861713116746</v>
      </c>
      <c r="T138" s="2">
        <f t="shared" si="160"/>
        <v>0.01</v>
      </c>
      <c r="U138" s="14">
        <f t="shared" si="161"/>
        <v>7.5267861713116746E-3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0.01</v>
      </c>
      <c r="AF138" s="2">
        <v>0.49</v>
      </c>
      <c r="AG138" s="14">
        <f t="shared" si="162"/>
        <v>4.8999999999999998E-3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0.02</v>
      </c>
      <c r="AR138" s="2">
        <v>0.5</v>
      </c>
      <c r="AS138" s="2">
        <f t="shared" si="163"/>
        <v>0.01</v>
      </c>
      <c r="AT138" s="1">
        <f t="shared" si="164"/>
        <v>2.2426786171311677E-2</v>
      </c>
      <c r="AU138" s="9">
        <f t="shared" si="165"/>
        <v>75.904791666666668</v>
      </c>
      <c r="AV138" s="1">
        <f t="shared" si="166"/>
        <v>0.26</v>
      </c>
      <c r="AW138" s="1">
        <f t="shared" si="167"/>
        <v>0</v>
      </c>
      <c r="AX138" s="1">
        <f t="shared" si="168"/>
        <v>0</v>
      </c>
    </row>
    <row r="139" spans="1:54" x14ac:dyDescent="0.15">
      <c r="C139" s="7">
        <v>3</v>
      </c>
      <c r="D139" s="7">
        <f t="shared" si="169"/>
        <v>26.126781252580599</v>
      </c>
      <c r="E139" s="10">
        <f t="shared" si="170"/>
        <v>25.700115866551702</v>
      </c>
      <c r="F139" s="7" t="s">
        <v>83</v>
      </c>
      <c r="G139" s="1">
        <v>4</v>
      </c>
      <c r="H139" s="9">
        <f t="shared" si="151"/>
        <v>26.126781252580599</v>
      </c>
      <c r="I139" s="9">
        <f t="shared" si="152"/>
        <v>299.27678125258058</v>
      </c>
      <c r="J139" s="9">
        <f t="shared" si="153"/>
        <v>0.39146567329693688</v>
      </c>
      <c r="K139" s="9">
        <f t="shared" si="154"/>
        <v>75.904791666666668</v>
      </c>
      <c r="L139" s="9">
        <f t="shared" si="155"/>
        <v>0.75904791666666671</v>
      </c>
      <c r="M139" s="1" t="s">
        <v>83</v>
      </c>
      <c r="O139" s="9">
        <f t="shared" si="171"/>
        <v>1.7165533231923238</v>
      </c>
      <c r="P139" s="9">
        <f t="shared" si="156"/>
        <v>0.67197170241357751</v>
      </c>
      <c r="Q139" s="12">
        <f t="shared" si="157"/>
        <v>0.17471264262753017</v>
      </c>
      <c r="R139" s="9">
        <f t="shared" si="158"/>
        <v>0.19735245833333334</v>
      </c>
      <c r="S139" s="13">
        <f t="shared" si="159"/>
        <v>0.88528232231308746</v>
      </c>
      <c r="T139" s="2">
        <f t="shared" si="160"/>
        <v>0.01</v>
      </c>
      <c r="U139" s="14">
        <f t="shared" si="161"/>
        <v>8.8528232231308741E-3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0.01</v>
      </c>
      <c r="AF139" s="2">
        <v>0.49</v>
      </c>
      <c r="AG139" s="14">
        <f t="shared" si="162"/>
        <v>4.8999999999999998E-3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0.02</v>
      </c>
      <c r="AR139" s="2">
        <v>0.5</v>
      </c>
      <c r="AS139" s="2">
        <f t="shared" si="163"/>
        <v>0.01</v>
      </c>
      <c r="AT139" s="1">
        <f t="shared" si="164"/>
        <v>2.3752823223130874E-2</v>
      </c>
      <c r="AU139" s="9">
        <f t="shared" si="165"/>
        <v>75.904791666666668</v>
      </c>
      <c r="AV139" s="1">
        <f t="shared" si="166"/>
        <v>0.26</v>
      </c>
      <c r="AW139" s="1">
        <f t="shared" si="167"/>
        <v>0</v>
      </c>
      <c r="AX139" s="1">
        <f t="shared" si="168"/>
        <v>0</v>
      </c>
    </row>
    <row r="140" spans="1:54" x14ac:dyDescent="0.15">
      <c r="C140" s="7">
        <v>4</v>
      </c>
      <c r="D140" s="7">
        <f t="shared" si="169"/>
        <v>26.226097310333301</v>
      </c>
      <c r="E140" s="10">
        <f t="shared" si="170"/>
        <v>26.126781252580599</v>
      </c>
      <c r="F140" s="7" t="s">
        <v>83</v>
      </c>
      <c r="G140" s="1">
        <v>5</v>
      </c>
      <c r="H140" s="9">
        <f t="shared" si="151"/>
        <v>26.226097310333301</v>
      </c>
      <c r="I140" s="9">
        <f t="shared" si="152"/>
        <v>299.37609731033331</v>
      </c>
      <c r="J140" s="9">
        <f t="shared" si="153"/>
        <v>0.39571367389904305</v>
      </c>
      <c r="K140" s="9">
        <f t="shared" si="154"/>
        <v>75.904791666666668</v>
      </c>
      <c r="L140" s="9">
        <f t="shared" si="155"/>
        <v>0.75904791666666671</v>
      </c>
      <c r="M140" s="1" t="s">
        <v>85</v>
      </c>
      <c r="N140" s="9">
        <f>(O139-P139)*$C$24/100</f>
        <v>0</v>
      </c>
      <c r="O140" s="9">
        <f t="shared" si="171"/>
        <v>1.803629537445413</v>
      </c>
      <c r="P140" s="9">
        <f t="shared" si="156"/>
        <v>0.71372087061535605</v>
      </c>
      <c r="Q140" s="12">
        <f t="shared" si="157"/>
        <v>0.18556742635999257</v>
      </c>
      <c r="R140" s="9">
        <f t="shared" si="158"/>
        <v>0.19735245833333334</v>
      </c>
      <c r="S140" s="13">
        <f t="shared" si="159"/>
        <v>0.94028434166532882</v>
      </c>
      <c r="T140" s="2">
        <f t="shared" si="160"/>
        <v>0.01</v>
      </c>
      <c r="U140" s="14">
        <f t="shared" si="161"/>
        <v>9.4028434166532875E-3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0.01</v>
      </c>
      <c r="AF140" s="2">
        <v>0.49</v>
      </c>
      <c r="AG140" s="14">
        <f t="shared" si="162"/>
        <v>4.8999999999999998E-3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0.02</v>
      </c>
      <c r="AR140" s="2">
        <v>0.5</v>
      </c>
      <c r="AS140" s="2">
        <f t="shared" si="163"/>
        <v>0.01</v>
      </c>
      <c r="AT140" s="1">
        <f t="shared" si="164"/>
        <v>2.4302843416653286E-2</v>
      </c>
      <c r="AU140" s="9">
        <f t="shared" si="165"/>
        <v>75.904791666666668</v>
      </c>
      <c r="AV140" s="1">
        <f t="shared" si="166"/>
        <v>0.26</v>
      </c>
      <c r="AW140" s="1">
        <f t="shared" si="167"/>
        <v>0</v>
      </c>
      <c r="AX140" s="1">
        <f t="shared" si="168"/>
        <v>0</v>
      </c>
    </row>
    <row r="141" spans="1:54" x14ac:dyDescent="0.15">
      <c r="C141" s="7">
        <v>5</v>
      </c>
      <c r="D141" s="7">
        <f t="shared" si="169"/>
        <v>26.302354533225799</v>
      </c>
      <c r="E141" s="10">
        <f t="shared" si="170"/>
        <v>26.226097310333301</v>
      </c>
      <c r="F141" s="7" t="s">
        <v>85</v>
      </c>
      <c r="G141" s="1">
        <v>6</v>
      </c>
      <c r="H141" s="9">
        <f t="shared" si="151"/>
        <v>26.302354533225799</v>
      </c>
      <c r="I141" s="9">
        <f t="shared" si="152"/>
        <v>299.45235453322579</v>
      </c>
      <c r="J141" s="9">
        <f t="shared" si="153"/>
        <v>0.39900471022777195</v>
      </c>
      <c r="K141" s="9">
        <f t="shared" si="154"/>
        <v>75.904791666666668</v>
      </c>
      <c r="L141" s="9">
        <f t="shared" si="155"/>
        <v>0.75904791666666671</v>
      </c>
      <c r="M141" s="1" t="s">
        <v>83</v>
      </c>
      <c r="O141" s="9">
        <f t="shared" si="171"/>
        <v>1.8489565834967236</v>
      </c>
      <c r="P141" s="9">
        <f t="shared" si="156"/>
        <v>0.73774238582184148</v>
      </c>
      <c r="Q141" s="12">
        <f t="shared" si="157"/>
        <v>0.19181302031367881</v>
      </c>
      <c r="R141" s="9">
        <f t="shared" si="158"/>
        <v>0.19735245833333334</v>
      </c>
      <c r="S141" s="13">
        <f t="shared" si="159"/>
        <v>0.97193124389513164</v>
      </c>
      <c r="T141" s="2">
        <f t="shared" si="160"/>
        <v>0.01</v>
      </c>
      <c r="U141" s="14">
        <f t="shared" si="161"/>
        <v>9.7193124389513171E-3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0.01</v>
      </c>
      <c r="AF141" s="2">
        <v>0.49</v>
      </c>
      <c r="AG141" s="14">
        <f t="shared" si="162"/>
        <v>4.8999999999999998E-3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0.02</v>
      </c>
      <c r="AR141" s="2">
        <v>0.5</v>
      </c>
      <c r="AS141" s="2">
        <f t="shared" si="163"/>
        <v>0.01</v>
      </c>
      <c r="AT141" s="1">
        <f t="shared" si="164"/>
        <v>2.4619312438951317E-2</v>
      </c>
      <c r="AU141" s="9">
        <f t="shared" si="165"/>
        <v>75.904791666666668</v>
      </c>
      <c r="AV141" s="1">
        <f t="shared" si="166"/>
        <v>0.26</v>
      </c>
      <c r="AW141" s="1">
        <f t="shared" si="167"/>
        <v>0</v>
      </c>
      <c r="AX141" s="1">
        <f t="shared" si="168"/>
        <v>0</v>
      </c>
    </row>
    <row r="142" spans="1:54" x14ac:dyDescent="0.15">
      <c r="C142" s="7">
        <v>6</v>
      </c>
      <c r="D142" s="7">
        <f t="shared" si="169"/>
        <v>25.649219610999999</v>
      </c>
      <c r="E142" s="10">
        <f t="shared" si="170"/>
        <v>26.302354533225799</v>
      </c>
      <c r="F142" s="7" t="s">
        <v>83</v>
      </c>
      <c r="G142" s="1">
        <v>7</v>
      </c>
      <c r="H142" s="9">
        <f t="shared" si="151"/>
        <v>25.649219610999999</v>
      </c>
      <c r="I142" s="9">
        <f t="shared" si="152"/>
        <v>298.79921961099996</v>
      </c>
      <c r="J142" s="9">
        <f t="shared" si="153"/>
        <v>0.37163013685363538</v>
      </c>
      <c r="K142" s="9">
        <f t="shared" si="154"/>
        <v>75.904791666666668</v>
      </c>
      <c r="L142" s="9">
        <f t="shared" si="155"/>
        <v>0.75904791666666671</v>
      </c>
      <c r="M142" s="1" t="s">
        <v>83</v>
      </c>
      <c r="O142" s="9">
        <f t="shared" si="171"/>
        <v>1.870262114341549</v>
      </c>
      <c r="P142" s="9">
        <f t="shared" si="156"/>
        <v>0.69504576550491937</v>
      </c>
      <c r="Q142" s="12">
        <f t="shared" si="157"/>
        <v>0.18071189903127904</v>
      </c>
      <c r="R142" s="9">
        <f t="shared" si="158"/>
        <v>0.19735245833333334</v>
      </c>
      <c r="S142" s="13">
        <f t="shared" si="159"/>
        <v>0.91568101333732577</v>
      </c>
      <c r="T142" s="2">
        <f t="shared" si="160"/>
        <v>0.01</v>
      </c>
      <c r="U142" s="14">
        <f t="shared" si="161"/>
        <v>9.1568101333732582E-3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0.01</v>
      </c>
      <c r="AF142" s="2">
        <v>0.49</v>
      </c>
      <c r="AG142" s="14">
        <f t="shared" si="162"/>
        <v>4.8999999999999998E-3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0.02</v>
      </c>
      <c r="AR142" s="2">
        <v>0.5</v>
      </c>
      <c r="AS142" s="2">
        <f t="shared" si="163"/>
        <v>0.01</v>
      </c>
      <c r="AT142" s="1">
        <f t="shared" si="164"/>
        <v>2.4056810133373262E-2</v>
      </c>
      <c r="AU142" s="9">
        <f t="shared" si="165"/>
        <v>75.904791666666668</v>
      </c>
      <c r="AV142" s="1">
        <f t="shared" si="166"/>
        <v>0.26</v>
      </c>
      <c r="AW142" s="1">
        <f t="shared" si="167"/>
        <v>0</v>
      </c>
      <c r="AX142" s="1">
        <f t="shared" si="168"/>
        <v>0</v>
      </c>
    </row>
    <row r="143" spans="1:54" x14ac:dyDescent="0.15">
      <c r="C143" s="7">
        <v>7</v>
      </c>
      <c r="D143" s="7">
        <f t="shared" si="169"/>
        <v>25.428775400967702</v>
      </c>
      <c r="E143" s="10">
        <f t="shared" si="170"/>
        <v>25.649219610999999</v>
      </c>
      <c r="F143" s="7" t="s">
        <v>83</v>
      </c>
      <c r="G143" s="1">
        <v>8</v>
      </c>
      <c r="H143" s="9">
        <f t="shared" si="151"/>
        <v>25.428775400967702</v>
      </c>
      <c r="I143" s="9">
        <f t="shared" si="152"/>
        <v>298.57877540096769</v>
      </c>
      <c r="J143" s="9">
        <f t="shared" si="153"/>
        <v>0.3627958165379439</v>
      </c>
      <c r="K143" s="9">
        <f t="shared" si="154"/>
        <v>75.904791666666668</v>
      </c>
      <c r="L143" s="9">
        <f t="shared" si="155"/>
        <v>0.75904791666666671</v>
      </c>
      <c r="M143" s="1" t="s">
        <v>83</v>
      </c>
      <c r="O143" s="9">
        <f t="shared" si="171"/>
        <v>1.9342642655032964</v>
      </c>
      <c r="P143" s="9">
        <f t="shared" si="156"/>
        <v>0.70174298360343479</v>
      </c>
      <c r="Q143" s="12">
        <f t="shared" si="157"/>
        <v>0.18245317573689304</v>
      </c>
      <c r="R143" s="9">
        <f t="shared" si="158"/>
        <v>0.19735245833333334</v>
      </c>
      <c r="S143" s="13">
        <f t="shared" si="159"/>
        <v>0.92450419557847596</v>
      </c>
      <c r="T143" s="2">
        <f t="shared" si="160"/>
        <v>0.01</v>
      </c>
      <c r="U143" s="14">
        <f t="shared" si="161"/>
        <v>9.2450419557847593E-3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0.01</v>
      </c>
      <c r="AF143" s="2">
        <v>0.49</v>
      </c>
      <c r="AG143" s="14">
        <f t="shared" si="162"/>
        <v>4.8999999999999998E-3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0.02</v>
      </c>
      <c r="AR143" s="2">
        <v>0.5</v>
      </c>
      <c r="AS143" s="2">
        <f t="shared" si="163"/>
        <v>0.01</v>
      </c>
      <c r="AT143" s="1">
        <f t="shared" si="164"/>
        <v>2.4145041955784763E-2</v>
      </c>
      <c r="AU143" s="9">
        <f t="shared" si="165"/>
        <v>75.904791666666668</v>
      </c>
      <c r="AV143" s="1">
        <f t="shared" si="166"/>
        <v>0.26</v>
      </c>
      <c r="AW143" s="1">
        <f t="shared" si="167"/>
        <v>0</v>
      </c>
      <c r="AX143" s="1">
        <f t="shared" si="168"/>
        <v>0</v>
      </c>
    </row>
    <row r="144" spans="1:54" x14ac:dyDescent="0.15">
      <c r="C144" s="7">
        <v>8</v>
      </c>
      <c r="D144" s="7">
        <f t="shared" si="169"/>
        <v>25.703542690967701</v>
      </c>
      <c r="E144" s="10">
        <f t="shared" si="170"/>
        <v>25.428775400967702</v>
      </c>
      <c r="F144" s="7" t="s">
        <v>83</v>
      </c>
      <c r="G144" s="1">
        <v>9</v>
      </c>
      <c r="H144" s="9">
        <f t="shared" si="151"/>
        <v>25.703542690967701</v>
      </c>
      <c r="I144" s="9">
        <f t="shared" si="152"/>
        <v>298.85354269096769</v>
      </c>
      <c r="J144" s="9">
        <f t="shared" si="153"/>
        <v>0.37383793856998876</v>
      </c>
      <c r="K144" s="9">
        <f t="shared" si="154"/>
        <v>75.904791666666668</v>
      </c>
      <c r="L144" s="9">
        <f t="shared" si="155"/>
        <v>0.75904791666666671</v>
      </c>
      <c r="M144" s="1" t="s">
        <v>83</v>
      </c>
      <c r="O144" s="9">
        <f t="shared" si="171"/>
        <v>1.9915691985665285</v>
      </c>
      <c r="P144" s="9">
        <f t="shared" si="156"/>
        <v>0.7445241237115956</v>
      </c>
      <c r="Q144" s="12">
        <f t="shared" si="157"/>
        <v>0.19357627216501486</v>
      </c>
      <c r="R144" s="9">
        <f t="shared" si="158"/>
        <v>0.19735245833333334</v>
      </c>
      <c r="S144" s="13">
        <f t="shared" si="159"/>
        <v>0.98086577588032675</v>
      </c>
      <c r="T144" s="2">
        <f t="shared" si="160"/>
        <v>0.01</v>
      </c>
      <c r="U144" s="14">
        <f t="shared" si="161"/>
        <v>9.8086577588032669E-3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0.01</v>
      </c>
      <c r="AF144" s="2">
        <v>0.49</v>
      </c>
      <c r="AG144" s="14">
        <f t="shared" si="162"/>
        <v>4.8999999999999998E-3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0.02</v>
      </c>
      <c r="AR144" s="2">
        <v>0.5</v>
      </c>
      <c r="AS144" s="2">
        <f t="shared" si="163"/>
        <v>0.01</v>
      </c>
      <c r="AT144" s="1">
        <f t="shared" si="164"/>
        <v>2.4708657758803265E-2</v>
      </c>
      <c r="AU144" s="9">
        <f t="shared" si="165"/>
        <v>75.904791666666668</v>
      </c>
      <c r="AV144" s="1">
        <f t="shared" si="166"/>
        <v>0.26</v>
      </c>
      <c r="AW144" s="1">
        <f t="shared" si="167"/>
        <v>0</v>
      </c>
      <c r="AX144" s="1">
        <f t="shared" si="168"/>
        <v>0</v>
      </c>
    </row>
    <row r="145" spans="3:51" x14ac:dyDescent="0.15">
      <c r="C145" s="7">
        <v>9</v>
      </c>
      <c r="D145" s="7">
        <f t="shared" si="169"/>
        <v>25.581736328333299</v>
      </c>
      <c r="E145" s="10">
        <f t="shared" si="170"/>
        <v>25.703542690967701</v>
      </c>
      <c r="F145" s="7" t="s">
        <v>83</v>
      </c>
      <c r="G145" s="1">
        <v>10</v>
      </c>
      <c r="H145" s="9">
        <f t="shared" si="151"/>
        <v>25.581736328333299</v>
      </c>
      <c r="I145" s="9">
        <f t="shared" si="152"/>
        <v>298.73173632833328</v>
      </c>
      <c r="J145" s="9">
        <f t="shared" si="153"/>
        <v>0.36890452144894126</v>
      </c>
      <c r="K145" s="9">
        <f t="shared" si="154"/>
        <v>75.904791666666668</v>
      </c>
      <c r="L145" s="9">
        <f t="shared" si="155"/>
        <v>0.75904791666666671</v>
      </c>
      <c r="M145" s="1" t="s">
        <v>83</v>
      </c>
      <c r="O145" s="9">
        <f t="shared" si="171"/>
        <v>2.0060929915215997</v>
      </c>
      <c r="P145" s="9">
        <f t="shared" si="156"/>
        <v>0.74005677501935074</v>
      </c>
      <c r="Q145" s="12">
        <f t="shared" si="157"/>
        <v>0.1924147615050312</v>
      </c>
      <c r="R145" s="9">
        <f t="shared" si="158"/>
        <v>0.19735245833333334</v>
      </c>
      <c r="S145" s="13">
        <f t="shared" si="159"/>
        <v>0.97498031253321282</v>
      </c>
      <c r="T145" s="2">
        <f t="shared" si="160"/>
        <v>0.01</v>
      </c>
      <c r="U145" s="14">
        <f t="shared" si="161"/>
        <v>9.749803125332128E-3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0.01</v>
      </c>
      <c r="AF145" s="2">
        <v>0.49</v>
      </c>
      <c r="AG145" s="14">
        <f t="shared" si="162"/>
        <v>4.8999999999999998E-3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0.02</v>
      </c>
      <c r="AR145" s="2">
        <v>0.5</v>
      </c>
      <c r="AS145" s="2">
        <f t="shared" si="163"/>
        <v>0.01</v>
      </c>
      <c r="AT145" s="1">
        <f t="shared" si="164"/>
        <v>2.4649803125332131E-2</v>
      </c>
      <c r="AU145" s="9">
        <f t="shared" si="165"/>
        <v>75.904791666666668</v>
      </c>
      <c r="AV145" s="1">
        <f t="shared" si="166"/>
        <v>0.26</v>
      </c>
      <c r="AW145" s="1">
        <f t="shared" si="167"/>
        <v>0</v>
      </c>
      <c r="AX145" s="1">
        <f t="shared" si="168"/>
        <v>0</v>
      </c>
    </row>
    <row r="146" spans="3:51" x14ac:dyDescent="0.15">
      <c r="C146" s="7">
        <v>10</v>
      </c>
      <c r="D146" s="7">
        <f t="shared" si="169"/>
        <v>25.577696641612899</v>
      </c>
      <c r="E146" s="10">
        <f t="shared" si="170"/>
        <v>25.581736328333299</v>
      </c>
      <c r="F146" s="7" t="s">
        <v>83</v>
      </c>
      <c r="G146" s="1">
        <v>11</v>
      </c>
      <c r="H146" s="9">
        <f t="shared" si="151"/>
        <v>25.577696641612899</v>
      </c>
      <c r="I146" s="9">
        <f t="shared" si="152"/>
        <v>298.72769664161285</v>
      </c>
      <c r="J146" s="9">
        <f t="shared" si="153"/>
        <v>0.36874195726482506</v>
      </c>
      <c r="K146" s="9">
        <f t="shared" si="154"/>
        <v>75.904791666666668</v>
      </c>
      <c r="L146" s="9">
        <f t="shared" si="155"/>
        <v>0.75904791666666671</v>
      </c>
      <c r="M146" s="1" t="s">
        <v>85</v>
      </c>
      <c r="N146" s="9">
        <f>(O145-P145)*$C$24/100</f>
        <v>0</v>
      </c>
      <c r="O146" s="9">
        <f t="shared" si="171"/>
        <v>2.0250841331689156</v>
      </c>
      <c r="P146" s="9">
        <f t="shared" si="156"/>
        <v>0.74673348689064756</v>
      </c>
      <c r="Q146" s="12">
        <f t="shared" si="157"/>
        <v>0.19415070659156838</v>
      </c>
      <c r="R146" s="9">
        <f t="shared" si="158"/>
        <v>0.19735245833333334</v>
      </c>
      <c r="S146" s="13">
        <f t="shared" si="159"/>
        <v>0.98377647905273558</v>
      </c>
      <c r="T146" s="2">
        <f t="shared" si="160"/>
        <v>0.01</v>
      </c>
      <c r="U146" s="14">
        <f t="shared" si="161"/>
        <v>9.837764790527356E-3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0.01</v>
      </c>
      <c r="AF146" s="2">
        <v>0.49</v>
      </c>
      <c r="AG146" s="14">
        <f t="shared" si="162"/>
        <v>4.8999999999999998E-3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0.02</v>
      </c>
      <c r="AR146" s="2">
        <v>0.5</v>
      </c>
      <c r="AS146" s="2">
        <f t="shared" si="163"/>
        <v>0.01</v>
      </c>
      <c r="AT146" s="1">
        <f t="shared" si="164"/>
        <v>2.4737764790527354E-2</v>
      </c>
      <c r="AU146" s="9">
        <f t="shared" si="165"/>
        <v>75.904791666666668</v>
      </c>
      <c r="AV146" s="1">
        <f t="shared" si="166"/>
        <v>0.26</v>
      </c>
      <c r="AW146" s="1">
        <f t="shared" si="167"/>
        <v>0</v>
      </c>
      <c r="AX146" s="1">
        <f t="shared" si="168"/>
        <v>0</v>
      </c>
    </row>
    <row r="147" spans="3:51" x14ac:dyDescent="0.15">
      <c r="C147" s="7">
        <v>11</v>
      </c>
      <c r="D147" s="7">
        <f t="shared" si="169"/>
        <v>25.6877407726667</v>
      </c>
      <c r="E147" s="10">
        <f t="shared" si="170"/>
        <v>25.577696641612899</v>
      </c>
      <c r="F147" s="7" t="s">
        <v>85</v>
      </c>
      <c r="G147" s="1">
        <v>12</v>
      </c>
      <c r="H147" s="9">
        <f t="shared" si="151"/>
        <v>25.6877407726667</v>
      </c>
      <c r="I147" s="9">
        <f t="shared" si="152"/>
        <v>298.83774077266668</v>
      </c>
      <c r="J147" s="9">
        <f t="shared" si="153"/>
        <v>0.37319444968149224</v>
      </c>
      <c r="K147" s="9">
        <f t="shared" si="154"/>
        <v>75.904791666666668</v>
      </c>
      <c r="L147" s="9">
        <f t="shared" si="155"/>
        <v>0.75904791666666671</v>
      </c>
      <c r="M147" s="1" t="s">
        <v>83</v>
      </c>
      <c r="O147" s="9">
        <f t="shared" si="171"/>
        <v>2.0373985629449347</v>
      </c>
      <c r="P147" s="9">
        <f t="shared" si="156"/>
        <v>0.76034583548009804</v>
      </c>
      <c r="Q147" s="12">
        <f t="shared" si="157"/>
        <v>0.19768991722482548</v>
      </c>
      <c r="R147" s="9">
        <f t="shared" si="158"/>
        <v>0.19735245833333334</v>
      </c>
      <c r="S147" s="13">
        <f t="shared" si="159"/>
        <v>1.001709930012233</v>
      </c>
      <c r="T147" s="2">
        <f t="shared" si="160"/>
        <v>0.01</v>
      </c>
      <c r="U147" s="14">
        <f t="shared" si="161"/>
        <v>1.001709930012233E-2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0.01</v>
      </c>
      <c r="AF147" s="2">
        <v>0.49</v>
      </c>
      <c r="AG147" s="14">
        <f t="shared" si="162"/>
        <v>4.8999999999999998E-3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0.02</v>
      </c>
      <c r="AR147" s="2">
        <v>0.5</v>
      </c>
      <c r="AS147" s="2">
        <f t="shared" si="163"/>
        <v>0.01</v>
      </c>
      <c r="AT147" s="1">
        <f t="shared" si="164"/>
        <v>2.4917099300122328E-2</v>
      </c>
      <c r="AU147" s="9">
        <f t="shared" si="165"/>
        <v>75.904791666666668</v>
      </c>
      <c r="AV147" s="1">
        <f t="shared" si="166"/>
        <v>0.26</v>
      </c>
      <c r="AW147" s="1">
        <f t="shared" si="167"/>
        <v>0</v>
      </c>
      <c r="AX147" s="1">
        <f t="shared" si="168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9"/>
        <v>25.591983524193498</v>
      </c>
      <c r="E148" s="10">
        <f t="shared" si="170"/>
        <v>25.6877407726667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E2">
        <v>1371089</v>
      </c>
      <c r="F2" s="2">
        <v>1287.72</v>
      </c>
      <c r="G2" s="2">
        <v>0.1</v>
      </c>
      <c r="H2" s="2">
        <v>1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218190768</v>
      </c>
      <c r="F3" s="2">
        <v>1464.818</v>
      </c>
      <c r="G3" s="2">
        <v>0.24</v>
      </c>
      <c r="H3" s="2">
        <v>1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9817007</v>
      </c>
      <c r="F4" s="2">
        <v>91.103999999999999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18403947</v>
      </c>
      <c r="F5" s="2">
        <v>93.914500000000004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40053184</v>
      </c>
      <c r="F6" s="2">
        <v>118.625</v>
      </c>
      <c r="G6" s="2">
        <v>0.45</v>
      </c>
      <c r="H6" s="2">
        <v>34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5576136</v>
      </c>
      <c r="F7" s="2">
        <v>625.46400000000006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1">
        <v>874313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1">
        <v>1256877</v>
      </c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174338361.35230142</v>
      </c>
      <c r="J13" s="6" t="s">
        <v>37</v>
      </c>
      <c r="K13" s="6">
        <f>I13/(10000*1000)</f>
        <v>17.433836135230141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1287.72</v>
      </c>
      <c r="C26" s="7" t="s">
        <v>82</v>
      </c>
      <c r="D26" s="8">
        <v>25.567072902903199</v>
      </c>
      <c r="E26" s="7"/>
      <c r="F26" s="7"/>
      <c r="G26" s="1">
        <v>1</v>
      </c>
      <c r="H26" s="9">
        <f t="shared" ref="H26:H37" si="0">E27</f>
        <v>25.567072902903199</v>
      </c>
      <c r="I26" s="9">
        <f t="shared" ref="I26:I37" si="1">H26+273.15</f>
        <v>298.71707290290317</v>
      </c>
      <c r="J26" s="9">
        <f t="shared" ref="J26:J37" si="2">EXP(($C$15*(I26-$C$13))/($C$16*I26*$C$13))</f>
        <v>0.36831475998934737</v>
      </c>
      <c r="K26" s="9">
        <f t="shared" ref="K26:K37" si="3">$B$26/12</f>
        <v>107.31</v>
      </c>
      <c r="L26" s="9">
        <f t="shared" ref="L26:L37" si="4">K26*$B$27/100</f>
        <v>1.0730999999999999</v>
      </c>
      <c r="M26" s="1" t="s">
        <v>83</v>
      </c>
      <c r="O26" s="9">
        <f>L26</f>
        <v>1.0730999999999999</v>
      </c>
      <c r="P26" s="9">
        <f t="shared" ref="P26:P37" si="5">O26*J26</f>
        <v>0.39523856894456866</v>
      </c>
      <c r="Q26" s="12">
        <f t="shared" ref="Q26:Q37" si="6">P26*$B$28</f>
        <v>3.9523856894456866E-2</v>
      </c>
      <c r="R26" s="9">
        <f t="shared" ref="R26:R37" si="7">L26*$B$28</f>
        <v>0.10731</v>
      </c>
      <c r="S26" s="13">
        <f t="shared" ref="S26:S37" si="8">Q26/R26</f>
        <v>0.36831475998934737</v>
      </c>
      <c r="T26" s="2">
        <f t="shared" ref="T26:T37" si="9">$B$27/100</f>
        <v>0.01</v>
      </c>
      <c r="U26" s="14">
        <f t="shared" ref="U26:U37" si="10">S26*T26</f>
        <v>3.6831475998934738E-3</v>
      </c>
      <c r="V26" s="13"/>
      <c r="W26" s="2"/>
      <c r="X26" s="14"/>
      <c r="Y26" s="2">
        <v>0.05</v>
      </c>
      <c r="Z26" s="2">
        <v>0.63</v>
      </c>
      <c r="AA26" s="2">
        <f t="shared" ref="AA26:AA37" si="11">Y26*Z26</f>
        <v>3.15E-2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0.02</v>
      </c>
      <c r="AO26" s="2">
        <v>0.03</v>
      </c>
      <c r="AP26" s="2">
        <f t="shared" ref="AP26:AP37" si="12">AO26*AN26</f>
        <v>5.9999999999999995E-4</v>
      </c>
      <c r="AQ26" s="1">
        <f t="shared" ref="AQ26:AQ37" si="13">(AP26+AM26+AD26+AA26+U26+X26+AG26+AJ26)</f>
        <v>3.5783147599893476E-2</v>
      </c>
      <c r="AR26" s="9">
        <f t="shared" ref="AR26:AR37" si="14">$B$26/12</f>
        <v>107.31</v>
      </c>
      <c r="AS26" s="1">
        <f t="shared" ref="AS26:AS37" si="15">$B$28</f>
        <v>0.1</v>
      </c>
      <c r="AT26" s="1">
        <f t="shared" ref="AT26:AT37" si="16">$E$2/12</f>
        <v>114257.41666666667</v>
      </c>
      <c r="AU26" s="1">
        <f t="shared" ref="AU26:AU37" si="17">AT26*10000*AS26*0.67*AR26*AQ26</f>
        <v>293953027.83003414</v>
      </c>
    </row>
    <row r="27" spans="1:47" x14ac:dyDescent="0.15">
      <c r="A27" s="1" t="s">
        <v>84</v>
      </c>
      <c r="B27" s="1">
        <f>H2</f>
        <v>1</v>
      </c>
      <c r="C27" s="7">
        <v>1</v>
      </c>
      <c r="D27" s="8">
        <v>26.036496928387098</v>
      </c>
      <c r="E27" s="10">
        <f t="shared" ref="E27:E38" si="18">D26</f>
        <v>25.567072902903199</v>
      </c>
      <c r="F27" s="7" t="s">
        <v>83</v>
      </c>
      <c r="G27" s="1">
        <v>2</v>
      </c>
      <c r="H27" s="9">
        <f t="shared" si="0"/>
        <v>26.036496928387098</v>
      </c>
      <c r="I27" s="9">
        <f t="shared" si="1"/>
        <v>299.1864969283871</v>
      </c>
      <c r="J27" s="9">
        <f t="shared" si="2"/>
        <v>0.38764115599399007</v>
      </c>
      <c r="K27" s="9">
        <f t="shared" si="3"/>
        <v>107.31</v>
      </c>
      <c r="L27" s="9">
        <f t="shared" si="4"/>
        <v>1.0730999999999999</v>
      </c>
      <c r="M27" s="1" t="s">
        <v>83</v>
      </c>
      <c r="O27" s="9">
        <f t="shared" ref="O27:O37" si="19">L27+O26-P26-N27</f>
        <v>1.7509614310554311</v>
      </c>
      <c r="P27" s="9">
        <f t="shared" si="5"/>
        <v>0.67874471323521846</v>
      </c>
      <c r="Q27" s="12">
        <f t="shared" si="6"/>
        <v>6.7874471323521854E-2</v>
      </c>
      <c r="R27" s="9">
        <f t="shared" si="7"/>
        <v>0.10731</v>
      </c>
      <c r="S27" s="13">
        <f t="shared" si="8"/>
        <v>0.63250835265606054</v>
      </c>
      <c r="T27" s="2">
        <f t="shared" si="9"/>
        <v>0.01</v>
      </c>
      <c r="U27" s="14">
        <f t="shared" si="10"/>
        <v>6.3250835265606055E-3</v>
      </c>
      <c r="V27" s="13"/>
      <c r="W27" s="2"/>
      <c r="X27" s="14"/>
      <c r="Y27" s="2">
        <v>0.05</v>
      </c>
      <c r="Z27" s="2">
        <v>0.63</v>
      </c>
      <c r="AA27" s="2">
        <f t="shared" si="11"/>
        <v>3.15E-2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0.02</v>
      </c>
      <c r="AO27" s="2">
        <v>0.03</v>
      </c>
      <c r="AP27" s="2">
        <f t="shared" si="12"/>
        <v>5.9999999999999995E-4</v>
      </c>
      <c r="AQ27" s="1">
        <f t="shared" si="13"/>
        <v>3.8425083526560606E-2</v>
      </c>
      <c r="AR27" s="9">
        <f t="shared" si="14"/>
        <v>107.31</v>
      </c>
      <c r="AS27" s="1">
        <f t="shared" si="15"/>
        <v>0.1</v>
      </c>
      <c r="AT27" s="1">
        <f t="shared" si="16"/>
        <v>114257.41666666667</v>
      </c>
      <c r="AU27" s="1">
        <f t="shared" si="17"/>
        <v>315656123.19940466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26.429339278620699</v>
      </c>
      <c r="E28" s="10">
        <f t="shared" si="18"/>
        <v>26.036496928387098</v>
      </c>
      <c r="F28" s="7" t="s">
        <v>83</v>
      </c>
      <c r="G28" s="1">
        <v>3</v>
      </c>
      <c r="H28" s="9">
        <f t="shared" si="0"/>
        <v>26.429339278620699</v>
      </c>
      <c r="I28" s="9">
        <f t="shared" si="1"/>
        <v>299.57933927862069</v>
      </c>
      <c r="J28" s="9">
        <f t="shared" si="2"/>
        <v>0.40454206075394833</v>
      </c>
      <c r="K28" s="9">
        <f t="shared" si="3"/>
        <v>107.31</v>
      </c>
      <c r="L28" s="9">
        <f t="shared" si="4"/>
        <v>1.0730999999999999</v>
      </c>
      <c r="M28" s="1" t="s">
        <v>83</v>
      </c>
      <c r="O28" s="9">
        <f t="shared" si="19"/>
        <v>2.1453167178202124</v>
      </c>
      <c r="P28" s="9">
        <f t="shared" si="5"/>
        <v>0.86787084599688535</v>
      </c>
      <c r="Q28" s="12">
        <f t="shared" si="6"/>
        <v>8.6787084599688535E-2</v>
      </c>
      <c r="R28" s="9">
        <f t="shared" si="7"/>
        <v>0.10731</v>
      </c>
      <c r="S28" s="13">
        <f t="shared" si="8"/>
        <v>0.80875113782209052</v>
      </c>
      <c r="T28" s="2">
        <f t="shared" si="9"/>
        <v>0.01</v>
      </c>
      <c r="U28" s="14">
        <f t="shared" si="10"/>
        <v>8.0875113782209046E-3</v>
      </c>
      <c r="V28" s="13"/>
      <c r="W28" s="2"/>
      <c r="X28" s="14"/>
      <c r="Y28" s="2">
        <v>0.05</v>
      </c>
      <c r="Z28" s="2">
        <v>0.63</v>
      </c>
      <c r="AA28" s="2">
        <f t="shared" si="11"/>
        <v>3.15E-2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0.02</v>
      </c>
      <c r="AO28" s="2">
        <v>0.03</v>
      </c>
      <c r="AP28" s="2">
        <f t="shared" si="12"/>
        <v>5.9999999999999995E-4</v>
      </c>
      <c r="AQ28" s="1">
        <f t="shared" si="13"/>
        <v>4.0187511378220908E-2</v>
      </c>
      <c r="AR28" s="9">
        <f t="shared" si="14"/>
        <v>107.31</v>
      </c>
      <c r="AS28" s="1">
        <f t="shared" si="15"/>
        <v>0.1</v>
      </c>
      <c r="AT28" s="1">
        <f t="shared" si="16"/>
        <v>114257.41666666667</v>
      </c>
      <c r="AU28" s="1">
        <f t="shared" si="17"/>
        <v>330134195.64625311</v>
      </c>
    </row>
    <row r="29" spans="1:47" x14ac:dyDescent="0.15">
      <c r="C29" s="7">
        <v>3</v>
      </c>
      <c r="D29" s="8">
        <v>25.994131131290299</v>
      </c>
      <c r="E29" s="10">
        <f t="shared" si="18"/>
        <v>26.429339278620699</v>
      </c>
      <c r="F29" s="7" t="s">
        <v>83</v>
      </c>
      <c r="G29" s="1">
        <v>4</v>
      </c>
      <c r="H29" s="9">
        <f t="shared" si="0"/>
        <v>25.994131131290299</v>
      </c>
      <c r="I29" s="9">
        <f t="shared" si="1"/>
        <v>299.14413113129029</v>
      </c>
      <c r="J29" s="9">
        <f t="shared" si="2"/>
        <v>0.38585862085819983</v>
      </c>
      <c r="K29" s="9">
        <f t="shared" si="3"/>
        <v>107.31</v>
      </c>
      <c r="L29" s="9">
        <f t="shared" si="4"/>
        <v>1.0730999999999999</v>
      </c>
      <c r="M29" s="1" t="s">
        <v>83</v>
      </c>
      <c r="O29" s="9">
        <f t="shared" si="19"/>
        <v>2.3505458718233272</v>
      </c>
      <c r="P29" s="9">
        <f t="shared" si="5"/>
        <v>0.90697838836568401</v>
      </c>
      <c r="Q29" s="12">
        <f t="shared" si="6"/>
        <v>9.0697838836568401E-2</v>
      </c>
      <c r="R29" s="9">
        <f t="shared" si="7"/>
        <v>0.10731</v>
      </c>
      <c r="S29" s="13">
        <f t="shared" si="8"/>
        <v>0.84519465880689959</v>
      </c>
      <c r="T29" s="2">
        <f t="shared" si="9"/>
        <v>0.01</v>
      </c>
      <c r="U29" s="14">
        <f t="shared" si="10"/>
        <v>8.4519465880689964E-3</v>
      </c>
      <c r="V29" s="13"/>
      <c r="W29" s="2"/>
      <c r="X29" s="14"/>
      <c r="Y29" s="2">
        <v>0.05</v>
      </c>
      <c r="Z29" s="2">
        <v>0.63</v>
      </c>
      <c r="AA29" s="2">
        <f t="shared" si="11"/>
        <v>3.15E-2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0.02</v>
      </c>
      <c r="AO29" s="2">
        <v>0.03</v>
      </c>
      <c r="AP29" s="2">
        <f t="shared" si="12"/>
        <v>5.9999999999999995E-4</v>
      </c>
      <c r="AQ29" s="1">
        <f t="shared" si="13"/>
        <v>4.0551946588069002E-2</v>
      </c>
      <c r="AR29" s="9">
        <f t="shared" si="14"/>
        <v>107.31</v>
      </c>
      <c r="AS29" s="1">
        <f t="shared" si="15"/>
        <v>0.1</v>
      </c>
      <c r="AT29" s="1">
        <f t="shared" si="16"/>
        <v>114257.41666666667</v>
      </c>
      <c r="AU29" s="1">
        <f t="shared" si="17"/>
        <v>333127974.57762468</v>
      </c>
    </row>
    <row r="30" spans="1:47" x14ac:dyDescent="0.15">
      <c r="C30" s="7">
        <v>4</v>
      </c>
      <c r="D30" s="8">
        <v>26.020749195</v>
      </c>
      <c r="E30" s="10">
        <f t="shared" si="18"/>
        <v>25.994131131290299</v>
      </c>
      <c r="F30" s="7" t="s">
        <v>83</v>
      </c>
      <c r="G30" s="1">
        <v>5</v>
      </c>
      <c r="H30" s="9">
        <f t="shared" si="0"/>
        <v>26.020749195</v>
      </c>
      <c r="I30" s="9">
        <f t="shared" si="1"/>
        <v>299.17074919499998</v>
      </c>
      <c r="J30" s="9">
        <f t="shared" si="2"/>
        <v>0.38697767169957042</v>
      </c>
      <c r="K30" s="9">
        <f t="shared" si="3"/>
        <v>107.31</v>
      </c>
      <c r="L30" s="9">
        <f t="shared" si="4"/>
        <v>1.0730999999999999</v>
      </c>
      <c r="M30" s="1" t="s">
        <v>85</v>
      </c>
      <c r="N30" s="9">
        <f>(O29-P29)*C21/100</f>
        <v>1.371389109284761</v>
      </c>
      <c r="O30" s="9">
        <f t="shared" si="19"/>
        <v>1.1452783741728818</v>
      </c>
      <c r="P30" s="9">
        <f t="shared" si="5"/>
        <v>0.44319715868529125</v>
      </c>
      <c r="Q30" s="12">
        <f t="shared" si="6"/>
        <v>4.4319715868529126E-2</v>
      </c>
      <c r="R30" s="9">
        <f t="shared" si="7"/>
        <v>0.10731</v>
      </c>
      <c r="S30" s="13">
        <f t="shared" si="8"/>
        <v>0.41300639146891366</v>
      </c>
      <c r="T30" s="2">
        <f t="shared" si="9"/>
        <v>0.01</v>
      </c>
      <c r="U30" s="14">
        <f t="shared" si="10"/>
        <v>4.1300639146891367E-3</v>
      </c>
      <c r="V30" s="13"/>
      <c r="W30" s="2"/>
      <c r="X30" s="14"/>
      <c r="Y30" s="2">
        <v>0.05</v>
      </c>
      <c r="Z30" s="2">
        <v>0.63</v>
      </c>
      <c r="AA30" s="2">
        <f t="shared" si="11"/>
        <v>3.15E-2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0.02</v>
      </c>
      <c r="AO30" s="2">
        <v>0.03</v>
      </c>
      <c r="AP30" s="2">
        <f t="shared" si="12"/>
        <v>5.9999999999999995E-4</v>
      </c>
      <c r="AQ30" s="1">
        <f t="shared" si="13"/>
        <v>3.6230063914689137E-2</v>
      </c>
      <c r="AR30" s="9">
        <f t="shared" si="14"/>
        <v>107.31</v>
      </c>
      <c r="AS30" s="1">
        <f t="shared" si="15"/>
        <v>0.1</v>
      </c>
      <c r="AT30" s="1">
        <f t="shared" si="16"/>
        <v>114257.41666666667</v>
      </c>
      <c r="AU30" s="1">
        <f t="shared" si="17"/>
        <v>297624376.29243761</v>
      </c>
    </row>
    <row r="31" spans="1:47" x14ac:dyDescent="0.15">
      <c r="C31" s="7">
        <v>5</v>
      </c>
      <c r="D31" s="8">
        <v>24.671432519354799</v>
      </c>
      <c r="E31" s="10">
        <f t="shared" si="18"/>
        <v>26.020749195</v>
      </c>
      <c r="F31" s="7" t="s">
        <v>85</v>
      </c>
      <c r="G31" s="1">
        <v>6</v>
      </c>
      <c r="H31" s="9">
        <f t="shared" si="0"/>
        <v>24.671432519354799</v>
      </c>
      <c r="I31" s="9">
        <f t="shared" si="1"/>
        <v>297.8214325193548</v>
      </c>
      <c r="J31" s="9">
        <f t="shared" si="2"/>
        <v>0.33392408237590476</v>
      </c>
      <c r="K31" s="9">
        <f t="shared" si="3"/>
        <v>107.31</v>
      </c>
      <c r="L31" s="9">
        <f t="shared" si="4"/>
        <v>1.0730999999999999</v>
      </c>
      <c r="M31" s="1" t="s">
        <v>83</v>
      </c>
      <c r="O31" s="9">
        <f t="shared" si="19"/>
        <v>1.7751812154875903</v>
      </c>
      <c r="P31" s="9">
        <f t="shared" si="5"/>
        <v>0.59277575843263686</v>
      </c>
      <c r="Q31" s="12">
        <f t="shared" si="6"/>
        <v>5.9277575843263687E-2</v>
      </c>
      <c r="R31" s="9">
        <f t="shared" si="7"/>
        <v>0.10731</v>
      </c>
      <c r="S31" s="13">
        <f t="shared" si="8"/>
        <v>0.55239563734287289</v>
      </c>
      <c r="T31" s="2">
        <f t="shared" si="9"/>
        <v>0.01</v>
      </c>
      <c r="U31" s="14">
        <f t="shared" si="10"/>
        <v>5.5239563734287289E-3</v>
      </c>
      <c r="V31" s="13"/>
      <c r="W31" s="2"/>
      <c r="X31" s="14"/>
      <c r="Y31" s="2">
        <v>0.05</v>
      </c>
      <c r="Z31" s="2">
        <v>0.63</v>
      </c>
      <c r="AA31" s="2">
        <f t="shared" si="11"/>
        <v>3.15E-2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0.02</v>
      </c>
      <c r="AO31" s="2">
        <v>0.03</v>
      </c>
      <c r="AP31" s="2">
        <f t="shared" si="12"/>
        <v>5.9999999999999995E-4</v>
      </c>
      <c r="AQ31" s="1">
        <f t="shared" si="13"/>
        <v>3.7623956373428732E-2</v>
      </c>
      <c r="AR31" s="9">
        <f t="shared" si="14"/>
        <v>107.31</v>
      </c>
      <c r="AS31" s="1">
        <f t="shared" si="15"/>
        <v>0.1</v>
      </c>
      <c r="AT31" s="1">
        <f t="shared" si="16"/>
        <v>114257.41666666667</v>
      </c>
      <c r="AU31" s="1">
        <f t="shared" si="17"/>
        <v>309074987.43758953</v>
      </c>
    </row>
    <row r="32" spans="1:47" x14ac:dyDescent="0.15">
      <c r="C32" s="7">
        <v>6</v>
      </c>
      <c r="D32" s="8">
        <v>23.538514272333298</v>
      </c>
      <c r="E32" s="10">
        <f t="shared" si="18"/>
        <v>24.671432519354799</v>
      </c>
      <c r="F32" s="7" t="s">
        <v>83</v>
      </c>
      <c r="G32" s="1">
        <v>7</v>
      </c>
      <c r="H32" s="9">
        <f t="shared" si="0"/>
        <v>23.538514272333298</v>
      </c>
      <c r="I32" s="9">
        <f t="shared" si="1"/>
        <v>296.68851427233329</v>
      </c>
      <c r="J32" s="9">
        <f t="shared" si="2"/>
        <v>0.29473379215114864</v>
      </c>
      <c r="K32" s="9">
        <f t="shared" si="3"/>
        <v>107.31</v>
      </c>
      <c r="L32" s="9">
        <f t="shared" si="4"/>
        <v>1.0730999999999999</v>
      </c>
      <c r="M32" s="1" t="s">
        <v>83</v>
      </c>
      <c r="O32" s="9">
        <f t="shared" si="19"/>
        <v>2.2555054570549538</v>
      </c>
      <c r="P32" s="9">
        <f t="shared" si="5"/>
        <v>0.66477367657541631</v>
      </c>
      <c r="Q32" s="12">
        <f t="shared" si="6"/>
        <v>6.6477367657541628E-2</v>
      </c>
      <c r="R32" s="9">
        <f t="shared" si="7"/>
        <v>0.10731</v>
      </c>
      <c r="S32" s="13">
        <f t="shared" si="8"/>
        <v>0.61948902858579469</v>
      </c>
      <c r="T32" s="2">
        <f t="shared" si="9"/>
        <v>0.01</v>
      </c>
      <c r="U32" s="14">
        <f t="shared" si="10"/>
        <v>6.1948902858579473E-3</v>
      </c>
      <c r="V32" s="13"/>
      <c r="W32" s="2"/>
      <c r="X32" s="14"/>
      <c r="Y32" s="2">
        <v>0.05</v>
      </c>
      <c r="Z32" s="2">
        <v>0.63</v>
      </c>
      <c r="AA32" s="2">
        <f t="shared" si="11"/>
        <v>3.15E-2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0.02</v>
      </c>
      <c r="AO32" s="2">
        <v>0.03</v>
      </c>
      <c r="AP32" s="2">
        <f t="shared" si="12"/>
        <v>5.9999999999999995E-4</v>
      </c>
      <c r="AQ32" s="1">
        <f t="shared" si="13"/>
        <v>3.8294890285857953E-2</v>
      </c>
      <c r="AR32" s="9">
        <f t="shared" si="14"/>
        <v>107.31</v>
      </c>
      <c r="AS32" s="1">
        <f t="shared" si="15"/>
        <v>0.1</v>
      </c>
      <c r="AT32" s="1">
        <f t="shared" si="16"/>
        <v>114257.41666666667</v>
      </c>
      <c r="AU32" s="1">
        <f t="shared" si="17"/>
        <v>314586605.84627885</v>
      </c>
    </row>
    <row r="33" spans="1:48" x14ac:dyDescent="0.15">
      <c r="C33" s="7">
        <v>7</v>
      </c>
      <c r="D33" s="8">
        <v>24.284864804838701</v>
      </c>
      <c r="E33" s="10">
        <f t="shared" si="18"/>
        <v>23.538514272333298</v>
      </c>
      <c r="F33" s="7" t="s">
        <v>83</v>
      </c>
      <c r="G33" s="1">
        <v>8</v>
      </c>
      <c r="H33" s="9">
        <f t="shared" si="0"/>
        <v>24.284864804838701</v>
      </c>
      <c r="I33" s="9">
        <f t="shared" si="1"/>
        <v>297.4348648048387</v>
      </c>
      <c r="J33" s="9">
        <f t="shared" si="2"/>
        <v>0.3200326444521972</v>
      </c>
      <c r="K33" s="9">
        <f t="shared" si="3"/>
        <v>107.31</v>
      </c>
      <c r="L33" s="9">
        <f t="shared" si="4"/>
        <v>1.0730999999999999</v>
      </c>
      <c r="M33" s="1" t="s">
        <v>83</v>
      </c>
      <c r="O33" s="9">
        <f t="shared" si="19"/>
        <v>2.6638317804795371</v>
      </c>
      <c r="P33" s="9">
        <f t="shared" si="5"/>
        <v>0.85251312908267107</v>
      </c>
      <c r="Q33" s="12">
        <f t="shared" si="6"/>
        <v>8.525131290826711E-2</v>
      </c>
      <c r="R33" s="9">
        <f t="shared" si="7"/>
        <v>0.10731</v>
      </c>
      <c r="S33" s="13">
        <f t="shared" si="8"/>
        <v>0.79443959470941294</v>
      </c>
      <c r="T33" s="2">
        <f t="shared" si="9"/>
        <v>0.01</v>
      </c>
      <c r="U33" s="14">
        <f t="shared" si="10"/>
        <v>7.9443959470941287E-3</v>
      </c>
      <c r="V33" s="13"/>
      <c r="W33" s="2"/>
      <c r="X33" s="14"/>
      <c r="Y33" s="2">
        <v>0.05</v>
      </c>
      <c r="Z33" s="2">
        <v>0.63</v>
      </c>
      <c r="AA33" s="2">
        <f t="shared" si="11"/>
        <v>3.15E-2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0.02</v>
      </c>
      <c r="AO33" s="2">
        <v>0.03</v>
      </c>
      <c r="AP33" s="2">
        <f t="shared" si="12"/>
        <v>5.9999999999999995E-4</v>
      </c>
      <c r="AQ33" s="1">
        <f t="shared" si="13"/>
        <v>4.0044395947094136E-2</v>
      </c>
      <c r="AR33" s="9">
        <f t="shared" si="14"/>
        <v>107.31</v>
      </c>
      <c r="AS33" s="1">
        <f t="shared" si="15"/>
        <v>0.1</v>
      </c>
      <c r="AT33" s="1">
        <f t="shared" si="16"/>
        <v>114257.41666666667</v>
      </c>
      <c r="AU33" s="1">
        <f t="shared" si="17"/>
        <v>328958524.49570733</v>
      </c>
    </row>
    <row r="34" spans="1:48" x14ac:dyDescent="0.15">
      <c r="C34" s="7">
        <v>8</v>
      </c>
      <c r="D34" s="8">
        <v>25.369945549032298</v>
      </c>
      <c r="E34" s="10">
        <f t="shared" si="18"/>
        <v>24.284864804838701</v>
      </c>
      <c r="F34" s="7" t="s">
        <v>83</v>
      </c>
      <c r="G34" s="1">
        <v>9</v>
      </c>
      <c r="H34" s="9">
        <f t="shared" si="0"/>
        <v>25.369945549032298</v>
      </c>
      <c r="I34" s="9">
        <f t="shared" si="1"/>
        <v>298.51994554903229</v>
      </c>
      <c r="J34" s="9">
        <f t="shared" si="2"/>
        <v>0.36047174906101248</v>
      </c>
      <c r="K34" s="9">
        <f t="shared" si="3"/>
        <v>107.31</v>
      </c>
      <c r="L34" s="9">
        <f t="shared" si="4"/>
        <v>1.0730999999999999</v>
      </c>
      <c r="M34" s="1" t="s">
        <v>83</v>
      </c>
      <c r="O34" s="9">
        <f t="shared" si="19"/>
        <v>2.8844186513968664</v>
      </c>
      <c r="P34" s="9">
        <f t="shared" si="5"/>
        <v>1.0397514362932352</v>
      </c>
      <c r="Q34" s="12">
        <f t="shared" si="6"/>
        <v>0.10397514362932353</v>
      </c>
      <c r="R34" s="9">
        <f t="shared" si="7"/>
        <v>0.10731</v>
      </c>
      <c r="S34" s="13">
        <f t="shared" si="8"/>
        <v>0.96892315375383031</v>
      </c>
      <c r="T34" s="2">
        <f t="shared" si="9"/>
        <v>0.01</v>
      </c>
      <c r="U34" s="14">
        <f t="shared" si="10"/>
        <v>9.6892315375383033E-3</v>
      </c>
      <c r="V34" s="13"/>
      <c r="W34" s="2"/>
      <c r="X34" s="14"/>
      <c r="Y34" s="2">
        <v>0.05</v>
      </c>
      <c r="Z34" s="2">
        <v>0.63</v>
      </c>
      <c r="AA34" s="2">
        <f t="shared" si="11"/>
        <v>3.15E-2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0.02</v>
      </c>
      <c r="AO34" s="2">
        <v>0.03</v>
      </c>
      <c r="AP34" s="2">
        <f t="shared" si="12"/>
        <v>5.9999999999999995E-4</v>
      </c>
      <c r="AQ34" s="1">
        <f t="shared" si="13"/>
        <v>4.1789231537538309E-2</v>
      </c>
      <c r="AR34" s="9">
        <f t="shared" si="14"/>
        <v>107.31</v>
      </c>
      <c r="AS34" s="1">
        <f t="shared" si="15"/>
        <v>0.1</v>
      </c>
      <c r="AT34" s="1">
        <f t="shared" si="16"/>
        <v>114257.41666666667</v>
      </c>
      <c r="AU34" s="1">
        <f t="shared" si="17"/>
        <v>343292079.23526293</v>
      </c>
    </row>
    <row r="35" spans="1:48" x14ac:dyDescent="0.15">
      <c r="C35" s="7">
        <v>9</v>
      </c>
      <c r="D35" s="8">
        <v>25.538418907666699</v>
      </c>
      <c r="E35" s="10">
        <f t="shared" si="18"/>
        <v>25.369945549032298</v>
      </c>
      <c r="F35" s="7" t="s">
        <v>83</v>
      </c>
      <c r="G35" s="1">
        <v>10</v>
      </c>
      <c r="H35" s="9">
        <f t="shared" si="0"/>
        <v>25.538418907666699</v>
      </c>
      <c r="I35" s="9">
        <f t="shared" si="1"/>
        <v>298.68841890766669</v>
      </c>
      <c r="J35" s="9">
        <f t="shared" si="2"/>
        <v>0.36716485274739907</v>
      </c>
      <c r="K35" s="9">
        <f t="shared" si="3"/>
        <v>107.31</v>
      </c>
      <c r="L35" s="9">
        <f t="shared" si="4"/>
        <v>1.0730999999999999</v>
      </c>
      <c r="M35" s="1" t="s">
        <v>83</v>
      </c>
      <c r="O35" s="9">
        <f t="shared" si="19"/>
        <v>2.9177672151036314</v>
      </c>
      <c r="P35" s="9">
        <f t="shared" si="5"/>
        <v>1.0713015698847135</v>
      </c>
      <c r="Q35" s="12">
        <f t="shared" si="6"/>
        <v>0.10713015698847135</v>
      </c>
      <c r="R35" s="9">
        <f t="shared" si="7"/>
        <v>0.10731</v>
      </c>
      <c r="S35" s="13">
        <f t="shared" si="8"/>
        <v>0.99832407966146075</v>
      </c>
      <c r="T35" s="2">
        <f t="shared" si="9"/>
        <v>0.01</v>
      </c>
      <c r="U35" s="14">
        <f t="shared" si="10"/>
        <v>9.9832407966146085E-3</v>
      </c>
      <c r="V35" s="13"/>
      <c r="W35" s="2"/>
      <c r="X35" s="14"/>
      <c r="Y35" s="2">
        <v>0.05</v>
      </c>
      <c r="Z35" s="2">
        <v>0.63</v>
      </c>
      <c r="AA35" s="2">
        <f t="shared" si="11"/>
        <v>3.15E-2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0.02</v>
      </c>
      <c r="AO35" s="2">
        <v>0.03</v>
      </c>
      <c r="AP35" s="2">
        <f t="shared" si="12"/>
        <v>5.9999999999999995E-4</v>
      </c>
      <c r="AQ35" s="1">
        <f t="shared" si="13"/>
        <v>4.2083240796614615E-2</v>
      </c>
      <c r="AR35" s="9">
        <f t="shared" si="14"/>
        <v>107.31</v>
      </c>
      <c r="AS35" s="1">
        <f t="shared" si="15"/>
        <v>0.1</v>
      </c>
      <c r="AT35" s="1">
        <f t="shared" si="16"/>
        <v>114257.41666666667</v>
      </c>
      <c r="AU35" s="1">
        <f t="shared" si="17"/>
        <v>345707319.86422879</v>
      </c>
    </row>
    <row r="36" spans="1:48" x14ac:dyDescent="0.15">
      <c r="C36" s="7">
        <v>10</v>
      </c>
      <c r="D36" s="8">
        <v>26.299558567096799</v>
      </c>
      <c r="E36" s="10">
        <f t="shared" si="18"/>
        <v>25.538418907666699</v>
      </c>
      <c r="F36" s="7" t="s">
        <v>83</v>
      </c>
      <c r="G36" s="1">
        <v>11</v>
      </c>
      <c r="H36" s="9">
        <f t="shared" si="0"/>
        <v>26.299558567096799</v>
      </c>
      <c r="I36" s="9">
        <f t="shared" si="1"/>
        <v>299.4495585670968</v>
      </c>
      <c r="J36" s="9">
        <f t="shared" si="2"/>
        <v>0.39888359231995829</v>
      </c>
      <c r="K36" s="9">
        <f t="shared" si="3"/>
        <v>107.31</v>
      </c>
      <c r="L36" s="9">
        <f t="shared" si="4"/>
        <v>1.0730999999999999</v>
      </c>
      <c r="M36" s="1" t="s">
        <v>85</v>
      </c>
      <c r="N36" s="9">
        <f>(O35-P35)*C21/100</f>
        <v>1.754142362957972</v>
      </c>
      <c r="O36" s="9">
        <f t="shared" si="19"/>
        <v>1.1654232822609458</v>
      </c>
      <c r="P36" s="9">
        <f t="shared" si="5"/>
        <v>0.46486822540156281</v>
      </c>
      <c r="Q36" s="12">
        <f t="shared" si="6"/>
        <v>4.6486822540156285E-2</v>
      </c>
      <c r="R36" s="9">
        <f t="shared" si="7"/>
        <v>0.10731</v>
      </c>
      <c r="S36" s="13">
        <f t="shared" si="8"/>
        <v>0.4332012164770877</v>
      </c>
      <c r="T36" s="2">
        <f t="shared" si="9"/>
        <v>0.01</v>
      </c>
      <c r="U36" s="14">
        <f t="shared" si="10"/>
        <v>4.3320121647708772E-3</v>
      </c>
      <c r="V36" s="13"/>
      <c r="W36" s="2"/>
      <c r="X36" s="14"/>
      <c r="Y36" s="2">
        <v>0.05</v>
      </c>
      <c r="Z36" s="2">
        <v>0.63</v>
      </c>
      <c r="AA36" s="2">
        <f t="shared" si="11"/>
        <v>3.15E-2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0.02</v>
      </c>
      <c r="AO36" s="2">
        <v>0.03</v>
      </c>
      <c r="AP36" s="2">
        <f t="shared" si="12"/>
        <v>5.9999999999999995E-4</v>
      </c>
      <c r="AQ36" s="1">
        <f t="shared" si="13"/>
        <v>3.6432012164770877E-2</v>
      </c>
      <c r="AR36" s="9">
        <f t="shared" si="14"/>
        <v>107.31</v>
      </c>
      <c r="AS36" s="1">
        <f t="shared" si="15"/>
        <v>0.1</v>
      </c>
      <c r="AT36" s="1">
        <f t="shared" si="16"/>
        <v>114257.41666666667</v>
      </c>
      <c r="AU36" s="1">
        <f t="shared" si="17"/>
        <v>299283349.9590438</v>
      </c>
    </row>
    <row r="37" spans="1:48" x14ac:dyDescent="0.15">
      <c r="C37" s="7">
        <v>11</v>
      </c>
      <c r="D37" s="8">
        <v>26.154873887333299</v>
      </c>
      <c r="E37" s="10">
        <f t="shared" si="18"/>
        <v>26.299558567096799</v>
      </c>
      <c r="F37" s="7" t="s">
        <v>85</v>
      </c>
      <c r="G37" s="1">
        <v>12</v>
      </c>
      <c r="H37" s="9">
        <f t="shared" si="0"/>
        <v>26.154873887333299</v>
      </c>
      <c r="I37" s="9">
        <f t="shared" si="1"/>
        <v>299.30487388733326</v>
      </c>
      <c r="J37" s="9">
        <f t="shared" si="2"/>
        <v>0.39266290545466714</v>
      </c>
      <c r="K37" s="9">
        <f t="shared" si="3"/>
        <v>107.31</v>
      </c>
      <c r="L37" s="9">
        <f t="shared" si="4"/>
        <v>1.0730999999999999</v>
      </c>
      <c r="M37" s="1" t="s">
        <v>83</v>
      </c>
      <c r="O37" s="9">
        <f t="shared" si="19"/>
        <v>1.7736550568593832</v>
      </c>
      <c r="P37" s="9">
        <f t="shared" si="5"/>
        <v>0.69644854790076827</v>
      </c>
      <c r="Q37" s="12">
        <f t="shared" si="6"/>
        <v>6.9644854790076829E-2</v>
      </c>
      <c r="R37" s="9">
        <f t="shared" si="7"/>
        <v>0.10731</v>
      </c>
      <c r="S37" s="13">
        <f t="shared" si="8"/>
        <v>0.64900619504311652</v>
      </c>
      <c r="T37" s="2">
        <f t="shared" si="9"/>
        <v>0.01</v>
      </c>
      <c r="U37" s="14">
        <f t="shared" si="10"/>
        <v>6.4900619504311653E-3</v>
      </c>
      <c r="V37" s="13"/>
      <c r="W37" s="2"/>
      <c r="X37" s="14"/>
      <c r="Y37" s="2">
        <v>0.05</v>
      </c>
      <c r="Z37" s="2">
        <v>0.63</v>
      </c>
      <c r="AA37" s="2">
        <f t="shared" si="11"/>
        <v>3.15E-2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0.02</v>
      </c>
      <c r="AO37" s="2">
        <v>0.03</v>
      </c>
      <c r="AP37" s="2">
        <f t="shared" si="12"/>
        <v>5.9999999999999995E-4</v>
      </c>
      <c r="AQ37" s="1">
        <f t="shared" si="13"/>
        <v>3.8590061950431166E-2</v>
      </c>
      <c r="AR37" s="9">
        <f t="shared" si="14"/>
        <v>107.31</v>
      </c>
      <c r="AS37" s="1">
        <f t="shared" si="15"/>
        <v>0.1</v>
      </c>
      <c r="AT37" s="1">
        <f t="shared" si="16"/>
        <v>114257.41666666667</v>
      </c>
      <c r="AU37" s="1">
        <f t="shared" si="17"/>
        <v>317011395.45677096</v>
      </c>
      <c r="AV37" s="1">
        <f>SUM(AU26:AU37)</f>
        <v>3828409959.8406363</v>
      </c>
    </row>
    <row r="38" spans="1:48" x14ac:dyDescent="0.15">
      <c r="C38" s="7">
        <v>12</v>
      </c>
      <c r="D38" s="8">
        <v>25.785582815806499</v>
      </c>
      <c r="E38" s="10">
        <f t="shared" si="18"/>
        <v>26.154873887333299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1464.818</v>
      </c>
      <c r="C42" s="7" t="s">
        <v>82</v>
      </c>
      <c r="D42" s="7">
        <f>D26</f>
        <v>25.567072902903199</v>
      </c>
      <c r="E42" s="7"/>
      <c r="F42" s="7"/>
      <c r="G42" s="1">
        <v>1</v>
      </c>
      <c r="H42" s="9">
        <f t="shared" ref="H42:H53" si="20">E43</f>
        <v>25.567072902903199</v>
      </c>
      <c r="I42" s="9">
        <f t="shared" ref="I42:I53" si="21">H42+273.15</f>
        <v>298.71707290290317</v>
      </c>
      <c r="J42" s="9">
        <f t="shared" ref="J42:J53" si="22">EXP(($C$15*(I42-$C$13))/($C$16*I42*$C$13))</f>
        <v>0.36831475998934737</v>
      </c>
      <c r="K42" s="9">
        <f t="shared" ref="K42:K53" si="23">$B$42/12</f>
        <v>122.06816666666667</v>
      </c>
      <c r="L42" s="9">
        <f t="shared" ref="L42:L53" si="24">K42*$B$43/100</f>
        <v>1.2206816666666667</v>
      </c>
      <c r="M42" s="1" t="s">
        <v>83</v>
      </c>
      <c r="O42" s="9">
        <f>L42</f>
        <v>1.2206816666666667</v>
      </c>
      <c r="P42" s="9">
        <f t="shared" ref="P42:P53" si="25">O42*J42</f>
        <v>0.44959507508172986</v>
      </c>
      <c r="Q42" s="12">
        <f t="shared" ref="Q42:Q53" si="26">P42*$B$44</f>
        <v>0.10790281801961517</v>
      </c>
      <c r="R42" s="9">
        <f t="shared" ref="R42:R53" si="27">L42*$B$44</f>
        <v>0.29296359999999999</v>
      </c>
      <c r="S42" s="13">
        <f t="shared" ref="S42:S53" si="28">Q42/R42</f>
        <v>0.36831475998934737</v>
      </c>
      <c r="T42" s="2">
        <f t="shared" ref="T42:T53" si="29">$B$43/100</f>
        <v>0.01</v>
      </c>
      <c r="U42" s="14">
        <f t="shared" ref="U42:U53" si="30">S42*T42</f>
        <v>3.6831475998934738E-3</v>
      </c>
      <c r="V42" s="13"/>
      <c r="W42" s="2"/>
      <c r="X42" s="14"/>
      <c r="Y42" s="2">
        <v>0.05</v>
      </c>
      <c r="Z42" s="2">
        <v>0.28999999999999998</v>
      </c>
      <c r="AA42" s="2">
        <f t="shared" ref="AA42:AA53" si="31">Y42*Z42</f>
        <v>1.4499999999999999E-2</v>
      </c>
      <c r="AB42" s="2"/>
      <c r="AC42" s="2"/>
      <c r="AD42" s="2"/>
      <c r="AE42" s="13">
        <v>0.01</v>
      </c>
      <c r="AF42" s="2">
        <v>0.02</v>
      </c>
      <c r="AG42" s="16">
        <f t="shared" ref="AG42:AG53" si="32">AE42*AF42</f>
        <v>2.0000000000000001E-4</v>
      </c>
      <c r="AH42" s="13"/>
      <c r="AI42" s="2"/>
      <c r="AJ42" s="14"/>
      <c r="AL42" s="2"/>
      <c r="AM42" s="2"/>
      <c r="AN42" s="2">
        <v>0.02</v>
      </c>
      <c r="AO42" s="2">
        <v>0.26</v>
      </c>
      <c r="AP42" s="2">
        <f t="shared" ref="AP42:AP53" si="33">AO42*AN42</f>
        <v>5.2000000000000006E-3</v>
      </c>
      <c r="AQ42" s="1">
        <f t="shared" ref="AQ42:AQ53" si="34">(AP42+AM42+AD42+AA42+U42+X42+AG42+AJ42)</f>
        <v>2.358314759989347E-2</v>
      </c>
      <c r="AR42" s="9">
        <f t="shared" ref="AR42:AR53" si="35">$B$42/12</f>
        <v>122.06816666666667</v>
      </c>
      <c r="AS42" s="1">
        <f t="shared" ref="AS42:AS53" si="36">$B$44</f>
        <v>0.24</v>
      </c>
      <c r="AT42" s="1">
        <f t="shared" ref="AT42:AT53" si="37">$E$3/12</f>
        <v>18182564</v>
      </c>
      <c r="AU42" s="1">
        <f t="shared" ref="AU42:AU53" si="38">AT42*10000*AS42*0.67*AR42*AQ42</f>
        <v>84167680771.76387</v>
      </c>
    </row>
    <row r="43" spans="1:48" x14ac:dyDescent="0.15">
      <c r="A43" s="1" t="s">
        <v>84</v>
      </c>
      <c r="B43" s="1">
        <f>H3</f>
        <v>1</v>
      </c>
      <c r="C43" s="7">
        <v>1</v>
      </c>
      <c r="D43" s="7">
        <f t="shared" ref="D43:D54" si="39">D27</f>
        <v>26.036496928387098</v>
      </c>
      <c r="E43" s="10">
        <f t="shared" ref="E43:E54" si="40">D42</f>
        <v>25.567072902903199</v>
      </c>
      <c r="F43" s="7" t="s">
        <v>83</v>
      </c>
      <c r="G43" s="1">
        <v>2</v>
      </c>
      <c r="H43" s="9">
        <f t="shared" si="20"/>
        <v>26.036496928387098</v>
      </c>
      <c r="I43" s="9">
        <f t="shared" si="21"/>
        <v>299.1864969283871</v>
      </c>
      <c r="J43" s="9">
        <f t="shared" si="22"/>
        <v>0.38764115599399007</v>
      </c>
      <c r="K43" s="9">
        <f t="shared" si="23"/>
        <v>122.06816666666667</v>
      </c>
      <c r="L43" s="9">
        <f t="shared" si="24"/>
        <v>1.2206816666666667</v>
      </c>
      <c r="M43" s="1" t="s">
        <v>83</v>
      </c>
      <c r="O43" s="9">
        <f t="shared" ref="O43:O53" si="41">L43+O42-P42-N43</f>
        <v>1.9917682582516034</v>
      </c>
      <c r="P43" s="9">
        <f t="shared" si="25"/>
        <v>0.77209135010078767</v>
      </c>
      <c r="Q43" s="12">
        <f t="shared" si="26"/>
        <v>0.18530192402418905</v>
      </c>
      <c r="R43" s="9">
        <f t="shared" si="27"/>
        <v>0.29296359999999999</v>
      </c>
      <c r="S43" s="13">
        <f t="shared" si="28"/>
        <v>0.63250835265606054</v>
      </c>
      <c r="T43" s="2">
        <f t="shared" si="29"/>
        <v>0.01</v>
      </c>
      <c r="U43" s="14">
        <f t="shared" si="30"/>
        <v>6.3250835265606055E-3</v>
      </c>
      <c r="V43" s="13"/>
      <c r="W43" s="2"/>
      <c r="X43" s="14"/>
      <c r="Y43" s="2">
        <v>0.05</v>
      </c>
      <c r="Z43" s="2">
        <v>0.28999999999999998</v>
      </c>
      <c r="AA43" s="2">
        <f t="shared" si="31"/>
        <v>1.4499999999999999E-2</v>
      </c>
      <c r="AB43" s="2"/>
      <c r="AC43" s="2"/>
      <c r="AD43" s="2"/>
      <c r="AE43" s="13">
        <v>0.01</v>
      </c>
      <c r="AF43" s="2">
        <v>0.02</v>
      </c>
      <c r="AG43" s="16">
        <f t="shared" si="32"/>
        <v>2.0000000000000001E-4</v>
      </c>
      <c r="AH43" s="13"/>
      <c r="AI43" s="2"/>
      <c r="AJ43" s="14"/>
      <c r="AK43" s="2"/>
      <c r="AL43" s="2"/>
      <c r="AM43" s="2"/>
      <c r="AN43" s="2">
        <v>0.02</v>
      </c>
      <c r="AO43" s="2">
        <v>0.26</v>
      </c>
      <c r="AP43" s="2">
        <f t="shared" si="33"/>
        <v>5.2000000000000006E-3</v>
      </c>
      <c r="AQ43" s="1">
        <f t="shared" si="34"/>
        <v>2.6225083526560604E-2</v>
      </c>
      <c r="AR43" s="9">
        <f t="shared" si="35"/>
        <v>122.06816666666667</v>
      </c>
      <c r="AS43" s="1">
        <f t="shared" si="36"/>
        <v>0.24</v>
      </c>
      <c r="AT43" s="1">
        <f t="shared" si="37"/>
        <v>18182564</v>
      </c>
      <c r="AU43" s="1">
        <f t="shared" si="38"/>
        <v>93596685901.519241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26.429339278620699</v>
      </c>
      <c r="E44" s="10">
        <f t="shared" si="40"/>
        <v>26.036496928387098</v>
      </c>
      <c r="F44" s="7" t="s">
        <v>83</v>
      </c>
      <c r="G44" s="1">
        <v>3</v>
      </c>
      <c r="H44" s="9">
        <f t="shared" si="20"/>
        <v>26.429339278620699</v>
      </c>
      <c r="I44" s="9">
        <f t="shared" si="21"/>
        <v>299.57933927862069</v>
      </c>
      <c r="J44" s="9">
        <f t="shared" si="22"/>
        <v>0.40454206075394833</v>
      </c>
      <c r="K44" s="9">
        <f t="shared" si="23"/>
        <v>122.06816666666667</v>
      </c>
      <c r="L44" s="9">
        <f t="shared" si="24"/>
        <v>1.2206816666666667</v>
      </c>
      <c r="M44" s="1" t="s">
        <v>83</v>
      </c>
      <c r="O44" s="9">
        <f t="shared" si="41"/>
        <v>2.4403585748174828</v>
      </c>
      <c r="P44" s="9">
        <f t="shared" si="25"/>
        <v>0.98722768683523288</v>
      </c>
      <c r="Q44" s="12">
        <f t="shared" si="26"/>
        <v>0.23693464484045587</v>
      </c>
      <c r="R44" s="9">
        <f t="shared" si="27"/>
        <v>0.29296359999999999</v>
      </c>
      <c r="S44" s="13">
        <f t="shared" si="28"/>
        <v>0.80875113782209085</v>
      </c>
      <c r="T44" s="2">
        <f t="shared" si="29"/>
        <v>0.01</v>
      </c>
      <c r="U44" s="14">
        <f t="shared" si="30"/>
        <v>8.0875113782209081E-3</v>
      </c>
      <c r="V44" s="13"/>
      <c r="W44" s="2"/>
      <c r="X44" s="14"/>
      <c r="Y44" s="2">
        <v>0.05</v>
      </c>
      <c r="Z44" s="2">
        <v>0.28999999999999998</v>
      </c>
      <c r="AA44" s="2">
        <f t="shared" si="31"/>
        <v>1.4499999999999999E-2</v>
      </c>
      <c r="AB44" s="2"/>
      <c r="AC44" s="2"/>
      <c r="AD44" s="2"/>
      <c r="AE44" s="13">
        <v>0.01</v>
      </c>
      <c r="AF44" s="2">
        <v>0.02</v>
      </c>
      <c r="AG44" s="16">
        <f t="shared" si="32"/>
        <v>2.0000000000000001E-4</v>
      </c>
      <c r="AH44" s="13"/>
      <c r="AI44" s="2"/>
      <c r="AJ44" s="14"/>
      <c r="AL44" s="2"/>
      <c r="AM44" s="2"/>
      <c r="AN44" s="2">
        <v>0.02</v>
      </c>
      <c r="AO44" s="2">
        <v>0.26</v>
      </c>
      <c r="AP44" s="2">
        <f t="shared" si="33"/>
        <v>5.2000000000000006E-3</v>
      </c>
      <c r="AQ44" s="1">
        <f t="shared" si="34"/>
        <v>2.7987511378220906E-2</v>
      </c>
      <c r="AR44" s="9">
        <f t="shared" si="35"/>
        <v>122.06816666666667</v>
      </c>
      <c r="AS44" s="1">
        <f t="shared" si="36"/>
        <v>0.24</v>
      </c>
      <c r="AT44" s="1">
        <f t="shared" si="37"/>
        <v>18182564</v>
      </c>
      <c r="AU44" s="1">
        <f t="shared" si="38"/>
        <v>99886748081.449783</v>
      </c>
    </row>
    <row r="45" spans="1:48" x14ac:dyDescent="0.15">
      <c r="C45" s="7">
        <v>3</v>
      </c>
      <c r="D45" s="7">
        <f t="shared" si="39"/>
        <v>25.994131131290299</v>
      </c>
      <c r="E45" s="10">
        <f t="shared" si="40"/>
        <v>26.429339278620699</v>
      </c>
      <c r="F45" s="7" t="s">
        <v>83</v>
      </c>
      <c r="G45" s="1">
        <v>4</v>
      </c>
      <c r="H45" s="9">
        <f t="shared" si="20"/>
        <v>25.994131131290299</v>
      </c>
      <c r="I45" s="9">
        <f t="shared" si="21"/>
        <v>299.14413113129029</v>
      </c>
      <c r="J45" s="9">
        <f t="shared" si="22"/>
        <v>0.38585862085819983</v>
      </c>
      <c r="K45" s="9">
        <f t="shared" si="23"/>
        <v>122.06816666666667</v>
      </c>
      <c r="L45" s="9">
        <f t="shared" si="24"/>
        <v>1.2206816666666667</v>
      </c>
      <c r="M45" s="1" t="s">
        <v>83</v>
      </c>
      <c r="O45" s="9">
        <f t="shared" si="41"/>
        <v>2.6738125546489164</v>
      </c>
      <c r="P45" s="9">
        <f t="shared" si="25"/>
        <v>1.031713624770171</v>
      </c>
      <c r="Q45" s="12">
        <f t="shared" si="26"/>
        <v>0.24761126994484103</v>
      </c>
      <c r="R45" s="9">
        <f t="shared" si="27"/>
        <v>0.29296359999999999</v>
      </c>
      <c r="S45" s="13">
        <f t="shared" si="28"/>
        <v>0.8451946588068997</v>
      </c>
      <c r="T45" s="2">
        <f t="shared" si="29"/>
        <v>0.01</v>
      </c>
      <c r="U45" s="14">
        <f t="shared" si="30"/>
        <v>8.4519465880689964E-3</v>
      </c>
      <c r="V45" s="13"/>
      <c r="W45" s="2"/>
      <c r="X45" s="14"/>
      <c r="Y45" s="2">
        <v>0.05</v>
      </c>
      <c r="Z45" s="2">
        <v>0.28999999999999998</v>
      </c>
      <c r="AA45" s="2">
        <f t="shared" si="31"/>
        <v>1.4499999999999999E-2</v>
      </c>
      <c r="AB45" s="2"/>
      <c r="AC45" s="2"/>
      <c r="AD45" s="2"/>
      <c r="AE45" s="13">
        <v>0.01</v>
      </c>
      <c r="AF45" s="2">
        <v>0.02</v>
      </c>
      <c r="AG45" s="16">
        <f t="shared" si="32"/>
        <v>2.0000000000000001E-4</v>
      </c>
      <c r="AH45" s="13"/>
      <c r="AI45" s="2"/>
      <c r="AJ45" s="14"/>
      <c r="AK45" s="2"/>
      <c r="AL45" s="2"/>
      <c r="AM45" s="2"/>
      <c r="AN45" s="2">
        <v>0.02</v>
      </c>
      <c r="AO45" s="2">
        <v>0.26</v>
      </c>
      <c r="AP45" s="2">
        <f t="shared" si="33"/>
        <v>5.2000000000000006E-3</v>
      </c>
      <c r="AQ45" s="1">
        <f t="shared" si="34"/>
        <v>2.8351946588068992E-2</v>
      </c>
      <c r="AR45" s="9">
        <f t="shared" si="35"/>
        <v>122.06816666666667</v>
      </c>
      <c r="AS45" s="1">
        <f t="shared" si="36"/>
        <v>0.24</v>
      </c>
      <c r="AT45" s="1">
        <f t="shared" si="37"/>
        <v>18182564</v>
      </c>
      <c r="AU45" s="1">
        <f t="shared" si="38"/>
        <v>101187408490.52187</v>
      </c>
    </row>
    <row r="46" spans="1:48" x14ac:dyDescent="0.15">
      <c r="C46" s="7">
        <v>4</v>
      </c>
      <c r="D46" s="7">
        <f t="shared" si="39"/>
        <v>26.020749195</v>
      </c>
      <c r="E46" s="10">
        <f t="shared" si="40"/>
        <v>25.994131131290299</v>
      </c>
      <c r="F46" s="7" t="s">
        <v>83</v>
      </c>
      <c r="G46" s="1">
        <v>5</v>
      </c>
      <c r="H46" s="9">
        <f t="shared" si="20"/>
        <v>26.020749195</v>
      </c>
      <c r="I46" s="9">
        <f t="shared" si="21"/>
        <v>299.17074919499998</v>
      </c>
      <c r="J46" s="9">
        <f t="shared" si="22"/>
        <v>0.38697767169957042</v>
      </c>
      <c r="K46" s="9">
        <f t="shared" si="23"/>
        <v>122.06816666666667</v>
      </c>
      <c r="L46" s="9">
        <f t="shared" si="24"/>
        <v>1.2206816666666667</v>
      </c>
      <c r="M46" s="1" t="s">
        <v>85</v>
      </c>
      <c r="N46" s="9">
        <f>(O45-P45)*$C$21/100</f>
        <v>1.559993983384808</v>
      </c>
      <c r="O46" s="9">
        <f t="shared" si="41"/>
        <v>1.3027866131606041</v>
      </c>
      <c r="P46" s="9">
        <f t="shared" si="25"/>
        <v>0.5041493302822595</v>
      </c>
      <c r="Q46" s="12">
        <f t="shared" si="26"/>
        <v>0.12099583926774228</v>
      </c>
      <c r="R46" s="9">
        <f t="shared" si="27"/>
        <v>0.29296359999999999</v>
      </c>
      <c r="S46" s="13">
        <f t="shared" si="28"/>
        <v>0.41300639146891382</v>
      </c>
      <c r="T46" s="2">
        <f t="shared" si="29"/>
        <v>0.01</v>
      </c>
      <c r="U46" s="14">
        <f t="shared" si="30"/>
        <v>4.1300639146891385E-3</v>
      </c>
      <c r="V46" s="13"/>
      <c r="W46" s="2"/>
      <c r="X46" s="14"/>
      <c r="Y46" s="2">
        <v>0.05</v>
      </c>
      <c r="Z46" s="2">
        <v>0.28999999999999998</v>
      </c>
      <c r="AA46" s="2">
        <f t="shared" si="31"/>
        <v>1.4499999999999999E-2</v>
      </c>
      <c r="AB46" s="2"/>
      <c r="AC46" s="2"/>
      <c r="AD46" s="2"/>
      <c r="AE46" s="13">
        <v>0.01</v>
      </c>
      <c r="AF46" s="2">
        <v>0.02</v>
      </c>
      <c r="AG46" s="16">
        <f t="shared" si="32"/>
        <v>2.0000000000000001E-4</v>
      </c>
      <c r="AH46" s="13"/>
      <c r="AI46" s="2"/>
      <c r="AJ46" s="14"/>
      <c r="AL46" s="2"/>
      <c r="AM46" s="2"/>
      <c r="AN46" s="2">
        <v>0.02</v>
      </c>
      <c r="AO46" s="2">
        <v>0.26</v>
      </c>
      <c r="AP46" s="2">
        <f t="shared" si="33"/>
        <v>5.2000000000000006E-3</v>
      </c>
      <c r="AQ46" s="1">
        <f t="shared" si="34"/>
        <v>2.4030063914689134E-2</v>
      </c>
      <c r="AR46" s="9">
        <f t="shared" si="35"/>
        <v>122.06816666666667</v>
      </c>
      <c r="AS46" s="1">
        <f t="shared" si="36"/>
        <v>0.24</v>
      </c>
      <c r="AT46" s="1">
        <f t="shared" si="37"/>
        <v>18182564</v>
      </c>
      <c r="AU46" s="1">
        <f t="shared" si="38"/>
        <v>85762714240.306656</v>
      </c>
    </row>
    <row r="47" spans="1:48" x14ac:dyDescent="0.15">
      <c r="C47" s="7">
        <v>5</v>
      </c>
      <c r="D47" s="7">
        <f t="shared" si="39"/>
        <v>24.671432519354799</v>
      </c>
      <c r="E47" s="10">
        <f t="shared" si="40"/>
        <v>26.020749195</v>
      </c>
      <c r="F47" s="7" t="s">
        <v>85</v>
      </c>
      <c r="G47" s="1">
        <v>6</v>
      </c>
      <c r="H47" s="9">
        <f t="shared" si="20"/>
        <v>24.671432519354799</v>
      </c>
      <c r="I47" s="9">
        <f t="shared" si="21"/>
        <v>297.8214325193548</v>
      </c>
      <c r="J47" s="9">
        <f t="shared" si="22"/>
        <v>0.33392408237590476</v>
      </c>
      <c r="K47" s="9">
        <f t="shared" si="23"/>
        <v>122.06816666666667</v>
      </c>
      <c r="L47" s="9">
        <f t="shared" si="24"/>
        <v>1.2206816666666667</v>
      </c>
      <c r="M47" s="1" t="s">
        <v>83</v>
      </c>
      <c r="O47" s="9">
        <f t="shared" si="41"/>
        <v>2.0193189495450117</v>
      </c>
      <c r="P47" s="9">
        <f t="shared" si="25"/>
        <v>0.67429922725109392</v>
      </c>
      <c r="Q47" s="12">
        <f t="shared" si="26"/>
        <v>0.16183181454026255</v>
      </c>
      <c r="R47" s="9">
        <f t="shared" si="27"/>
        <v>0.29296359999999999</v>
      </c>
      <c r="S47" s="13">
        <f t="shared" si="28"/>
        <v>0.55239563734287311</v>
      </c>
      <c r="T47" s="2">
        <f t="shared" si="29"/>
        <v>0.01</v>
      </c>
      <c r="U47" s="14">
        <f t="shared" si="30"/>
        <v>5.5239563734287315E-3</v>
      </c>
      <c r="V47" s="13"/>
      <c r="W47" s="2"/>
      <c r="X47" s="14"/>
      <c r="Y47" s="2">
        <v>0.05</v>
      </c>
      <c r="Z47" s="2">
        <v>0.28999999999999998</v>
      </c>
      <c r="AA47" s="2">
        <f t="shared" si="31"/>
        <v>1.4499999999999999E-2</v>
      </c>
      <c r="AB47" s="2"/>
      <c r="AC47" s="2"/>
      <c r="AD47" s="2"/>
      <c r="AE47" s="13">
        <v>0.01</v>
      </c>
      <c r="AF47" s="2">
        <v>0.02</v>
      </c>
      <c r="AG47" s="16">
        <f t="shared" si="32"/>
        <v>2.0000000000000001E-4</v>
      </c>
      <c r="AH47" s="13"/>
      <c r="AI47" s="2"/>
      <c r="AJ47" s="14"/>
      <c r="AK47" s="2"/>
      <c r="AL47" s="2"/>
      <c r="AM47" s="2"/>
      <c r="AN47" s="2">
        <v>0.02</v>
      </c>
      <c r="AO47" s="2">
        <v>0.26</v>
      </c>
      <c r="AP47" s="2">
        <f t="shared" si="33"/>
        <v>5.2000000000000006E-3</v>
      </c>
      <c r="AQ47" s="1">
        <f t="shared" si="34"/>
        <v>2.542395637342873E-2</v>
      </c>
      <c r="AR47" s="9">
        <f t="shared" si="35"/>
        <v>122.06816666666667</v>
      </c>
      <c r="AS47" s="1">
        <f t="shared" si="36"/>
        <v>0.24</v>
      </c>
      <c r="AT47" s="1">
        <f t="shared" si="37"/>
        <v>18182564</v>
      </c>
      <c r="AU47" s="1">
        <f t="shared" si="38"/>
        <v>90737482557.403275</v>
      </c>
    </row>
    <row r="48" spans="1:48" x14ac:dyDescent="0.15">
      <c r="C48" s="7">
        <v>6</v>
      </c>
      <c r="D48" s="7">
        <f t="shared" si="39"/>
        <v>23.538514272333298</v>
      </c>
      <c r="E48" s="10">
        <f t="shared" si="40"/>
        <v>24.671432519354799</v>
      </c>
      <c r="F48" s="7" t="s">
        <v>83</v>
      </c>
      <c r="G48" s="1">
        <v>7</v>
      </c>
      <c r="H48" s="9">
        <f t="shared" si="20"/>
        <v>23.538514272333298</v>
      </c>
      <c r="I48" s="9">
        <f t="shared" si="21"/>
        <v>296.68851427233329</v>
      </c>
      <c r="J48" s="9">
        <f t="shared" si="22"/>
        <v>0.29473379215114864</v>
      </c>
      <c r="K48" s="9">
        <f t="shared" si="23"/>
        <v>122.06816666666667</v>
      </c>
      <c r="L48" s="9">
        <f t="shared" si="24"/>
        <v>1.2206816666666667</v>
      </c>
      <c r="M48" s="1" t="s">
        <v>83</v>
      </c>
      <c r="O48" s="9">
        <f t="shared" si="41"/>
        <v>2.5657013889605844</v>
      </c>
      <c r="P48" s="9">
        <f t="shared" si="25"/>
        <v>0.75619889989582223</v>
      </c>
      <c r="Q48" s="12">
        <f t="shared" si="26"/>
        <v>0.18148773597499732</v>
      </c>
      <c r="R48" s="9">
        <f t="shared" si="27"/>
        <v>0.29296359999999999</v>
      </c>
      <c r="S48" s="13">
        <f t="shared" si="28"/>
        <v>0.61948902858579469</v>
      </c>
      <c r="T48" s="2">
        <f t="shared" si="29"/>
        <v>0.01</v>
      </c>
      <c r="U48" s="14">
        <f t="shared" si="30"/>
        <v>6.1948902858579473E-3</v>
      </c>
      <c r="V48" s="13"/>
      <c r="W48" s="2"/>
      <c r="X48" s="14"/>
      <c r="Y48" s="2">
        <v>0.05</v>
      </c>
      <c r="Z48" s="2">
        <v>0.28999999999999998</v>
      </c>
      <c r="AA48" s="2">
        <f t="shared" si="31"/>
        <v>1.4499999999999999E-2</v>
      </c>
      <c r="AB48" s="2"/>
      <c r="AC48" s="2"/>
      <c r="AD48" s="2"/>
      <c r="AE48" s="13">
        <v>0.01</v>
      </c>
      <c r="AF48" s="2">
        <v>0.02</v>
      </c>
      <c r="AG48" s="16">
        <f t="shared" si="32"/>
        <v>2.0000000000000001E-4</v>
      </c>
      <c r="AH48" s="13"/>
      <c r="AI48" s="2"/>
      <c r="AJ48" s="14"/>
      <c r="AL48" s="2"/>
      <c r="AM48" s="2"/>
      <c r="AN48" s="2">
        <v>0.02</v>
      </c>
      <c r="AO48" s="2">
        <v>0.26</v>
      </c>
      <c r="AP48" s="2">
        <f t="shared" si="33"/>
        <v>5.2000000000000006E-3</v>
      </c>
      <c r="AQ48" s="1">
        <f t="shared" si="34"/>
        <v>2.6094890285857944E-2</v>
      </c>
      <c r="AR48" s="9">
        <f t="shared" si="35"/>
        <v>122.06816666666667</v>
      </c>
      <c r="AS48" s="1">
        <f t="shared" si="36"/>
        <v>0.24</v>
      </c>
      <c r="AT48" s="1">
        <f t="shared" si="37"/>
        <v>18182564</v>
      </c>
      <c r="AU48" s="1">
        <f t="shared" si="38"/>
        <v>93132029388.825729</v>
      </c>
    </row>
    <row r="49" spans="1:48" x14ac:dyDescent="0.15">
      <c r="C49" s="7">
        <v>7</v>
      </c>
      <c r="D49" s="7">
        <f t="shared" si="39"/>
        <v>24.284864804838701</v>
      </c>
      <c r="E49" s="10">
        <f t="shared" si="40"/>
        <v>23.538514272333298</v>
      </c>
      <c r="F49" s="7" t="s">
        <v>83</v>
      </c>
      <c r="G49" s="1">
        <v>8</v>
      </c>
      <c r="H49" s="9">
        <f t="shared" si="20"/>
        <v>24.284864804838701</v>
      </c>
      <c r="I49" s="9">
        <f t="shared" si="21"/>
        <v>297.4348648048387</v>
      </c>
      <c r="J49" s="9">
        <f t="shared" si="22"/>
        <v>0.3200326444521972</v>
      </c>
      <c r="K49" s="9">
        <f t="shared" si="23"/>
        <v>122.06816666666667</v>
      </c>
      <c r="L49" s="9">
        <f t="shared" si="24"/>
        <v>1.2206816666666667</v>
      </c>
      <c r="M49" s="1" t="s">
        <v>83</v>
      </c>
      <c r="O49" s="9">
        <f t="shared" si="41"/>
        <v>3.0301841557314289</v>
      </c>
      <c r="P49" s="9">
        <f t="shared" si="25"/>
        <v>0.96975784853587776</v>
      </c>
      <c r="Q49" s="12">
        <f t="shared" si="26"/>
        <v>0.23274188364861065</v>
      </c>
      <c r="R49" s="9">
        <f t="shared" si="27"/>
        <v>0.29296359999999999</v>
      </c>
      <c r="S49" s="13">
        <f t="shared" si="28"/>
        <v>0.79443959470941328</v>
      </c>
      <c r="T49" s="2">
        <f t="shared" si="29"/>
        <v>0.01</v>
      </c>
      <c r="U49" s="14">
        <f t="shared" si="30"/>
        <v>7.9443959470941322E-3</v>
      </c>
      <c r="V49" s="13"/>
      <c r="W49" s="2"/>
      <c r="X49" s="14"/>
      <c r="Y49" s="2">
        <v>0.05</v>
      </c>
      <c r="Z49" s="2">
        <v>0.28999999999999998</v>
      </c>
      <c r="AA49" s="2">
        <f t="shared" si="31"/>
        <v>1.4499999999999999E-2</v>
      </c>
      <c r="AB49" s="2"/>
      <c r="AC49" s="2"/>
      <c r="AD49" s="2"/>
      <c r="AE49" s="13">
        <v>0.01</v>
      </c>
      <c r="AF49" s="2">
        <v>0.02</v>
      </c>
      <c r="AG49" s="16">
        <f t="shared" si="32"/>
        <v>2.0000000000000001E-4</v>
      </c>
      <c r="AH49" s="13"/>
      <c r="AI49" s="2"/>
      <c r="AJ49" s="14"/>
      <c r="AK49" s="2"/>
      <c r="AL49" s="2"/>
      <c r="AM49" s="2"/>
      <c r="AN49" s="2">
        <v>0.02</v>
      </c>
      <c r="AO49" s="2">
        <v>0.26</v>
      </c>
      <c r="AP49" s="2">
        <f t="shared" si="33"/>
        <v>5.2000000000000006E-3</v>
      </c>
      <c r="AQ49" s="1">
        <f t="shared" si="34"/>
        <v>2.784439594709413E-2</v>
      </c>
      <c r="AR49" s="9">
        <f t="shared" si="35"/>
        <v>122.06816666666667</v>
      </c>
      <c r="AS49" s="1">
        <f t="shared" si="36"/>
        <v>0.24</v>
      </c>
      <c r="AT49" s="1">
        <f t="shared" si="37"/>
        <v>18182564</v>
      </c>
      <c r="AU49" s="1">
        <f t="shared" si="38"/>
        <v>99375972585.109924</v>
      </c>
    </row>
    <row r="50" spans="1:48" x14ac:dyDescent="0.15">
      <c r="C50" s="7">
        <v>8</v>
      </c>
      <c r="D50" s="7">
        <f t="shared" si="39"/>
        <v>25.369945549032298</v>
      </c>
      <c r="E50" s="10">
        <f t="shared" si="40"/>
        <v>24.284864804838701</v>
      </c>
      <c r="F50" s="7" t="s">
        <v>83</v>
      </c>
      <c r="G50" s="1">
        <v>9</v>
      </c>
      <c r="H50" s="9">
        <f t="shared" si="20"/>
        <v>25.369945549032298</v>
      </c>
      <c r="I50" s="9">
        <f t="shared" si="21"/>
        <v>298.51994554903229</v>
      </c>
      <c r="J50" s="9">
        <f t="shared" si="22"/>
        <v>0.36047174906101248</v>
      </c>
      <c r="K50" s="9">
        <f t="shared" si="23"/>
        <v>122.06816666666667</v>
      </c>
      <c r="L50" s="9">
        <f t="shared" si="24"/>
        <v>1.2206816666666667</v>
      </c>
      <c r="M50" s="1" t="s">
        <v>83</v>
      </c>
      <c r="O50" s="9">
        <f t="shared" si="41"/>
        <v>3.281107973862218</v>
      </c>
      <c r="P50" s="9">
        <f t="shared" si="25"/>
        <v>1.1827467301961485</v>
      </c>
      <c r="Q50" s="12">
        <f t="shared" si="26"/>
        <v>0.28385921524707564</v>
      </c>
      <c r="R50" s="9">
        <f t="shared" si="27"/>
        <v>0.29296359999999999</v>
      </c>
      <c r="S50" s="13">
        <f t="shared" si="28"/>
        <v>0.96892315375383031</v>
      </c>
      <c r="T50" s="2">
        <f t="shared" si="29"/>
        <v>0.01</v>
      </c>
      <c r="U50" s="14">
        <f t="shared" si="30"/>
        <v>9.6892315375383033E-3</v>
      </c>
      <c r="V50" s="13"/>
      <c r="W50" s="2"/>
      <c r="X50" s="14"/>
      <c r="Y50" s="2">
        <v>0.05</v>
      </c>
      <c r="Z50" s="2">
        <v>0.28999999999999998</v>
      </c>
      <c r="AA50" s="2">
        <f t="shared" si="31"/>
        <v>1.4499999999999999E-2</v>
      </c>
      <c r="AB50" s="2"/>
      <c r="AC50" s="2"/>
      <c r="AD50" s="2"/>
      <c r="AE50" s="13">
        <v>0.01</v>
      </c>
      <c r="AF50" s="2">
        <v>0.02</v>
      </c>
      <c r="AG50" s="16">
        <f t="shared" si="32"/>
        <v>2.0000000000000001E-4</v>
      </c>
      <c r="AH50" s="13"/>
      <c r="AI50" s="2"/>
      <c r="AJ50" s="14"/>
      <c r="AL50" s="2"/>
      <c r="AM50" s="2"/>
      <c r="AN50" s="2">
        <v>0.02</v>
      </c>
      <c r="AO50" s="2">
        <v>0.26</v>
      </c>
      <c r="AP50" s="2">
        <f t="shared" si="33"/>
        <v>5.2000000000000006E-3</v>
      </c>
      <c r="AQ50" s="1">
        <f t="shared" si="34"/>
        <v>2.9589231537538299E-2</v>
      </c>
      <c r="AR50" s="9">
        <f t="shared" si="35"/>
        <v>122.06816666666667</v>
      </c>
      <c r="AS50" s="1">
        <f t="shared" si="36"/>
        <v>0.24</v>
      </c>
      <c r="AT50" s="1">
        <f t="shared" si="37"/>
        <v>18182564</v>
      </c>
      <c r="AU50" s="1">
        <f t="shared" si="38"/>
        <v>105603248412.2086</v>
      </c>
    </row>
    <row r="51" spans="1:48" x14ac:dyDescent="0.15">
      <c r="C51" s="7">
        <v>9</v>
      </c>
      <c r="D51" s="7">
        <f t="shared" si="39"/>
        <v>25.538418907666699</v>
      </c>
      <c r="E51" s="10">
        <f t="shared" si="40"/>
        <v>25.369945549032298</v>
      </c>
      <c r="F51" s="7" t="s">
        <v>83</v>
      </c>
      <c r="G51" s="1">
        <v>10</v>
      </c>
      <c r="H51" s="9">
        <f t="shared" si="20"/>
        <v>25.538418907666699</v>
      </c>
      <c r="I51" s="9">
        <f t="shared" si="21"/>
        <v>298.68841890766669</v>
      </c>
      <c r="J51" s="9">
        <f t="shared" si="22"/>
        <v>0.36716485274739907</v>
      </c>
      <c r="K51" s="9">
        <f t="shared" si="23"/>
        <v>122.06816666666667</v>
      </c>
      <c r="L51" s="9">
        <f t="shared" si="24"/>
        <v>1.2206816666666667</v>
      </c>
      <c r="M51" s="1" t="s">
        <v>83</v>
      </c>
      <c r="O51" s="9">
        <f t="shared" si="41"/>
        <v>3.3190429103327359</v>
      </c>
      <c r="P51" s="9">
        <f t="shared" si="25"/>
        <v>1.2186359014346178</v>
      </c>
      <c r="Q51" s="12">
        <f t="shared" si="26"/>
        <v>0.29247261634430827</v>
      </c>
      <c r="R51" s="9">
        <f t="shared" si="27"/>
        <v>0.29296359999999999</v>
      </c>
      <c r="S51" s="13">
        <f t="shared" si="28"/>
        <v>0.99832407966146064</v>
      </c>
      <c r="T51" s="2">
        <f t="shared" si="29"/>
        <v>0.01</v>
      </c>
      <c r="U51" s="14">
        <f t="shared" si="30"/>
        <v>9.9832407966146067E-3</v>
      </c>
      <c r="V51" s="13"/>
      <c r="W51" s="2"/>
      <c r="X51" s="14"/>
      <c r="Y51" s="2">
        <v>0.05</v>
      </c>
      <c r="Z51" s="2">
        <v>0.28999999999999998</v>
      </c>
      <c r="AA51" s="2">
        <f t="shared" si="31"/>
        <v>1.4499999999999999E-2</v>
      </c>
      <c r="AB51" s="2"/>
      <c r="AC51" s="2"/>
      <c r="AD51" s="2"/>
      <c r="AE51" s="13">
        <v>0.01</v>
      </c>
      <c r="AF51" s="2">
        <v>0.02</v>
      </c>
      <c r="AG51" s="16">
        <f t="shared" si="32"/>
        <v>2.0000000000000001E-4</v>
      </c>
      <c r="AH51" s="13"/>
      <c r="AI51" s="2"/>
      <c r="AJ51" s="14"/>
      <c r="AK51" s="2"/>
      <c r="AL51" s="2"/>
      <c r="AM51" s="2"/>
      <c r="AN51" s="2">
        <v>0.02</v>
      </c>
      <c r="AO51" s="2">
        <v>0.26</v>
      </c>
      <c r="AP51" s="2">
        <f t="shared" si="33"/>
        <v>5.2000000000000006E-3</v>
      </c>
      <c r="AQ51" s="1">
        <f t="shared" si="34"/>
        <v>2.9883240796614606E-2</v>
      </c>
      <c r="AR51" s="9">
        <f t="shared" si="35"/>
        <v>122.06816666666667</v>
      </c>
      <c r="AS51" s="1">
        <f t="shared" si="36"/>
        <v>0.24</v>
      </c>
      <c r="AT51" s="1">
        <f t="shared" si="37"/>
        <v>18182564</v>
      </c>
      <c r="AU51" s="1">
        <f t="shared" si="38"/>
        <v>106652560314.15291</v>
      </c>
    </row>
    <row r="52" spans="1:48" x14ac:dyDescent="0.15">
      <c r="C52" s="7">
        <v>10</v>
      </c>
      <c r="D52" s="7">
        <f t="shared" si="39"/>
        <v>26.299558567096799</v>
      </c>
      <c r="E52" s="10">
        <f t="shared" si="40"/>
        <v>25.538418907666699</v>
      </c>
      <c r="F52" s="7" t="s">
        <v>83</v>
      </c>
      <c r="G52" s="1">
        <v>11</v>
      </c>
      <c r="H52" s="9">
        <f t="shared" si="20"/>
        <v>26.299558567096799</v>
      </c>
      <c r="I52" s="9">
        <f t="shared" si="21"/>
        <v>299.4495585670968</v>
      </c>
      <c r="J52" s="9">
        <f t="shared" si="22"/>
        <v>0.39888359231995829</v>
      </c>
      <c r="K52" s="9">
        <f t="shared" si="23"/>
        <v>122.06816666666667</v>
      </c>
      <c r="L52" s="9">
        <f t="shared" si="24"/>
        <v>1.2206816666666667</v>
      </c>
      <c r="M52" s="1" t="s">
        <v>85</v>
      </c>
      <c r="N52" s="9">
        <f>(O51-P51)*$C$21/100</f>
        <v>1.9953866584532125</v>
      </c>
      <c r="O52" s="9">
        <f t="shared" si="41"/>
        <v>1.3257020171115725</v>
      </c>
      <c r="P52" s="9">
        <f t="shared" si="25"/>
        <v>0.52880078293127886</v>
      </c>
      <c r="Q52" s="12">
        <f t="shared" si="26"/>
        <v>0.12691218790350692</v>
      </c>
      <c r="R52" s="9">
        <f t="shared" si="27"/>
        <v>0.29296359999999999</v>
      </c>
      <c r="S52" s="13">
        <f t="shared" si="28"/>
        <v>0.43320121647708765</v>
      </c>
      <c r="T52" s="2">
        <f t="shared" si="29"/>
        <v>0.01</v>
      </c>
      <c r="U52" s="14">
        <f t="shared" si="30"/>
        <v>4.3320121647708763E-3</v>
      </c>
      <c r="V52" s="13"/>
      <c r="W52" s="2"/>
      <c r="X52" s="14"/>
      <c r="Y52" s="2">
        <v>0.05</v>
      </c>
      <c r="Z52" s="2">
        <v>0.28999999999999998</v>
      </c>
      <c r="AA52" s="2">
        <f t="shared" si="31"/>
        <v>1.4499999999999999E-2</v>
      </c>
      <c r="AB52" s="2"/>
      <c r="AC52" s="2"/>
      <c r="AD52" s="2"/>
      <c r="AE52" s="13">
        <v>0.01</v>
      </c>
      <c r="AF52" s="2">
        <v>0.02</v>
      </c>
      <c r="AG52" s="16">
        <f t="shared" si="32"/>
        <v>2.0000000000000001E-4</v>
      </c>
      <c r="AH52" s="13"/>
      <c r="AI52" s="2"/>
      <c r="AJ52" s="14"/>
      <c r="AL52" s="2"/>
      <c r="AM52" s="2"/>
      <c r="AN52" s="2">
        <v>0.02</v>
      </c>
      <c r="AO52" s="2">
        <v>0.26</v>
      </c>
      <c r="AP52" s="2">
        <f t="shared" si="33"/>
        <v>5.2000000000000006E-3</v>
      </c>
      <c r="AQ52" s="1">
        <f t="shared" si="34"/>
        <v>2.4232012164770875E-2</v>
      </c>
      <c r="AR52" s="9">
        <f t="shared" si="35"/>
        <v>122.06816666666667</v>
      </c>
      <c r="AS52" s="1">
        <f t="shared" si="36"/>
        <v>0.24</v>
      </c>
      <c r="AT52" s="1">
        <f t="shared" si="37"/>
        <v>18182564</v>
      </c>
      <c r="AU52" s="1">
        <f t="shared" si="38"/>
        <v>86483462638.004562</v>
      </c>
    </row>
    <row r="53" spans="1:48" x14ac:dyDescent="0.15">
      <c r="C53" s="7">
        <v>11</v>
      </c>
      <c r="D53" s="7">
        <f t="shared" si="39"/>
        <v>26.154873887333299</v>
      </c>
      <c r="E53" s="10">
        <f t="shared" si="40"/>
        <v>26.299558567096799</v>
      </c>
      <c r="F53" s="7" t="s">
        <v>85</v>
      </c>
      <c r="G53" s="1">
        <v>12</v>
      </c>
      <c r="H53" s="9">
        <f t="shared" si="20"/>
        <v>26.154873887333299</v>
      </c>
      <c r="I53" s="9">
        <f t="shared" si="21"/>
        <v>299.30487388733326</v>
      </c>
      <c r="J53" s="9">
        <f t="shared" si="22"/>
        <v>0.39266290545466714</v>
      </c>
      <c r="K53" s="9">
        <f t="shared" si="23"/>
        <v>122.06816666666667</v>
      </c>
      <c r="L53" s="9">
        <f t="shared" si="24"/>
        <v>1.2206816666666667</v>
      </c>
      <c r="M53" s="1" t="s">
        <v>83</v>
      </c>
      <c r="O53" s="9">
        <f t="shared" si="41"/>
        <v>2.0175829008469601</v>
      </c>
      <c r="P53" s="9">
        <f t="shared" si="25"/>
        <v>0.792229963842223</v>
      </c>
      <c r="Q53" s="12">
        <f t="shared" si="26"/>
        <v>0.19013519132213352</v>
      </c>
      <c r="R53" s="9">
        <f t="shared" si="27"/>
        <v>0.29296359999999999</v>
      </c>
      <c r="S53" s="13">
        <f t="shared" si="28"/>
        <v>0.64900619504311641</v>
      </c>
      <c r="T53" s="2">
        <f t="shared" si="29"/>
        <v>0.01</v>
      </c>
      <c r="U53" s="14">
        <f t="shared" si="30"/>
        <v>6.4900619504311644E-3</v>
      </c>
      <c r="V53" s="13"/>
      <c r="W53" s="2"/>
      <c r="X53" s="14"/>
      <c r="Y53" s="2">
        <v>0.05</v>
      </c>
      <c r="Z53" s="2">
        <v>0.28999999999999998</v>
      </c>
      <c r="AA53" s="2">
        <f t="shared" si="31"/>
        <v>1.4499999999999999E-2</v>
      </c>
      <c r="AB53" s="2"/>
      <c r="AC53" s="2"/>
      <c r="AD53" s="2"/>
      <c r="AE53" s="13">
        <v>0.01</v>
      </c>
      <c r="AF53" s="2">
        <v>0.02</v>
      </c>
      <c r="AG53" s="16">
        <f t="shared" si="32"/>
        <v>2.0000000000000001E-4</v>
      </c>
      <c r="AH53" s="13"/>
      <c r="AI53" s="2"/>
      <c r="AJ53" s="14"/>
      <c r="AK53" s="2"/>
      <c r="AL53" s="2"/>
      <c r="AM53" s="2"/>
      <c r="AN53" s="2">
        <v>0.02</v>
      </c>
      <c r="AO53" s="2">
        <v>0.26</v>
      </c>
      <c r="AP53" s="2">
        <f t="shared" si="33"/>
        <v>5.2000000000000006E-3</v>
      </c>
      <c r="AQ53" s="1">
        <f t="shared" si="34"/>
        <v>2.6390061950431164E-2</v>
      </c>
      <c r="AR53" s="9">
        <f t="shared" si="35"/>
        <v>122.06816666666667</v>
      </c>
      <c r="AS53" s="1">
        <f t="shared" si="36"/>
        <v>0.24</v>
      </c>
      <c r="AT53" s="1">
        <f t="shared" si="37"/>
        <v>18182564</v>
      </c>
      <c r="AU53" s="1">
        <f t="shared" si="38"/>
        <v>94185489887.744919</v>
      </c>
      <c r="AV53" s="1">
        <f>SUM(AU42:AU53)</f>
        <v>1140771483269.0115</v>
      </c>
    </row>
    <row r="54" spans="1:48" x14ac:dyDescent="0.15">
      <c r="C54" s="7">
        <v>12</v>
      </c>
      <c r="D54" s="7">
        <f t="shared" si="39"/>
        <v>25.785582815806499</v>
      </c>
      <c r="E54" s="10">
        <f t="shared" si="40"/>
        <v>26.154873887333299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93.914500000000004</v>
      </c>
      <c r="C58" s="7" t="s">
        <v>82</v>
      </c>
      <c r="D58" s="7">
        <f>D42</f>
        <v>25.567072902903199</v>
      </c>
      <c r="E58" s="7"/>
      <c r="F58" s="7"/>
      <c r="G58" s="1">
        <v>1</v>
      </c>
      <c r="H58" s="9">
        <f t="shared" ref="H58:H69" si="42">E59</f>
        <v>25.567072902903199</v>
      </c>
      <c r="I58" s="9">
        <f t="shared" ref="I58:I69" si="43">H58+273.15</f>
        <v>298.71707290290317</v>
      </c>
      <c r="J58" s="9">
        <f t="shared" ref="J58:J69" si="44">EXP(($C$15*(I58-$C$13))/($C$16*I58*$C$13))</f>
        <v>0.36831475998934737</v>
      </c>
      <c r="K58" s="9">
        <f t="shared" ref="K58:K69" si="45">$B$58/12</f>
        <v>7.8262083333333337</v>
      </c>
      <c r="L58" s="9">
        <f t="shared" ref="L58:L69" si="46">K58*$B$59/100</f>
        <v>7.8262083333333343E-2</v>
      </c>
      <c r="M58" s="1" t="s">
        <v>83</v>
      </c>
      <c r="O58" s="9">
        <f>L58</f>
        <v>7.8262083333333343E-2</v>
      </c>
      <c r="P58" s="9">
        <f t="shared" ref="P58:P69" si="47">O58*J58</f>
        <v>2.8825080439182974E-2</v>
      </c>
      <c r="Q58" s="12">
        <f t="shared" ref="Q58:Q69" si="48">P58*$B$60</f>
        <v>5.4767652834447648E-3</v>
      </c>
      <c r="R58" s="9">
        <f t="shared" ref="R58:R69" si="49">L58*$B$60</f>
        <v>1.4869795833333335E-2</v>
      </c>
      <c r="S58" s="13">
        <f t="shared" ref="S58:S69" si="50">Q58/R58</f>
        <v>0.36831475998934737</v>
      </c>
      <c r="T58" s="2">
        <f t="shared" ref="T58:T69" si="51">$B$59/100</f>
        <v>0.01</v>
      </c>
      <c r="U58" s="14">
        <f t="shared" ref="U58:U69" si="52">S58*T58</f>
        <v>3.6831475998934738E-3</v>
      </c>
      <c r="V58" s="13"/>
      <c r="W58" s="2"/>
      <c r="X58" s="14"/>
      <c r="Y58" s="2">
        <v>0.05</v>
      </c>
      <c r="Z58" s="2">
        <v>0.21</v>
      </c>
      <c r="AA58" s="2">
        <f t="shared" ref="AA58:AA69" si="53">Y58*Z58</f>
        <v>1.0500000000000001E-2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0.02</v>
      </c>
      <c r="AO58" s="2">
        <v>0.78</v>
      </c>
      <c r="AP58" s="2">
        <f t="shared" ref="AP58:AP69" si="54">AO58*AN58</f>
        <v>1.5600000000000001E-2</v>
      </c>
      <c r="AQ58" s="1">
        <f t="shared" ref="AQ58:AQ69" si="55">(AP58+AM58+AD58+AA58+U58+X58+AG58+AJ58)</f>
        <v>2.9783147599893475E-2</v>
      </c>
      <c r="AR58" s="9">
        <f t="shared" ref="AR58:AR69" si="56">$B$58/12</f>
        <v>7.8262083333333337</v>
      </c>
      <c r="AS58" s="1">
        <f t="shared" ref="AS58:AS69" si="57">$B$60</f>
        <v>0.19</v>
      </c>
      <c r="AT58" s="1">
        <f t="shared" ref="AT58:AT69" si="58">$E$5/12</f>
        <v>1533662.25</v>
      </c>
      <c r="AU58" s="1">
        <f t="shared" ref="AU58:AU69" si="59">AT58*10000*AS58*0.67*AR58*AQ58</f>
        <v>455072015.90099323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26.036496928387098</v>
      </c>
      <c r="E59" s="10">
        <f t="shared" ref="E59:E70" si="61">D58</f>
        <v>25.567072902903199</v>
      </c>
      <c r="F59" s="7" t="s">
        <v>83</v>
      </c>
      <c r="G59" s="1">
        <v>2</v>
      </c>
      <c r="H59" s="9">
        <f t="shared" si="42"/>
        <v>26.036496928387098</v>
      </c>
      <c r="I59" s="9">
        <f t="shared" si="43"/>
        <v>299.1864969283871</v>
      </c>
      <c r="J59" s="9">
        <f t="shared" si="44"/>
        <v>0.38764115599399007</v>
      </c>
      <c r="K59" s="9">
        <f t="shared" si="45"/>
        <v>7.8262083333333337</v>
      </c>
      <c r="L59" s="9">
        <f t="shared" si="46"/>
        <v>7.8262083333333343E-2</v>
      </c>
      <c r="M59" s="1" t="s">
        <v>83</v>
      </c>
      <c r="O59" s="9">
        <f t="shared" ref="O59:O69" si="62">L59+O58-P58-N59</f>
        <v>0.12769908622748372</v>
      </c>
      <c r="P59" s="9">
        <f t="shared" si="47"/>
        <v>4.9501421404598005E-2</v>
      </c>
      <c r="Q59" s="12">
        <f t="shared" si="48"/>
        <v>9.4052700668736215E-3</v>
      </c>
      <c r="R59" s="9">
        <f t="shared" si="49"/>
        <v>1.4869795833333335E-2</v>
      </c>
      <c r="S59" s="13">
        <f t="shared" si="50"/>
        <v>0.63250835265606065</v>
      </c>
      <c r="T59" s="2">
        <f t="shared" si="51"/>
        <v>0.01</v>
      </c>
      <c r="U59" s="14">
        <f t="shared" si="52"/>
        <v>6.3250835265606063E-3</v>
      </c>
      <c r="V59" s="13"/>
      <c r="W59" s="2"/>
      <c r="X59" s="14"/>
      <c r="Y59" s="2">
        <v>0.05</v>
      </c>
      <c r="Z59" s="2">
        <v>0.21</v>
      </c>
      <c r="AA59" s="2">
        <f t="shared" si="53"/>
        <v>1.0500000000000001E-2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0.02</v>
      </c>
      <c r="AO59" s="2">
        <v>0.78</v>
      </c>
      <c r="AP59" s="2">
        <f t="shared" si="54"/>
        <v>1.5600000000000001E-2</v>
      </c>
      <c r="AQ59" s="1">
        <f t="shared" si="55"/>
        <v>3.2425083526560608E-2</v>
      </c>
      <c r="AR59" s="9">
        <f t="shared" si="56"/>
        <v>7.8262083333333337</v>
      </c>
      <c r="AS59" s="1">
        <f t="shared" si="57"/>
        <v>0.19</v>
      </c>
      <c r="AT59" s="1">
        <f t="shared" si="58"/>
        <v>1533662.25</v>
      </c>
      <c r="AU59" s="1">
        <f t="shared" si="59"/>
        <v>495439512.45243132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26.429339278620699</v>
      </c>
      <c r="E60" s="10">
        <f t="shared" si="61"/>
        <v>26.036496928387098</v>
      </c>
      <c r="F60" s="7" t="s">
        <v>83</v>
      </c>
      <c r="G60" s="1">
        <v>3</v>
      </c>
      <c r="H60" s="9">
        <f t="shared" si="42"/>
        <v>26.429339278620699</v>
      </c>
      <c r="I60" s="9">
        <f t="shared" si="43"/>
        <v>299.57933927862069</v>
      </c>
      <c r="J60" s="9">
        <f t="shared" si="44"/>
        <v>0.40454206075394833</v>
      </c>
      <c r="K60" s="9">
        <f t="shared" si="45"/>
        <v>7.8262083333333337</v>
      </c>
      <c r="L60" s="9">
        <f t="shared" si="46"/>
        <v>7.8262083333333343E-2</v>
      </c>
      <c r="M60" s="1" t="s">
        <v>83</v>
      </c>
      <c r="O60" s="9">
        <f t="shared" si="62"/>
        <v>0.15645974815621905</v>
      </c>
      <c r="P60" s="9">
        <f t="shared" si="47"/>
        <v>6.3294548944160617E-2</v>
      </c>
      <c r="Q60" s="12">
        <f t="shared" si="48"/>
        <v>1.2025964299390518E-2</v>
      </c>
      <c r="R60" s="9">
        <f t="shared" si="49"/>
        <v>1.4869795833333335E-2</v>
      </c>
      <c r="S60" s="13">
        <f t="shared" si="50"/>
        <v>0.80875113782209074</v>
      </c>
      <c r="T60" s="2">
        <f t="shared" si="51"/>
        <v>0.01</v>
      </c>
      <c r="U60" s="14">
        <f t="shared" si="52"/>
        <v>8.0875113782209081E-3</v>
      </c>
      <c r="V60" s="13"/>
      <c r="W60" s="2"/>
      <c r="X60" s="14"/>
      <c r="Y60" s="2">
        <v>0.05</v>
      </c>
      <c r="Z60" s="2">
        <v>0.21</v>
      </c>
      <c r="AA60" s="2">
        <f t="shared" si="53"/>
        <v>1.0500000000000001E-2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0.02</v>
      </c>
      <c r="AO60" s="2">
        <v>0.78</v>
      </c>
      <c r="AP60" s="2">
        <f t="shared" si="54"/>
        <v>1.5600000000000001E-2</v>
      </c>
      <c r="AQ60" s="1">
        <f t="shared" si="55"/>
        <v>3.418751137822091E-2</v>
      </c>
      <c r="AR60" s="9">
        <f t="shared" si="56"/>
        <v>7.8262083333333337</v>
      </c>
      <c r="AS60" s="1">
        <f t="shared" si="57"/>
        <v>0.19</v>
      </c>
      <c r="AT60" s="1">
        <f t="shared" si="58"/>
        <v>1533662.25</v>
      </c>
      <c r="AU60" s="1">
        <f t="shared" si="59"/>
        <v>522368553.2008974</v>
      </c>
    </row>
    <row r="61" spans="1:48" x14ac:dyDescent="0.15">
      <c r="C61" s="7">
        <v>3</v>
      </c>
      <c r="D61" s="7">
        <f t="shared" si="60"/>
        <v>25.994131131290299</v>
      </c>
      <c r="E61" s="10">
        <f t="shared" si="61"/>
        <v>26.429339278620699</v>
      </c>
      <c r="F61" s="7" t="s">
        <v>83</v>
      </c>
      <c r="G61" s="1">
        <v>4</v>
      </c>
      <c r="H61" s="9">
        <f t="shared" si="42"/>
        <v>25.994131131290299</v>
      </c>
      <c r="I61" s="9">
        <f t="shared" si="43"/>
        <v>299.14413113129029</v>
      </c>
      <c r="J61" s="9">
        <f t="shared" si="44"/>
        <v>0.38585862085819983</v>
      </c>
      <c r="K61" s="9">
        <f t="shared" si="45"/>
        <v>7.8262083333333337</v>
      </c>
      <c r="L61" s="9">
        <f t="shared" si="46"/>
        <v>7.8262083333333343E-2</v>
      </c>
      <c r="M61" s="1" t="s">
        <v>83</v>
      </c>
      <c r="O61" s="9">
        <f t="shared" si="62"/>
        <v>0.17142728254539177</v>
      </c>
      <c r="P61" s="9">
        <f t="shared" si="47"/>
        <v>6.6146694820433824E-2</v>
      </c>
      <c r="Q61" s="12">
        <f t="shared" si="48"/>
        <v>1.2567872015882426E-2</v>
      </c>
      <c r="R61" s="9">
        <f t="shared" si="49"/>
        <v>1.4869795833333335E-2</v>
      </c>
      <c r="S61" s="13">
        <f t="shared" si="50"/>
        <v>0.8451946588068997</v>
      </c>
      <c r="T61" s="2">
        <f t="shared" si="51"/>
        <v>0.01</v>
      </c>
      <c r="U61" s="14">
        <f t="shared" si="52"/>
        <v>8.4519465880689964E-3</v>
      </c>
      <c r="V61" s="13"/>
      <c r="W61" s="2"/>
      <c r="X61" s="14"/>
      <c r="Y61" s="2">
        <v>0.05</v>
      </c>
      <c r="Z61" s="2">
        <v>0.21</v>
      </c>
      <c r="AA61" s="2">
        <f t="shared" si="53"/>
        <v>1.0500000000000001E-2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0.02</v>
      </c>
      <c r="AO61" s="2">
        <v>0.78</v>
      </c>
      <c r="AP61" s="2">
        <f t="shared" si="54"/>
        <v>1.5600000000000001E-2</v>
      </c>
      <c r="AQ61" s="1">
        <f t="shared" si="55"/>
        <v>3.4551946588068996E-2</v>
      </c>
      <c r="AR61" s="9">
        <f t="shared" si="56"/>
        <v>7.8262083333333337</v>
      </c>
      <c r="AS61" s="1">
        <f t="shared" si="57"/>
        <v>0.19</v>
      </c>
      <c r="AT61" s="1">
        <f t="shared" si="58"/>
        <v>1533662.25</v>
      </c>
      <c r="AU61" s="1">
        <f t="shared" si="59"/>
        <v>527936946.03293854</v>
      </c>
    </row>
    <row r="62" spans="1:48" x14ac:dyDescent="0.15">
      <c r="C62" s="7">
        <v>4</v>
      </c>
      <c r="D62" s="7">
        <f t="shared" si="60"/>
        <v>26.020749195</v>
      </c>
      <c r="E62" s="10">
        <f t="shared" si="61"/>
        <v>25.994131131290299</v>
      </c>
      <c r="F62" s="7" t="s">
        <v>83</v>
      </c>
      <c r="G62" s="1">
        <v>5</v>
      </c>
      <c r="H62" s="9">
        <f t="shared" si="42"/>
        <v>26.020749195</v>
      </c>
      <c r="I62" s="9">
        <f t="shared" si="43"/>
        <v>299.17074919499998</v>
      </c>
      <c r="J62" s="9">
        <f t="shared" si="44"/>
        <v>0.38697767169957042</v>
      </c>
      <c r="K62" s="9">
        <f t="shared" si="45"/>
        <v>7.8262083333333337</v>
      </c>
      <c r="L62" s="9">
        <f t="shared" si="46"/>
        <v>7.8262083333333343E-2</v>
      </c>
      <c r="M62" s="1" t="s">
        <v>85</v>
      </c>
      <c r="N62" s="9">
        <f>(O61-P61)*$C$21/100</f>
        <v>0.10001655833871005</v>
      </c>
      <c r="O62" s="9">
        <f t="shared" si="62"/>
        <v>8.3526112719581255E-2</v>
      </c>
      <c r="P62" s="9">
        <f t="shared" si="47"/>
        <v>3.2322740626339427E-2</v>
      </c>
      <c r="Q62" s="12">
        <f t="shared" si="48"/>
        <v>6.141320719004491E-3</v>
      </c>
      <c r="R62" s="9">
        <f t="shared" si="49"/>
        <v>1.4869795833333335E-2</v>
      </c>
      <c r="S62" s="13">
        <f t="shared" si="50"/>
        <v>0.41300639146891382</v>
      </c>
      <c r="T62" s="2">
        <f t="shared" si="51"/>
        <v>0.01</v>
      </c>
      <c r="U62" s="14">
        <f t="shared" si="52"/>
        <v>4.1300639146891385E-3</v>
      </c>
      <c r="V62" s="13"/>
      <c r="W62" s="2"/>
      <c r="X62" s="14"/>
      <c r="Y62" s="2">
        <v>0.05</v>
      </c>
      <c r="Z62" s="2">
        <v>0.21</v>
      </c>
      <c r="AA62" s="2">
        <f t="shared" si="53"/>
        <v>1.0500000000000001E-2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0.02</v>
      </c>
      <c r="AO62" s="2">
        <v>0.78</v>
      </c>
      <c r="AP62" s="2">
        <f t="shared" si="54"/>
        <v>1.5600000000000001E-2</v>
      </c>
      <c r="AQ62" s="1">
        <f t="shared" si="55"/>
        <v>3.0230063914689138E-2</v>
      </c>
      <c r="AR62" s="9">
        <f t="shared" si="56"/>
        <v>7.8262083333333337</v>
      </c>
      <c r="AS62" s="1">
        <f t="shared" si="57"/>
        <v>0.19</v>
      </c>
      <c r="AT62" s="1">
        <f t="shared" si="58"/>
        <v>1533662.25</v>
      </c>
      <c r="AU62" s="1">
        <f t="shared" si="59"/>
        <v>461900679.91747999</v>
      </c>
    </row>
    <row r="63" spans="1:48" x14ac:dyDescent="0.15">
      <c r="C63" s="7">
        <v>5</v>
      </c>
      <c r="D63" s="7">
        <f t="shared" si="60"/>
        <v>24.671432519354799</v>
      </c>
      <c r="E63" s="10">
        <f t="shared" si="61"/>
        <v>26.020749195</v>
      </c>
      <c r="F63" s="7" t="s">
        <v>85</v>
      </c>
      <c r="G63" s="1">
        <v>6</v>
      </c>
      <c r="H63" s="9">
        <f t="shared" si="42"/>
        <v>24.671432519354799</v>
      </c>
      <c r="I63" s="9">
        <f t="shared" si="43"/>
        <v>297.8214325193548</v>
      </c>
      <c r="J63" s="9">
        <f t="shared" si="44"/>
        <v>0.33392408237590476</v>
      </c>
      <c r="K63" s="9">
        <f t="shared" si="45"/>
        <v>7.8262083333333337</v>
      </c>
      <c r="L63" s="9">
        <f t="shared" si="46"/>
        <v>7.8262083333333343E-2</v>
      </c>
      <c r="M63" s="1" t="s">
        <v>83</v>
      </c>
      <c r="O63" s="9">
        <f t="shared" si="62"/>
        <v>0.12946545542657517</v>
      </c>
      <c r="P63" s="9">
        <f t="shared" si="47"/>
        <v>4.3231633402697714E-2</v>
      </c>
      <c r="Q63" s="12">
        <f t="shared" si="48"/>
        <v>8.2140103465125659E-3</v>
      </c>
      <c r="R63" s="9">
        <f t="shared" si="49"/>
        <v>1.4869795833333335E-2</v>
      </c>
      <c r="S63" s="13">
        <f t="shared" si="50"/>
        <v>0.55239563734287311</v>
      </c>
      <c r="T63" s="2">
        <f t="shared" si="51"/>
        <v>0.01</v>
      </c>
      <c r="U63" s="14">
        <f t="shared" si="52"/>
        <v>5.5239563734287315E-3</v>
      </c>
      <c r="V63" s="13"/>
      <c r="W63" s="2"/>
      <c r="X63" s="14"/>
      <c r="Y63" s="2">
        <v>0.05</v>
      </c>
      <c r="Z63" s="2">
        <v>0.21</v>
      </c>
      <c r="AA63" s="2">
        <f t="shared" si="53"/>
        <v>1.0500000000000001E-2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0.02</v>
      </c>
      <c r="AO63" s="2">
        <v>0.78</v>
      </c>
      <c r="AP63" s="2">
        <f t="shared" si="54"/>
        <v>1.5600000000000001E-2</v>
      </c>
      <c r="AQ63" s="1">
        <f t="shared" si="55"/>
        <v>3.1623956373428734E-2</v>
      </c>
      <c r="AR63" s="9">
        <f t="shared" si="56"/>
        <v>7.8262083333333337</v>
      </c>
      <c r="AS63" s="1">
        <f t="shared" si="57"/>
        <v>0.19</v>
      </c>
      <c r="AT63" s="1">
        <f t="shared" si="58"/>
        <v>1533662.25</v>
      </c>
      <c r="AU63" s="1">
        <f t="shared" si="59"/>
        <v>483198679.02990717</v>
      </c>
    </row>
    <row r="64" spans="1:48" x14ac:dyDescent="0.15">
      <c r="C64" s="7">
        <v>6</v>
      </c>
      <c r="D64" s="7">
        <f t="shared" si="60"/>
        <v>23.538514272333298</v>
      </c>
      <c r="E64" s="10">
        <f t="shared" si="61"/>
        <v>24.671432519354799</v>
      </c>
      <c r="F64" s="7" t="s">
        <v>83</v>
      </c>
      <c r="G64" s="1">
        <v>7</v>
      </c>
      <c r="H64" s="9">
        <f t="shared" si="42"/>
        <v>23.538514272333298</v>
      </c>
      <c r="I64" s="9">
        <f t="shared" si="43"/>
        <v>296.68851427233329</v>
      </c>
      <c r="J64" s="9">
        <f t="shared" si="44"/>
        <v>0.29473379215114864</v>
      </c>
      <c r="K64" s="9">
        <f t="shared" si="45"/>
        <v>7.8262083333333337</v>
      </c>
      <c r="L64" s="9">
        <f t="shared" si="46"/>
        <v>7.8262083333333343E-2</v>
      </c>
      <c r="M64" s="1" t="s">
        <v>83</v>
      </c>
      <c r="O64" s="9">
        <f t="shared" si="62"/>
        <v>0.16449590535721081</v>
      </c>
      <c r="P64" s="9">
        <f t="shared" si="47"/>
        <v>4.8482501979267192E-2</v>
      </c>
      <c r="Q64" s="12">
        <f t="shared" si="48"/>
        <v>9.2116753760607666E-3</v>
      </c>
      <c r="R64" s="9">
        <f t="shared" si="49"/>
        <v>1.4869795833333335E-2</v>
      </c>
      <c r="S64" s="13">
        <f t="shared" si="50"/>
        <v>0.6194890285857948</v>
      </c>
      <c r="T64" s="2">
        <f t="shared" si="51"/>
        <v>0.01</v>
      </c>
      <c r="U64" s="14">
        <f t="shared" si="52"/>
        <v>6.1948902858579482E-3</v>
      </c>
      <c r="V64" s="13"/>
      <c r="W64" s="2"/>
      <c r="X64" s="14"/>
      <c r="Y64" s="2">
        <v>0.05</v>
      </c>
      <c r="Z64" s="2">
        <v>0.21</v>
      </c>
      <c r="AA64" s="2">
        <f t="shared" si="53"/>
        <v>1.0500000000000001E-2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0.02</v>
      </c>
      <c r="AO64" s="2">
        <v>0.78</v>
      </c>
      <c r="AP64" s="2">
        <f t="shared" si="54"/>
        <v>1.5600000000000001E-2</v>
      </c>
      <c r="AQ64" s="1">
        <f t="shared" si="55"/>
        <v>3.2294890285857948E-2</v>
      </c>
      <c r="AR64" s="9">
        <f t="shared" si="56"/>
        <v>7.8262083333333337</v>
      </c>
      <c r="AS64" s="1">
        <f t="shared" si="57"/>
        <v>0.19</v>
      </c>
      <c r="AT64" s="1">
        <f t="shared" si="58"/>
        <v>1533662.25</v>
      </c>
      <c r="AU64" s="1">
        <f t="shared" si="59"/>
        <v>493450223.02946061</v>
      </c>
    </row>
    <row r="65" spans="1:48" x14ac:dyDescent="0.15">
      <c r="C65" s="7">
        <v>7</v>
      </c>
      <c r="D65" s="7">
        <f t="shared" si="60"/>
        <v>24.284864804838701</v>
      </c>
      <c r="E65" s="10">
        <f t="shared" si="61"/>
        <v>23.538514272333298</v>
      </c>
      <c r="F65" s="7" t="s">
        <v>83</v>
      </c>
      <c r="G65" s="1">
        <v>8</v>
      </c>
      <c r="H65" s="9">
        <f t="shared" si="42"/>
        <v>24.284864804838701</v>
      </c>
      <c r="I65" s="9">
        <f t="shared" si="43"/>
        <v>297.4348648048387</v>
      </c>
      <c r="J65" s="9">
        <f t="shared" si="44"/>
        <v>0.3200326444521972</v>
      </c>
      <c r="K65" s="9">
        <f t="shared" si="45"/>
        <v>7.8262083333333337</v>
      </c>
      <c r="L65" s="9">
        <f t="shared" si="46"/>
        <v>7.8262083333333343E-2</v>
      </c>
      <c r="M65" s="1" t="s">
        <v>83</v>
      </c>
      <c r="O65" s="9">
        <f t="shared" si="62"/>
        <v>0.19427548671127698</v>
      </c>
      <c r="P65" s="9">
        <f t="shared" si="47"/>
        <v>6.2174497764447667E-2</v>
      </c>
      <c r="Q65" s="12">
        <f t="shared" si="48"/>
        <v>1.1813154575245058E-2</v>
      </c>
      <c r="R65" s="9">
        <f t="shared" si="49"/>
        <v>1.4869795833333335E-2</v>
      </c>
      <c r="S65" s="13">
        <f t="shared" si="50"/>
        <v>0.79443959470941339</v>
      </c>
      <c r="T65" s="2">
        <f t="shared" si="51"/>
        <v>0.01</v>
      </c>
      <c r="U65" s="14">
        <f t="shared" si="52"/>
        <v>7.944395947094134E-3</v>
      </c>
      <c r="V65" s="13"/>
      <c r="W65" s="2"/>
      <c r="X65" s="14"/>
      <c r="Y65" s="2">
        <v>0.05</v>
      </c>
      <c r="Z65" s="2">
        <v>0.21</v>
      </c>
      <c r="AA65" s="2">
        <f t="shared" si="53"/>
        <v>1.0500000000000001E-2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0.02</v>
      </c>
      <c r="AO65" s="2">
        <v>0.78</v>
      </c>
      <c r="AP65" s="2">
        <f t="shared" si="54"/>
        <v>1.5600000000000001E-2</v>
      </c>
      <c r="AQ65" s="1">
        <f t="shared" si="55"/>
        <v>3.4044395947094137E-2</v>
      </c>
      <c r="AR65" s="9">
        <f t="shared" si="56"/>
        <v>7.8262083333333337</v>
      </c>
      <c r="AS65" s="1">
        <f t="shared" si="57"/>
        <v>0.19</v>
      </c>
      <c r="AT65" s="1">
        <f t="shared" si="58"/>
        <v>1533662.25</v>
      </c>
      <c r="AU65" s="1">
        <f t="shared" si="59"/>
        <v>520181818.99052018</v>
      </c>
    </row>
    <row r="66" spans="1:48" x14ac:dyDescent="0.15">
      <c r="C66" s="7">
        <v>8</v>
      </c>
      <c r="D66" s="7">
        <f t="shared" si="60"/>
        <v>25.369945549032298</v>
      </c>
      <c r="E66" s="10">
        <f t="shared" si="61"/>
        <v>24.284864804838701</v>
      </c>
      <c r="F66" s="7" t="s">
        <v>83</v>
      </c>
      <c r="G66" s="1">
        <v>9</v>
      </c>
      <c r="H66" s="9">
        <f t="shared" si="42"/>
        <v>25.369945549032298</v>
      </c>
      <c r="I66" s="9">
        <f t="shared" si="43"/>
        <v>298.51994554903229</v>
      </c>
      <c r="J66" s="9">
        <f t="shared" si="44"/>
        <v>0.36047174906101248</v>
      </c>
      <c r="K66" s="9">
        <f t="shared" si="45"/>
        <v>7.8262083333333337</v>
      </c>
      <c r="L66" s="9">
        <f t="shared" si="46"/>
        <v>7.8262083333333343E-2</v>
      </c>
      <c r="M66" s="1" t="s">
        <v>83</v>
      </c>
      <c r="O66" s="9">
        <f t="shared" si="62"/>
        <v>0.21036307228016266</v>
      </c>
      <c r="P66" s="9">
        <f t="shared" si="47"/>
        <v>7.5829944602678417E-2</v>
      </c>
      <c r="Q66" s="12">
        <f t="shared" si="48"/>
        <v>1.4407689474508899E-2</v>
      </c>
      <c r="R66" s="9">
        <f t="shared" si="49"/>
        <v>1.4869795833333335E-2</v>
      </c>
      <c r="S66" s="13">
        <f t="shared" si="50"/>
        <v>0.9689231537538302</v>
      </c>
      <c r="T66" s="2">
        <f t="shared" si="51"/>
        <v>0.01</v>
      </c>
      <c r="U66" s="14">
        <f t="shared" si="52"/>
        <v>9.6892315375383016E-3</v>
      </c>
      <c r="V66" s="13"/>
      <c r="W66" s="2"/>
      <c r="X66" s="14"/>
      <c r="Y66" s="2">
        <v>0.05</v>
      </c>
      <c r="Z66" s="2">
        <v>0.21</v>
      </c>
      <c r="AA66" s="2">
        <f t="shared" si="53"/>
        <v>1.0500000000000001E-2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0.02</v>
      </c>
      <c r="AO66" s="2">
        <v>0.78</v>
      </c>
      <c r="AP66" s="2">
        <f t="shared" si="54"/>
        <v>1.5600000000000001E-2</v>
      </c>
      <c r="AQ66" s="1">
        <f t="shared" si="55"/>
        <v>3.5789231537538303E-2</v>
      </c>
      <c r="AR66" s="9">
        <f t="shared" si="56"/>
        <v>7.8262083333333337</v>
      </c>
      <c r="AS66" s="1">
        <f t="shared" si="57"/>
        <v>0.19</v>
      </c>
      <c r="AT66" s="1">
        <f t="shared" si="58"/>
        <v>1533662.25</v>
      </c>
      <c r="AU66" s="1">
        <f t="shared" si="59"/>
        <v>546842058.54028714</v>
      </c>
    </row>
    <row r="67" spans="1:48" x14ac:dyDescent="0.15">
      <c r="C67" s="7">
        <v>9</v>
      </c>
      <c r="D67" s="7">
        <f t="shared" si="60"/>
        <v>25.538418907666699</v>
      </c>
      <c r="E67" s="10">
        <f t="shared" si="61"/>
        <v>25.369945549032298</v>
      </c>
      <c r="F67" s="7" t="s">
        <v>83</v>
      </c>
      <c r="G67" s="1">
        <v>10</v>
      </c>
      <c r="H67" s="9">
        <f t="shared" si="42"/>
        <v>25.538418907666699</v>
      </c>
      <c r="I67" s="9">
        <f t="shared" si="43"/>
        <v>298.68841890766669</v>
      </c>
      <c r="J67" s="9">
        <f t="shared" si="44"/>
        <v>0.36716485274739907</v>
      </c>
      <c r="K67" s="9">
        <f t="shared" si="45"/>
        <v>7.8262083333333337</v>
      </c>
      <c r="L67" s="9">
        <f t="shared" si="46"/>
        <v>7.8262083333333343E-2</v>
      </c>
      <c r="M67" s="1" t="s">
        <v>83</v>
      </c>
      <c r="O67" s="9">
        <f t="shared" si="62"/>
        <v>0.21279521101081758</v>
      </c>
      <c r="P67" s="9">
        <f t="shared" si="47"/>
        <v>7.8130922316138551E-2</v>
      </c>
      <c r="Q67" s="12">
        <f t="shared" si="48"/>
        <v>1.4844875240066325E-2</v>
      </c>
      <c r="R67" s="9">
        <f t="shared" si="49"/>
        <v>1.4869795833333335E-2</v>
      </c>
      <c r="S67" s="13">
        <f t="shared" si="50"/>
        <v>0.99832407966146075</v>
      </c>
      <c r="T67" s="2">
        <f t="shared" si="51"/>
        <v>0.01</v>
      </c>
      <c r="U67" s="14">
        <f t="shared" si="52"/>
        <v>9.9832407966146085E-3</v>
      </c>
      <c r="V67" s="13"/>
      <c r="W67" s="2"/>
      <c r="X67" s="14"/>
      <c r="Y67" s="2">
        <v>0.05</v>
      </c>
      <c r="Z67" s="2">
        <v>0.21</v>
      </c>
      <c r="AA67" s="2">
        <f t="shared" si="53"/>
        <v>1.0500000000000001E-2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0.02</v>
      </c>
      <c r="AO67" s="2">
        <v>0.78</v>
      </c>
      <c r="AP67" s="2">
        <f t="shared" si="54"/>
        <v>1.5600000000000001E-2</v>
      </c>
      <c r="AQ67" s="1">
        <f t="shared" si="55"/>
        <v>3.608324079661461E-2</v>
      </c>
      <c r="AR67" s="9">
        <f t="shared" si="56"/>
        <v>7.8262083333333337</v>
      </c>
      <c r="AS67" s="1">
        <f t="shared" si="57"/>
        <v>0.19</v>
      </c>
      <c r="AT67" s="1">
        <f t="shared" si="58"/>
        <v>1533662.25</v>
      </c>
      <c r="AU67" s="1">
        <f t="shared" si="59"/>
        <v>551334377.08293474</v>
      </c>
    </row>
    <row r="68" spans="1:48" x14ac:dyDescent="0.15">
      <c r="C68" s="7">
        <v>10</v>
      </c>
      <c r="D68" s="7">
        <f t="shared" si="60"/>
        <v>26.299558567096799</v>
      </c>
      <c r="E68" s="10">
        <f t="shared" si="61"/>
        <v>25.538418907666699</v>
      </c>
      <c r="F68" s="7" t="s">
        <v>83</v>
      </c>
      <c r="G68" s="1">
        <v>11</v>
      </c>
      <c r="H68" s="9">
        <f t="shared" si="42"/>
        <v>26.299558567096799</v>
      </c>
      <c r="I68" s="9">
        <f t="shared" si="43"/>
        <v>299.4495585670968</v>
      </c>
      <c r="J68" s="9">
        <f t="shared" si="44"/>
        <v>0.39888359231995829</v>
      </c>
      <c r="K68" s="9">
        <f t="shared" si="45"/>
        <v>7.8262083333333337</v>
      </c>
      <c r="L68" s="9">
        <f t="shared" si="46"/>
        <v>7.8262083333333343E-2</v>
      </c>
      <c r="M68" s="1" t="s">
        <v>85</v>
      </c>
      <c r="N68" s="9">
        <f>(O67-P67)*$C$21/100</f>
        <v>0.12793107425994507</v>
      </c>
      <c r="O68" s="9">
        <f t="shared" si="62"/>
        <v>8.4995297768067329E-2</v>
      </c>
      <c r="P68" s="9">
        <f t="shared" si="47"/>
        <v>3.3903229704031229E-2</v>
      </c>
      <c r="Q68" s="12">
        <f t="shared" si="48"/>
        <v>6.4416136437659335E-3</v>
      </c>
      <c r="R68" s="9">
        <f t="shared" si="49"/>
        <v>1.4869795833333335E-2</v>
      </c>
      <c r="S68" s="13">
        <f t="shared" si="50"/>
        <v>0.43320121647708787</v>
      </c>
      <c r="T68" s="2">
        <f t="shared" si="51"/>
        <v>0.01</v>
      </c>
      <c r="U68" s="14">
        <f t="shared" si="52"/>
        <v>4.3320121647708789E-3</v>
      </c>
      <c r="V68" s="13"/>
      <c r="W68" s="2"/>
      <c r="X68" s="14"/>
      <c r="Y68" s="2">
        <v>0.05</v>
      </c>
      <c r="Z68" s="2">
        <v>0.21</v>
      </c>
      <c r="AA68" s="2">
        <f t="shared" si="53"/>
        <v>1.0500000000000001E-2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0.02</v>
      </c>
      <c r="AO68" s="2">
        <v>0.78</v>
      </c>
      <c r="AP68" s="2">
        <f t="shared" si="54"/>
        <v>1.5600000000000001E-2</v>
      </c>
      <c r="AQ68" s="1">
        <f t="shared" si="55"/>
        <v>3.0432012164770879E-2</v>
      </c>
      <c r="AR68" s="9">
        <f t="shared" si="56"/>
        <v>7.8262083333333337</v>
      </c>
      <c r="AS68" s="1">
        <f t="shared" si="57"/>
        <v>0.19</v>
      </c>
      <c r="AT68" s="1">
        <f t="shared" si="58"/>
        <v>1533662.25</v>
      </c>
      <c r="AU68" s="1">
        <f t="shared" si="59"/>
        <v>464986350.99922633</v>
      </c>
    </row>
    <row r="69" spans="1:48" x14ac:dyDescent="0.15">
      <c r="C69" s="7">
        <v>11</v>
      </c>
      <c r="D69" s="7">
        <f t="shared" si="60"/>
        <v>26.154873887333299</v>
      </c>
      <c r="E69" s="10">
        <f t="shared" si="61"/>
        <v>26.299558567096799</v>
      </c>
      <c r="F69" s="7" t="s">
        <v>85</v>
      </c>
      <c r="G69" s="1">
        <v>12</v>
      </c>
      <c r="H69" s="9">
        <f t="shared" si="42"/>
        <v>26.154873887333299</v>
      </c>
      <c r="I69" s="9">
        <f t="shared" si="43"/>
        <v>299.30487388733326</v>
      </c>
      <c r="J69" s="9">
        <f t="shared" si="44"/>
        <v>0.39266290545466714</v>
      </c>
      <c r="K69" s="9">
        <f t="shared" si="45"/>
        <v>7.8262083333333337</v>
      </c>
      <c r="L69" s="9">
        <f t="shared" si="46"/>
        <v>7.8262083333333343E-2</v>
      </c>
      <c r="M69" s="1" t="s">
        <v>83</v>
      </c>
      <c r="O69" s="9">
        <f t="shared" si="62"/>
        <v>0.12935415139736944</v>
      </c>
      <c r="P69" s="9">
        <f t="shared" si="47"/>
        <v>5.0792576920313977E-2</v>
      </c>
      <c r="Q69" s="12">
        <f t="shared" si="48"/>
        <v>9.6505896148596556E-3</v>
      </c>
      <c r="R69" s="9">
        <f t="shared" si="49"/>
        <v>1.4869795833333335E-2</v>
      </c>
      <c r="S69" s="13">
        <f t="shared" si="50"/>
        <v>0.64900619504311652</v>
      </c>
      <c r="T69" s="2">
        <f t="shared" si="51"/>
        <v>0.01</v>
      </c>
      <c r="U69" s="14">
        <f t="shared" si="52"/>
        <v>6.4900619504311653E-3</v>
      </c>
      <c r="V69" s="13"/>
      <c r="W69" s="2"/>
      <c r="X69" s="14"/>
      <c r="Y69" s="2">
        <v>0.05</v>
      </c>
      <c r="Z69" s="2">
        <v>0.21</v>
      </c>
      <c r="AA69" s="2">
        <f t="shared" si="53"/>
        <v>1.0500000000000001E-2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0.02</v>
      </c>
      <c r="AO69" s="2">
        <v>0.78</v>
      </c>
      <c r="AP69" s="2">
        <f t="shared" si="54"/>
        <v>1.5600000000000001E-2</v>
      </c>
      <c r="AQ69" s="1">
        <f t="shared" si="55"/>
        <v>3.2590061950431168E-2</v>
      </c>
      <c r="AR69" s="9">
        <f t="shared" si="56"/>
        <v>7.8262083333333337</v>
      </c>
      <c r="AS69" s="1">
        <f t="shared" si="57"/>
        <v>0.19</v>
      </c>
      <c r="AT69" s="1">
        <f t="shared" si="58"/>
        <v>1533662.25</v>
      </c>
      <c r="AU69" s="1">
        <f t="shared" si="59"/>
        <v>497960302.56298405</v>
      </c>
      <c r="AV69" s="1">
        <f>SUM(AU58:AU69)</f>
        <v>6020671517.7400608</v>
      </c>
    </row>
    <row r="70" spans="1:48" x14ac:dyDescent="0.15">
      <c r="C70" s="7">
        <v>12</v>
      </c>
      <c r="D70" s="7">
        <f t="shared" si="60"/>
        <v>25.785582815806499</v>
      </c>
      <c r="E70" s="10">
        <f t="shared" si="61"/>
        <v>26.154873887333299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91.103999999999999</v>
      </c>
      <c r="C73" s="7" t="s">
        <v>82</v>
      </c>
      <c r="D73" s="7">
        <f>D58</f>
        <v>25.567072902903199</v>
      </c>
      <c r="E73" s="7"/>
      <c r="F73" s="7"/>
      <c r="G73" s="1">
        <v>1</v>
      </c>
      <c r="H73" s="9">
        <f t="shared" ref="H73:H84" si="63">E74</f>
        <v>25.567072902903199</v>
      </c>
      <c r="I73" s="9">
        <f t="shared" ref="I73:I84" si="64">H73+273.15</f>
        <v>298.71707290290317</v>
      </c>
      <c r="J73" s="9">
        <f t="shared" ref="J73:J84" si="65">EXP(($C$15*(I73-$C$13))/($C$16*I73*$C$13))</f>
        <v>0.36831475998934737</v>
      </c>
      <c r="K73" s="9">
        <f t="shared" ref="K73:K84" si="66">$B$73/12</f>
        <v>7.5919999999999996</v>
      </c>
      <c r="L73" s="9">
        <f t="shared" ref="L73:L84" si="67">K73*$B$74/100</f>
        <v>7.5920000000000001E-2</v>
      </c>
      <c r="M73" s="1" t="s">
        <v>83</v>
      </c>
      <c r="O73" s="9">
        <f>L73</f>
        <v>7.5920000000000001E-2</v>
      </c>
      <c r="P73" s="9">
        <f t="shared" ref="P73:P84" si="68">O73*J73</f>
        <v>2.7962456578391252E-2</v>
      </c>
      <c r="Q73" s="12">
        <f t="shared" ref="Q73:Q84" si="69">P73*$B$75</f>
        <v>5.0332421841104251E-3</v>
      </c>
      <c r="R73" s="9">
        <f t="shared" ref="R73:R84" si="70">L73*$B$75</f>
        <v>1.36656E-2</v>
      </c>
      <c r="S73" s="13">
        <f t="shared" ref="S73:S84" si="71">Q73/R73</f>
        <v>0.36831475998934737</v>
      </c>
      <c r="T73" s="2">
        <f t="shared" ref="T73:T84" si="72">$B$74/100</f>
        <v>0.01</v>
      </c>
      <c r="U73" s="14">
        <f t="shared" ref="U73:U84" si="73">S73*T73</f>
        <v>3.6831475998934738E-3</v>
      </c>
      <c r="V73" s="13"/>
      <c r="W73" s="2"/>
      <c r="X73" s="14"/>
      <c r="Y73" s="2">
        <v>0.05</v>
      </c>
      <c r="Z73" s="2">
        <v>0.27</v>
      </c>
      <c r="AA73" s="2">
        <f t="shared" ref="AA73:AA84" si="74">Y73*Z73</f>
        <v>1.3500000000000002E-2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0.02</v>
      </c>
      <c r="AO73" s="2">
        <v>0.72</v>
      </c>
      <c r="AP73" s="2">
        <f t="shared" ref="AP73:AP84" si="75">AO73*AN73</f>
        <v>1.44E-2</v>
      </c>
      <c r="AQ73" s="1">
        <f t="shared" ref="AQ73:AQ84" si="76">(AP73+AM73+AD73+AA73+U73+X73+AG73+AJ73)</f>
        <v>3.1583147599893474E-2</v>
      </c>
      <c r="AR73" s="9">
        <f t="shared" ref="AR73:AR84" si="77">$B$73/12</f>
        <v>7.5919999999999996</v>
      </c>
      <c r="AS73" s="1">
        <f t="shared" ref="AS73:AS84" si="78">$B$75</f>
        <v>0.18</v>
      </c>
      <c r="AT73" s="1">
        <f t="shared" ref="AT73:AT84" si="79">$E$4/12</f>
        <v>818083.91666666663</v>
      </c>
      <c r="AU73" s="1">
        <f t="shared" ref="AU73:AU84" si="80">AT73*10000*AS73*0.67*AR73*AQ73</f>
        <v>236568421.3486287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26.036496928387098</v>
      </c>
      <c r="E74" s="10">
        <f t="shared" ref="E74:E85" si="82">D73</f>
        <v>25.567072902903199</v>
      </c>
      <c r="F74" s="7" t="s">
        <v>83</v>
      </c>
      <c r="G74" s="1">
        <v>2</v>
      </c>
      <c r="H74" s="9">
        <f t="shared" si="63"/>
        <v>26.036496928387098</v>
      </c>
      <c r="I74" s="9">
        <f t="shared" si="64"/>
        <v>299.1864969283871</v>
      </c>
      <c r="J74" s="9">
        <f t="shared" si="65"/>
        <v>0.38764115599399007</v>
      </c>
      <c r="K74" s="9">
        <f t="shared" si="66"/>
        <v>7.5919999999999996</v>
      </c>
      <c r="L74" s="9">
        <f t="shared" si="67"/>
        <v>7.5920000000000001E-2</v>
      </c>
      <c r="M74" s="1" t="s">
        <v>83</v>
      </c>
      <c r="O74" s="9">
        <f t="shared" ref="O74:O84" si="83">L74+O73-P73-N74</f>
        <v>0.12387754342160875</v>
      </c>
      <c r="P74" s="9">
        <f t="shared" si="68"/>
        <v>4.8020034133648117E-2</v>
      </c>
      <c r="Q74" s="12">
        <f t="shared" si="69"/>
        <v>8.6436061440566606E-3</v>
      </c>
      <c r="R74" s="9">
        <f t="shared" si="70"/>
        <v>1.36656E-2</v>
      </c>
      <c r="S74" s="13">
        <f t="shared" si="71"/>
        <v>0.63250835265606054</v>
      </c>
      <c r="T74" s="2">
        <f t="shared" si="72"/>
        <v>0.01</v>
      </c>
      <c r="U74" s="14">
        <f t="shared" si="73"/>
        <v>6.3250835265606055E-3</v>
      </c>
      <c r="V74" s="13"/>
      <c r="W74" s="2"/>
      <c r="X74" s="14"/>
      <c r="Y74" s="2">
        <v>0.05</v>
      </c>
      <c r="Z74" s="2">
        <v>0.27</v>
      </c>
      <c r="AA74" s="2">
        <f t="shared" si="74"/>
        <v>1.3500000000000002E-2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0.02</v>
      </c>
      <c r="AO74" s="2">
        <v>0.72</v>
      </c>
      <c r="AP74" s="2">
        <f t="shared" si="75"/>
        <v>1.44E-2</v>
      </c>
      <c r="AQ74" s="1">
        <f t="shared" si="76"/>
        <v>3.4225083526560604E-2</v>
      </c>
      <c r="AR74" s="9">
        <f t="shared" si="77"/>
        <v>7.5919999999999996</v>
      </c>
      <c r="AS74" s="1">
        <f t="shared" si="78"/>
        <v>0.18</v>
      </c>
      <c r="AT74" s="1">
        <f t="shared" si="79"/>
        <v>818083.91666666663</v>
      </c>
      <c r="AU74" s="1">
        <f t="shared" si="80"/>
        <v>256357411.96456015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26.429339278620699</v>
      </c>
      <c r="E75" s="10">
        <f t="shared" si="82"/>
        <v>26.036496928387098</v>
      </c>
      <c r="F75" s="7" t="s">
        <v>83</v>
      </c>
      <c r="G75" s="1">
        <v>3</v>
      </c>
      <c r="H75" s="9">
        <f t="shared" si="63"/>
        <v>26.429339278620699</v>
      </c>
      <c r="I75" s="9">
        <f t="shared" si="64"/>
        <v>299.57933927862069</v>
      </c>
      <c r="J75" s="9">
        <f t="shared" si="65"/>
        <v>0.40454206075394833</v>
      </c>
      <c r="K75" s="9">
        <f t="shared" si="66"/>
        <v>7.5919999999999996</v>
      </c>
      <c r="L75" s="9">
        <f t="shared" si="67"/>
        <v>7.5920000000000001E-2</v>
      </c>
      <c r="M75" s="1" t="s">
        <v>83</v>
      </c>
      <c r="O75" s="9">
        <f t="shared" si="83"/>
        <v>0.15177750928796066</v>
      </c>
      <c r="P75" s="9">
        <f t="shared" si="68"/>
        <v>6.1400386383453139E-2</v>
      </c>
      <c r="Q75" s="12">
        <f t="shared" si="69"/>
        <v>1.1052069549021564E-2</v>
      </c>
      <c r="R75" s="9">
        <f t="shared" si="70"/>
        <v>1.36656E-2</v>
      </c>
      <c r="S75" s="13">
        <f t="shared" si="71"/>
        <v>0.80875113782209074</v>
      </c>
      <c r="T75" s="2">
        <f t="shared" si="72"/>
        <v>0.01</v>
      </c>
      <c r="U75" s="14">
        <f t="shared" si="73"/>
        <v>8.0875113782209081E-3</v>
      </c>
      <c r="V75" s="13"/>
      <c r="W75" s="2"/>
      <c r="X75" s="14"/>
      <c r="Y75" s="2">
        <v>0.05</v>
      </c>
      <c r="Z75" s="2">
        <v>0.27</v>
      </c>
      <c r="AA75" s="2">
        <f t="shared" si="74"/>
        <v>1.3500000000000002E-2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0.02</v>
      </c>
      <c r="AO75" s="2">
        <v>0.72</v>
      </c>
      <c r="AP75" s="2">
        <f t="shared" si="75"/>
        <v>1.44E-2</v>
      </c>
      <c r="AQ75" s="1">
        <f t="shared" si="76"/>
        <v>3.5987511378220913E-2</v>
      </c>
      <c r="AR75" s="9">
        <f t="shared" si="77"/>
        <v>7.5919999999999996</v>
      </c>
      <c r="AS75" s="1">
        <f t="shared" si="78"/>
        <v>0.18</v>
      </c>
      <c r="AT75" s="1">
        <f t="shared" si="79"/>
        <v>818083.91666666663</v>
      </c>
      <c r="AU75" s="1">
        <f t="shared" si="80"/>
        <v>269558590.64028972</v>
      </c>
    </row>
    <row r="76" spans="1:48" x14ac:dyDescent="0.15">
      <c r="C76" s="7">
        <v>3</v>
      </c>
      <c r="D76" s="7">
        <f t="shared" si="81"/>
        <v>25.994131131290299</v>
      </c>
      <c r="E76" s="10">
        <f t="shared" si="82"/>
        <v>26.429339278620699</v>
      </c>
      <c r="F76" s="7" t="s">
        <v>83</v>
      </c>
      <c r="G76" s="1">
        <v>4</v>
      </c>
      <c r="H76" s="9">
        <f t="shared" si="63"/>
        <v>25.994131131290299</v>
      </c>
      <c r="I76" s="9">
        <f t="shared" si="64"/>
        <v>299.14413113129029</v>
      </c>
      <c r="J76" s="9">
        <f t="shared" si="65"/>
        <v>0.38585862085819983</v>
      </c>
      <c r="K76" s="9">
        <f t="shared" si="66"/>
        <v>7.5919999999999996</v>
      </c>
      <c r="L76" s="9">
        <f t="shared" si="67"/>
        <v>7.5920000000000001E-2</v>
      </c>
      <c r="M76" s="1" t="s">
        <v>83</v>
      </c>
      <c r="O76" s="9">
        <f t="shared" si="83"/>
        <v>0.16629712290450754</v>
      </c>
      <c r="P76" s="9">
        <f t="shared" si="68"/>
        <v>6.4167178496619834E-2</v>
      </c>
      <c r="Q76" s="12">
        <f t="shared" si="69"/>
        <v>1.155009212939157E-2</v>
      </c>
      <c r="R76" s="9">
        <f t="shared" si="70"/>
        <v>1.36656E-2</v>
      </c>
      <c r="S76" s="13">
        <f t="shared" si="71"/>
        <v>0.84519465880689981</v>
      </c>
      <c r="T76" s="2">
        <f t="shared" si="72"/>
        <v>0.01</v>
      </c>
      <c r="U76" s="14">
        <f t="shared" si="73"/>
        <v>8.4519465880689981E-3</v>
      </c>
      <c r="V76" s="13"/>
      <c r="W76" s="2"/>
      <c r="X76" s="14"/>
      <c r="Y76" s="2">
        <v>0.05</v>
      </c>
      <c r="Z76" s="2">
        <v>0.27</v>
      </c>
      <c r="AA76" s="2">
        <f t="shared" si="74"/>
        <v>1.3500000000000002E-2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0.02</v>
      </c>
      <c r="AO76" s="2">
        <v>0.72</v>
      </c>
      <c r="AP76" s="2">
        <f t="shared" si="75"/>
        <v>1.44E-2</v>
      </c>
      <c r="AQ76" s="1">
        <f t="shared" si="76"/>
        <v>3.6351946588068999E-2</v>
      </c>
      <c r="AR76" s="9">
        <f t="shared" si="77"/>
        <v>7.5919999999999996</v>
      </c>
      <c r="AS76" s="1">
        <f t="shared" si="78"/>
        <v>0.18</v>
      </c>
      <c r="AT76" s="1">
        <f t="shared" si="79"/>
        <v>818083.91666666663</v>
      </c>
      <c r="AU76" s="1">
        <f t="shared" si="80"/>
        <v>272288333.2033112</v>
      </c>
    </row>
    <row r="77" spans="1:48" x14ac:dyDescent="0.15">
      <c r="C77" s="7">
        <v>4</v>
      </c>
      <c r="D77" s="7">
        <f t="shared" si="81"/>
        <v>26.020749195</v>
      </c>
      <c r="E77" s="10">
        <f t="shared" si="82"/>
        <v>25.994131131290299</v>
      </c>
      <c r="F77" s="7" t="s">
        <v>83</v>
      </c>
      <c r="G77" s="1">
        <v>5</v>
      </c>
      <c r="H77" s="9">
        <f t="shared" si="63"/>
        <v>26.020749195</v>
      </c>
      <c r="I77" s="9">
        <f t="shared" si="64"/>
        <v>299.17074919499998</v>
      </c>
      <c r="J77" s="9">
        <f t="shared" si="65"/>
        <v>0.38697767169957042</v>
      </c>
      <c r="K77" s="9">
        <f t="shared" si="66"/>
        <v>7.5919999999999996</v>
      </c>
      <c r="L77" s="9">
        <f t="shared" si="67"/>
        <v>7.5920000000000001E-2</v>
      </c>
      <c r="M77" s="1" t="s">
        <v>85</v>
      </c>
      <c r="N77" s="9">
        <f>(O76-P76)*$C$21/100</f>
        <v>9.7023447187493325E-2</v>
      </c>
      <c r="O77" s="9">
        <f t="shared" si="83"/>
        <v>8.1026497220394358E-2</v>
      </c>
      <c r="P77" s="9">
        <f t="shared" si="68"/>
        <v>3.1355445240319926E-2</v>
      </c>
      <c r="Q77" s="12">
        <f t="shared" si="69"/>
        <v>5.6439801432575862E-3</v>
      </c>
      <c r="R77" s="9">
        <f t="shared" si="70"/>
        <v>1.36656E-2</v>
      </c>
      <c r="S77" s="13">
        <f t="shared" si="71"/>
        <v>0.41300639146891366</v>
      </c>
      <c r="T77" s="2">
        <f t="shared" si="72"/>
        <v>0.01</v>
      </c>
      <c r="U77" s="14">
        <f t="shared" si="73"/>
        <v>4.1300639146891367E-3</v>
      </c>
      <c r="V77" s="13"/>
      <c r="W77" s="2"/>
      <c r="X77" s="14"/>
      <c r="Y77" s="2">
        <v>0.05</v>
      </c>
      <c r="Z77" s="2">
        <v>0.27</v>
      </c>
      <c r="AA77" s="2">
        <f t="shared" si="74"/>
        <v>1.3500000000000002E-2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0.02</v>
      </c>
      <c r="AO77" s="2">
        <v>0.72</v>
      </c>
      <c r="AP77" s="2">
        <f t="shared" si="75"/>
        <v>1.44E-2</v>
      </c>
      <c r="AQ77" s="1">
        <f t="shared" si="76"/>
        <v>3.2030063914689141E-2</v>
      </c>
      <c r="AR77" s="9">
        <f t="shared" si="77"/>
        <v>7.5919999999999996</v>
      </c>
      <c r="AS77" s="1">
        <f t="shared" si="78"/>
        <v>0.18</v>
      </c>
      <c r="AT77" s="1">
        <f t="shared" si="79"/>
        <v>818083.91666666663</v>
      </c>
      <c r="AU77" s="1">
        <f t="shared" si="80"/>
        <v>239915975.1898587</v>
      </c>
    </row>
    <row r="78" spans="1:48" x14ac:dyDescent="0.15">
      <c r="C78" s="7">
        <v>5</v>
      </c>
      <c r="D78" s="7">
        <f t="shared" si="81"/>
        <v>24.671432519354799</v>
      </c>
      <c r="E78" s="10">
        <f t="shared" si="82"/>
        <v>26.020749195</v>
      </c>
      <c r="F78" s="7" t="s">
        <v>85</v>
      </c>
      <c r="G78" s="1">
        <v>6</v>
      </c>
      <c r="H78" s="9">
        <f t="shared" si="63"/>
        <v>24.671432519354799</v>
      </c>
      <c r="I78" s="9">
        <f t="shared" si="64"/>
        <v>297.8214325193548</v>
      </c>
      <c r="J78" s="9">
        <f t="shared" si="65"/>
        <v>0.33392408237590476</v>
      </c>
      <c r="K78" s="9">
        <f t="shared" si="66"/>
        <v>7.5919999999999996</v>
      </c>
      <c r="L78" s="9">
        <f t="shared" si="67"/>
        <v>7.5920000000000001E-2</v>
      </c>
      <c r="M78" s="1" t="s">
        <v>83</v>
      </c>
      <c r="O78" s="9">
        <f t="shared" si="83"/>
        <v>0.12559105198007442</v>
      </c>
      <c r="P78" s="9">
        <f t="shared" si="68"/>
        <v>4.1937876787070907E-2</v>
      </c>
      <c r="Q78" s="12">
        <f t="shared" si="69"/>
        <v>7.548817821672763E-3</v>
      </c>
      <c r="R78" s="9">
        <f t="shared" si="70"/>
        <v>1.36656E-2</v>
      </c>
      <c r="S78" s="13">
        <f t="shared" si="71"/>
        <v>0.55239563734287289</v>
      </c>
      <c r="T78" s="2">
        <f t="shared" si="72"/>
        <v>0.01</v>
      </c>
      <c r="U78" s="14">
        <f t="shared" si="73"/>
        <v>5.5239563734287289E-3</v>
      </c>
      <c r="V78" s="13"/>
      <c r="W78" s="2"/>
      <c r="X78" s="14"/>
      <c r="Y78" s="2">
        <v>0.05</v>
      </c>
      <c r="Z78" s="2">
        <v>0.27</v>
      </c>
      <c r="AA78" s="2">
        <f t="shared" si="74"/>
        <v>1.3500000000000002E-2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0.02</v>
      </c>
      <c r="AO78" s="2">
        <v>0.72</v>
      </c>
      <c r="AP78" s="2">
        <f t="shared" si="75"/>
        <v>1.44E-2</v>
      </c>
      <c r="AQ78" s="1">
        <f t="shared" si="76"/>
        <v>3.342395637342873E-2</v>
      </c>
      <c r="AR78" s="9">
        <f t="shared" si="77"/>
        <v>7.5919999999999996</v>
      </c>
      <c r="AS78" s="1">
        <f t="shared" si="78"/>
        <v>0.18</v>
      </c>
      <c r="AT78" s="1">
        <f t="shared" si="79"/>
        <v>818083.91666666663</v>
      </c>
      <c r="AU78" s="1">
        <f t="shared" si="80"/>
        <v>250356699.54929194</v>
      </c>
    </row>
    <row r="79" spans="1:48" x14ac:dyDescent="0.15">
      <c r="C79" s="7">
        <v>6</v>
      </c>
      <c r="D79" s="7">
        <f t="shared" si="81"/>
        <v>23.538514272333298</v>
      </c>
      <c r="E79" s="10">
        <f t="shared" si="82"/>
        <v>24.671432519354799</v>
      </c>
      <c r="F79" s="7" t="s">
        <v>83</v>
      </c>
      <c r="G79" s="1">
        <v>7</v>
      </c>
      <c r="H79" s="9">
        <f t="shared" si="63"/>
        <v>23.538514272333298</v>
      </c>
      <c r="I79" s="9">
        <f t="shared" si="64"/>
        <v>296.68851427233329</v>
      </c>
      <c r="J79" s="9">
        <f t="shared" si="65"/>
        <v>0.29473379215114864</v>
      </c>
      <c r="K79" s="9">
        <f t="shared" si="66"/>
        <v>7.5919999999999996</v>
      </c>
      <c r="L79" s="9">
        <f t="shared" si="67"/>
        <v>7.5920000000000001E-2</v>
      </c>
      <c r="M79" s="1" t="s">
        <v>83</v>
      </c>
      <c r="O79" s="9">
        <f t="shared" si="83"/>
        <v>0.15957317519300351</v>
      </c>
      <c r="P79" s="9">
        <f t="shared" si="68"/>
        <v>4.7031607050233529E-2</v>
      </c>
      <c r="Q79" s="12">
        <f t="shared" si="69"/>
        <v>8.4656892690420354E-3</v>
      </c>
      <c r="R79" s="9">
        <f t="shared" si="70"/>
        <v>1.36656E-2</v>
      </c>
      <c r="S79" s="13">
        <f t="shared" si="71"/>
        <v>0.61948902858579469</v>
      </c>
      <c r="T79" s="2">
        <f t="shared" si="72"/>
        <v>0.01</v>
      </c>
      <c r="U79" s="14">
        <f t="shared" si="73"/>
        <v>6.1948902858579473E-3</v>
      </c>
      <c r="V79" s="13"/>
      <c r="W79" s="2"/>
      <c r="X79" s="14"/>
      <c r="Y79" s="2">
        <v>0.05</v>
      </c>
      <c r="Z79" s="2">
        <v>0.27</v>
      </c>
      <c r="AA79" s="2">
        <f t="shared" si="74"/>
        <v>1.3500000000000002E-2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0.02</v>
      </c>
      <c r="AO79" s="2">
        <v>0.72</v>
      </c>
      <c r="AP79" s="2">
        <f t="shared" si="75"/>
        <v>1.44E-2</v>
      </c>
      <c r="AQ79" s="1">
        <f t="shared" si="76"/>
        <v>3.4094890285857951E-2</v>
      </c>
      <c r="AR79" s="9">
        <f t="shared" si="77"/>
        <v>7.5919999999999996</v>
      </c>
      <c r="AS79" s="1">
        <f t="shared" si="78"/>
        <v>0.18</v>
      </c>
      <c r="AT79" s="1">
        <f t="shared" si="79"/>
        <v>818083.91666666663</v>
      </c>
      <c r="AU79" s="1">
        <f t="shared" si="80"/>
        <v>255382220.7070747</v>
      </c>
    </row>
    <row r="80" spans="1:48" x14ac:dyDescent="0.15">
      <c r="C80" s="7">
        <v>7</v>
      </c>
      <c r="D80" s="7">
        <f t="shared" si="81"/>
        <v>24.284864804838701</v>
      </c>
      <c r="E80" s="10">
        <f t="shared" si="82"/>
        <v>23.538514272333298</v>
      </c>
      <c r="F80" s="7" t="s">
        <v>83</v>
      </c>
      <c r="G80" s="1">
        <v>8</v>
      </c>
      <c r="H80" s="9">
        <f t="shared" si="63"/>
        <v>24.284864804838701</v>
      </c>
      <c r="I80" s="9">
        <f t="shared" si="64"/>
        <v>297.4348648048387</v>
      </c>
      <c r="J80" s="9">
        <f t="shared" si="65"/>
        <v>0.3200326444521972</v>
      </c>
      <c r="K80" s="9">
        <f t="shared" si="66"/>
        <v>7.5919999999999996</v>
      </c>
      <c r="L80" s="9">
        <f t="shared" si="67"/>
        <v>7.5920000000000001E-2</v>
      </c>
      <c r="M80" s="1" t="s">
        <v>83</v>
      </c>
      <c r="O80" s="9">
        <f t="shared" si="83"/>
        <v>0.18846156814276999</v>
      </c>
      <c r="P80" s="9">
        <f t="shared" si="68"/>
        <v>6.0313854030338641E-2</v>
      </c>
      <c r="Q80" s="12">
        <f t="shared" si="69"/>
        <v>1.0856493725460955E-2</v>
      </c>
      <c r="R80" s="9">
        <f t="shared" si="70"/>
        <v>1.36656E-2</v>
      </c>
      <c r="S80" s="13">
        <f t="shared" si="71"/>
        <v>0.79443959470941306</v>
      </c>
      <c r="T80" s="2">
        <f t="shared" si="72"/>
        <v>0.01</v>
      </c>
      <c r="U80" s="14">
        <f t="shared" si="73"/>
        <v>7.9443959470941305E-3</v>
      </c>
      <c r="V80" s="13"/>
      <c r="W80" s="2"/>
      <c r="X80" s="14"/>
      <c r="Y80" s="2">
        <v>0.05</v>
      </c>
      <c r="Z80" s="2">
        <v>0.27</v>
      </c>
      <c r="AA80" s="2">
        <f t="shared" si="74"/>
        <v>1.3500000000000002E-2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0.02</v>
      </c>
      <c r="AO80" s="2">
        <v>0.72</v>
      </c>
      <c r="AP80" s="2">
        <f t="shared" si="75"/>
        <v>1.44E-2</v>
      </c>
      <c r="AQ80" s="1">
        <f t="shared" si="76"/>
        <v>3.5844395947094133E-2</v>
      </c>
      <c r="AR80" s="9">
        <f t="shared" si="77"/>
        <v>7.5919999999999996</v>
      </c>
      <c r="AS80" s="1">
        <f t="shared" si="78"/>
        <v>0.18</v>
      </c>
      <c r="AT80" s="1">
        <f t="shared" si="79"/>
        <v>818083.91666666663</v>
      </c>
      <c r="AU80" s="1">
        <f t="shared" si="80"/>
        <v>268486607.82080644</v>
      </c>
    </row>
    <row r="81" spans="1:48" x14ac:dyDescent="0.15">
      <c r="C81" s="7">
        <v>8</v>
      </c>
      <c r="D81" s="7">
        <f t="shared" si="81"/>
        <v>25.369945549032298</v>
      </c>
      <c r="E81" s="10">
        <f t="shared" si="82"/>
        <v>24.284864804838701</v>
      </c>
      <c r="F81" s="7" t="s">
        <v>83</v>
      </c>
      <c r="G81" s="1">
        <v>9</v>
      </c>
      <c r="H81" s="9">
        <f t="shared" si="63"/>
        <v>25.369945549032298</v>
      </c>
      <c r="I81" s="9">
        <f t="shared" si="64"/>
        <v>298.51994554903229</v>
      </c>
      <c r="J81" s="9">
        <f t="shared" si="65"/>
        <v>0.36047174906101248</v>
      </c>
      <c r="K81" s="9">
        <f t="shared" si="66"/>
        <v>7.5919999999999996</v>
      </c>
      <c r="L81" s="9">
        <f t="shared" si="67"/>
        <v>7.5920000000000001E-2</v>
      </c>
      <c r="M81" s="1" t="s">
        <v>83</v>
      </c>
      <c r="O81" s="9">
        <f t="shared" si="83"/>
        <v>0.20406771411243133</v>
      </c>
      <c r="P81" s="9">
        <f t="shared" si="68"/>
        <v>7.3560645832990781E-2</v>
      </c>
      <c r="Q81" s="12">
        <f t="shared" si="69"/>
        <v>1.3240916249938341E-2</v>
      </c>
      <c r="R81" s="9">
        <f t="shared" si="70"/>
        <v>1.36656E-2</v>
      </c>
      <c r="S81" s="13">
        <f t="shared" si="71"/>
        <v>0.96892315375383009</v>
      </c>
      <c r="T81" s="2">
        <f t="shared" si="72"/>
        <v>0.01</v>
      </c>
      <c r="U81" s="14">
        <f t="shared" si="73"/>
        <v>9.6892315375383016E-3</v>
      </c>
      <c r="V81" s="13"/>
      <c r="W81" s="2"/>
      <c r="X81" s="14"/>
      <c r="Y81" s="2">
        <v>0.05</v>
      </c>
      <c r="Z81" s="2">
        <v>0.27</v>
      </c>
      <c r="AA81" s="2">
        <f t="shared" si="74"/>
        <v>1.3500000000000002E-2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0.02</v>
      </c>
      <c r="AO81" s="2">
        <v>0.72</v>
      </c>
      <c r="AP81" s="2">
        <f t="shared" si="75"/>
        <v>1.44E-2</v>
      </c>
      <c r="AQ81" s="1">
        <f t="shared" si="76"/>
        <v>3.7589231537538306E-2</v>
      </c>
      <c r="AR81" s="9">
        <f t="shared" si="77"/>
        <v>7.5919999999999996</v>
      </c>
      <c r="AS81" s="1">
        <f t="shared" si="78"/>
        <v>0.18</v>
      </c>
      <c r="AT81" s="1">
        <f t="shared" si="79"/>
        <v>818083.91666666663</v>
      </c>
      <c r="AU81" s="1">
        <f t="shared" si="80"/>
        <v>281556014.53015143</v>
      </c>
    </row>
    <row r="82" spans="1:48" x14ac:dyDescent="0.15">
      <c r="C82" s="7">
        <v>9</v>
      </c>
      <c r="D82" s="7">
        <f t="shared" si="81"/>
        <v>25.538418907666699</v>
      </c>
      <c r="E82" s="10">
        <f t="shared" si="82"/>
        <v>25.369945549032298</v>
      </c>
      <c r="F82" s="7" t="s">
        <v>83</v>
      </c>
      <c r="G82" s="1">
        <v>10</v>
      </c>
      <c r="H82" s="9">
        <f t="shared" si="63"/>
        <v>25.538418907666699</v>
      </c>
      <c r="I82" s="9">
        <f t="shared" si="64"/>
        <v>298.68841890766669</v>
      </c>
      <c r="J82" s="9">
        <f t="shared" si="65"/>
        <v>0.36716485274739907</v>
      </c>
      <c r="K82" s="9">
        <f t="shared" si="66"/>
        <v>7.5919999999999996</v>
      </c>
      <c r="L82" s="9">
        <f t="shared" si="67"/>
        <v>7.5920000000000001E-2</v>
      </c>
      <c r="M82" s="1" t="s">
        <v>83</v>
      </c>
      <c r="O82" s="9">
        <f t="shared" si="83"/>
        <v>0.20642706827944057</v>
      </c>
      <c r="P82" s="9">
        <f t="shared" si="68"/>
        <v>7.5792764127898093E-2</v>
      </c>
      <c r="Q82" s="12">
        <f t="shared" si="69"/>
        <v>1.3642697543021656E-2</v>
      </c>
      <c r="R82" s="9">
        <f t="shared" si="70"/>
        <v>1.36656E-2</v>
      </c>
      <c r="S82" s="13">
        <f t="shared" si="71"/>
        <v>0.99832407966146064</v>
      </c>
      <c r="T82" s="2">
        <f t="shared" si="72"/>
        <v>0.01</v>
      </c>
      <c r="U82" s="14">
        <f t="shared" si="73"/>
        <v>9.9832407966146067E-3</v>
      </c>
      <c r="V82" s="13"/>
      <c r="W82" s="2"/>
      <c r="X82" s="14"/>
      <c r="Y82" s="2">
        <v>0.05</v>
      </c>
      <c r="Z82" s="2">
        <v>0.27</v>
      </c>
      <c r="AA82" s="2">
        <f t="shared" si="74"/>
        <v>1.3500000000000002E-2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0.02</v>
      </c>
      <c r="AO82" s="2">
        <v>0.72</v>
      </c>
      <c r="AP82" s="2">
        <f t="shared" si="75"/>
        <v>1.44E-2</v>
      </c>
      <c r="AQ82" s="1">
        <f t="shared" si="76"/>
        <v>3.7883240796614606E-2</v>
      </c>
      <c r="AR82" s="9">
        <f t="shared" si="77"/>
        <v>7.5919999999999996</v>
      </c>
      <c r="AS82" s="1">
        <f t="shared" si="78"/>
        <v>0.18</v>
      </c>
      <c r="AT82" s="1">
        <f t="shared" si="79"/>
        <v>818083.91666666663</v>
      </c>
      <c r="AU82" s="1">
        <f t="shared" si="80"/>
        <v>283758242.9832077</v>
      </c>
    </row>
    <row r="83" spans="1:48" x14ac:dyDescent="0.15">
      <c r="C83" s="7">
        <v>10</v>
      </c>
      <c r="D83" s="7">
        <f t="shared" si="81"/>
        <v>26.299558567096799</v>
      </c>
      <c r="E83" s="10">
        <f t="shared" si="82"/>
        <v>25.538418907666699</v>
      </c>
      <c r="F83" s="7" t="s">
        <v>83</v>
      </c>
      <c r="G83" s="1">
        <v>11</v>
      </c>
      <c r="H83" s="9">
        <f t="shared" si="63"/>
        <v>26.299558567096799</v>
      </c>
      <c r="I83" s="9">
        <f t="shared" si="64"/>
        <v>299.4495585670968</v>
      </c>
      <c r="J83" s="9">
        <f t="shared" si="65"/>
        <v>0.39888359231995829</v>
      </c>
      <c r="K83" s="9">
        <f t="shared" si="66"/>
        <v>7.5919999999999996</v>
      </c>
      <c r="L83" s="9">
        <f t="shared" si="67"/>
        <v>7.5920000000000001E-2</v>
      </c>
      <c r="M83" s="1" t="s">
        <v>85</v>
      </c>
      <c r="N83" s="9">
        <f>(O82-P82)*$C$21/100</f>
        <v>0.12410258894396536</v>
      </c>
      <c r="O83" s="9">
        <f t="shared" si="83"/>
        <v>8.2451715207577103E-2</v>
      </c>
      <c r="P83" s="9">
        <f t="shared" si="68"/>
        <v>3.2888636354940493E-2</v>
      </c>
      <c r="Q83" s="12">
        <f t="shared" si="69"/>
        <v>5.9199545438892885E-3</v>
      </c>
      <c r="R83" s="9">
        <f t="shared" si="70"/>
        <v>1.36656E-2</v>
      </c>
      <c r="S83" s="13">
        <f t="shared" si="71"/>
        <v>0.43320121647708759</v>
      </c>
      <c r="T83" s="2">
        <f t="shared" si="72"/>
        <v>0.01</v>
      </c>
      <c r="U83" s="14">
        <f t="shared" si="73"/>
        <v>4.3320121647708763E-3</v>
      </c>
      <c r="V83" s="13"/>
      <c r="W83" s="2"/>
      <c r="X83" s="14"/>
      <c r="Y83" s="2">
        <v>0.05</v>
      </c>
      <c r="Z83" s="2">
        <v>0.27</v>
      </c>
      <c r="AA83" s="2">
        <f t="shared" si="74"/>
        <v>1.3500000000000002E-2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0.02</v>
      </c>
      <c r="AO83" s="2">
        <v>0.72</v>
      </c>
      <c r="AP83" s="2">
        <f t="shared" si="75"/>
        <v>1.44E-2</v>
      </c>
      <c r="AQ83" s="1">
        <f t="shared" si="76"/>
        <v>3.2232012164770875E-2</v>
      </c>
      <c r="AR83" s="9">
        <f t="shared" si="77"/>
        <v>7.5919999999999996</v>
      </c>
      <c r="AS83" s="1">
        <f t="shared" si="78"/>
        <v>0.18</v>
      </c>
      <c r="AT83" s="1">
        <f t="shared" si="79"/>
        <v>818083.91666666663</v>
      </c>
      <c r="AU83" s="1">
        <f t="shared" si="80"/>
        <v>241428635.65426776</v>
      </c>
    </row>
    <row r="84" spans="1:48" x14ac:dyDescent="0.15">
      <c r="C84" s="7">
        <v>11</v>
      </c>
      <c r="D84" s="7">
        <f t="shared" si="81"/>
        <v>26.154873887333299</v>
      </c>
      <c r="E84" s="10">
        <f t="shared" si="82"/>
        <v>26.299558567096799</v>
      </c>
      <c r="F84" s="7" t="s">
        <v>85</v>
      </c>
      <c r="G84" s="1">
        <v>12</v>
      </c>
      <c r="H84" s="9">
        <f t="shared" si="63"/>
        <v>26.154873887333299</v>
      </c>
      <c r="I84" s="9">
        <f t="shared" si="64"/>
        <v>299.30487388733326</v>
      </c>
      <c r="J84" s="9">
        <f t="shared" si="65"/>
        <v>0.39266290545466714</v>
      </c>
      <c r="K84" s="9">
        <f t="shared" si="66"/>
        <v>7.5919999999999996</v>
      </c>
      <c r="L84" s="9">
        <f t="shared" si="67"/>
        <v>7.5920000000000001E-2</v>
      </c>
      <c r="M84" s="1" t="s">
        <v>83</v>
      </c>
      <c r="O84" s="9">
        <f t="shared" si="83"/>
        <v>0.1254830788526366</v>
      </c>
      <c r="P84" s="9">
        <f t="shared" si="68"/>
        <v>4.9272550327673387E-2</v>
      </c>
      <c r="Q84" s="12">
        <f t="shared" si="69"/>
        <v>8.8690590589812091E-3</v>
      </c>
      <c r="R84" s="9">
        <f t="shared" si="70"/>
        <v>1.36656E-2</v>
      </c>
      <c r="S84" s="13">
        <f t="shared" si="71"/>
        <v>0.64900619504311619</v>
      </c>
      <c r="T84" s="2">
        <f t="shared" si="72"/>
        <v>0.01</v>
      </c>
      <c r="U84" s="14">
        <f t="shared" si="73"/>
        <v>6.4900619504311618E-3</v>
      </c>
      <c r="V84" s="13"/>
      <c r="W84" s="2"/>
      <c r="X84" s="14"/>
      <c r="Y84" s="2">
        <v>0.05</v>
      </c>
      <c r="Z84" s="2">
        <v>0.27</v>
      </c>
      <c r="AA84" s="2">
        <f t="shared" si="74"/>
        <v>1.3500000000000002E-2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0.02</v>
      </c>
      <c r="AO84" s="2">
        <v>0.72</v>
      </c>
      <c r="AP84" s="2">
        <f t="shared" si="75"/>
        <v>1.44E-2</v>
      </c>
      <c r="AQ84" s="1">
        <f t="shared" si="76"/>
        <v>3.4390061950431164E-2</v>
      </c>
      <c r="AR84" s="9">
        <f t="shared" si="77"/>
        <v>7.5919999999999996</v>
      </c>
      <c r="AS84" s="1">
        <f t="shared" si="78"/>
        <v>0.18</v>
      </c>
      <c r="AT84" s="1">
        <f t="shared" si="79"/>
        <v>818083.91666666663</v>
      </c>
      <c r="AU84" s="1">
        <f t="shared" si="80"/>
        <v>257593155.9691183</v>
      </c>
      <c r="AV84" s="1">
        <f>SUM(AU73:AU84)</f>
        <v>3113250309.5605664</v>
      </c>
    </row>
    <row r="85" spans="1:48" x14ac:dyDescent="0.15">
      <c r="C85" s="7">
        <v>12</v>
      </c>
      <c r="D85" s="7">
        <f t="shared" si="81"/>
        <v>25.785582815806499</v>
      </c>
      <c r="E85" s="10">
        <f t="shared" si="82"/>
        <v>26.154873887333299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118.625</v>
      </c>
      <c r="C89" s="7" t="s">
        <v>82</v>
      </c>
      <c r="D89" s="7">
        <f>D73</f>
        <v>25.567072902903199</v>
      </c>
      <c r="E89" s="7"/>
      <c r="F89" s="7"/>
      <c r="G89" s="1">
        <v>1</v>
      </c>
      <c r="H89" s="9">
        <f t="shared" ref="H89:H100" si="84">E90</f>
        <v>25.567072902903199</v>
      </c>
      <c r="I89" s="9">
        <f t="shared" ref="I89:I100" si="85">H89+273.15</f>
        <v>298.71707290290317</v>
      </c>
      <c r="J89" s="9">
        <f t="shared" ref="J89:J100" si="86">EXP(($C$15*(I89-$C$13))/($C$16*I89*$C$13))</f>
        <v>0.36831475998934737</v>
      </c>
      <c r="K89" s="9">
        <f t="shared" ref="K89:K100" si="87">$B$89/12</f>
        <v>9.8854166666666661</v>
      </c>
      <c r="L89" s="9">
        <f t="shared" ref="L89:L100" si="88">K89*$B$90/100</f>
        <v>3.3610416666666665</v>
      </c>
      <c r="M89" s="1" t="s">
        <v>83</v>
      </c>
      <c r="O89" s="9">
        <f>L89</f>
        <v>3.3610416666666665</v>
      </c>
      <c r="P89" s="9">
        <f t="shared" ref="P89:P100" si="89">O89*J89</f>
        <v>1.2379212547725293</v>
      </c>
      <c r="Q89" s="12">
        <f t="shared" ref="Q89:Q100" si="90">P89*$B$91</f>
        <v>0.55706456464763821</v>
      </c>
      <c r="R89" s="9">
        <f t="shared" ref="R89:R100" si="91">L89*$B$91</f>
        <v>1.51246875</v>
      </c>
      <c r="S89" s="13">
        <f t="shared" ref="S89:S100" si="92">Q89/R89</f>
        <v>0.36831475998934737</v>
      </c>
      <c r="T89" s="2">
        <f t="shared" ref="T89:T100" si="93">$B$90/100</f>
        <v>0.34</v>
      </c>
      <c r="U89" s="14">
        <f t="shared" ref="U89:U100" si="94">S89*T89</f>
        <v>0.12522701839637812</v>
      </c>
      <c r="V89" s="2">
        <v>240</v>
      </c>
      <c r="W89" s="2">
        <v>0.06</v>
      </c>
      <c r="X89" s="2">
        <v>15.1</v>
      </c>
      <c r="Y89" s="2">
        <v>0.14000000000000001</v>
      </c>
      <c r="Z89" s="2"/>
      <c r="AA89" s="2"/>
      <c r="AB89" s="2">
        <v>220</v>
      </c>
      <c r="AC89" s="2">
        <v>0.26</v>
      </c>
      <c r="AD89" s="2">
        <v>110</v>
      </c>
      <c r="AE89" s="2">
        <v>0.02</v>
      </c>
      <c r="AF89" s="2">
        <v>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0.11369994604650802</v>
      </c>
      <c r="AK89" s="9">
        <f t="shared" ref="AK89:AK100" si="96">$B$89/12</f>
        <v>9.8854166666666661</v>
      </c>
      <c r="AL89" s="1">
        <f t="shared" ref="AL89:AL100" si="97">$B$91</f>
        <v>0.45</v>
      </c>
      <c r="AM89" s="17">
        <f t="shared" ref="AM89:AM100" si="98">$E$6/12</f>
        <v>3337765.3333333335</v>
      </c>
      <c r="AN89" s="1">
        <f t="shared" ref="AN89:AN100" si="99">AM89*10000*AK89*AJ89</f>
        <v>37515525798.103508</v>
      </c>
    </row>
    <row r="90" spans="1:48" x14ac:dyDescent="0.15">
      <c r="A90" s="1" t="s">
        <v>84</v>
      </c>
      <c r="B90" s="1">
        <f>H6</f>
        <v>34</v>
      </c>
      <c r="C90" s="7">
        <v>1</v>
      </c>
      <c r="D90" s="7">
        <f t="shared" ref="D90:D101" si="100">D74</f>
        <v>26.036496928387098</v>
      </c>
      <c r="E90" s="10">
        <f t="shared" ref="E90:E101" si="101">D89</f>
        <v>25.567072902903199</v>
      </c>
      <c r="F90" s="7" t="s">
        <v>83</v>
      </c>
      <c r="G90" s="1">
        <v>2</v>
      </c>
      <c r="H90" s="9">
        <f t="shared" si="84"/>
        <v>26.036496928387098</v>
      </c>
      <c r="I90" s="9">
        <f t="shared" si="85"/>
        <v>299.1864969283871</v>
      </c>
      <c r="J90" s="9">
        <f t="shared" si="86"/>
        <v>0.38764115599399007</v>
      </c>
      <c r="K90" s="9">
        <f t="shared" si="87"/>
        <v>9.8854166666666661</v>
      </c>
      <c r="L90" s="9">
        <f t="shared" si="88"/>
        <v>3.3610416666666665</v>
      </c>
      <c r="M90" s="1" t="s">
        <v>83</v>
      </c>
      <c r="O90" s="9">
        <f t="shared" ref="O90:O100" si="102">L90+O89-P89-N90</f>
        <v>5.4841620785608036</v>
      </c>
      <c r="P90" s="9">
        <f t="shared" si="89"/>
        <v>2.1258869277917132</v>
      </c>
      <c r="Q90" s="12">
        <f t="shared" si="90"/>
        <v>0.95664911750627091</v>
      </c>
      <c r="R90" s="9">
        <f t="shared" si="91"/>
        <v>1.51246875</v>
      </c>
      <c r="S90" s="13">
        <f t="shared" si="92"/>
        <v>0.63250835265606042</v>
      </c>
      <c r="T90" s="2">
        <f t="shared" si="93"/>
        <v>0.34</v>
      </c>
      <c r="U90" s="14">
        <f t="shared" si="94"/>
        <v>0.21505283990306057</v>
      </c>
      <c r="V90" s="2">
        <v>240</v>
      </c>
      <c r="W90" s="2">
        <v>0.06</v>
      </c>
      <c r="X90" s="2">
        <v>15.1</v>
      </c>
      <c r="Y90" s="2">
        <v>0.14000000000000001</v>
      </c>
      <c r="Z90" s="2"/>
      <c r="AA90" s="2"/>
      <c r="AB90" s="2">
        <v>220</v>
      </c>
      <c r="AC90" s="2">
        <v>0.26</v>
      </c>
      <c r="AD90" s="2">
        <v>110</v>
      </c>
      <c r="AE90" s="2">
        <v>0.02</v>
      </c>
      <c r="AF90" s="2">
        <v>3</v>
      </c>
      <c r="AG90" s="2">
        <v>0.01</v>
      </c>
      <c r="AH90" s="2"/>
      <c r="AI90" s="2"/>
      <c r="AJ90" s="1">
        <f t="shared" si="95"/>
        <v>0.14078243123077278</v>
      </c>
      <c r="AK90" s="9">
        <f t="shared" si="96"/>
        <v>9.8854166666666661</v>
      </c>
      <c r="AL90" s="1">
        <f t="shared" si="97"/>
        <v>0.45</v>
      </c>
      <c r="AM90" s="17">
        <f t="shared" si="98"/>
        <v>3337765.3333333335</v>
      </c>
      <c r="AN90" s="1">
        <f t="shared" si="99"/>
        <v>46451446235.492714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26.429339278620699</v>
      </c>
      <c r="E91" s="10">
        <f t="shared" si="101"/>
        <v>26.036496928387098</v>
      </c>
      <c r="F91" s="7" t="s">
        <v>83</v>
      </c>
      <c r="G91" s="1">
        <v>3</v>
      </c>
      <c r="H91" s="9">
        <f t="shared" si="84"/>
        <v>26.429339278620699</v>
      </c>
      <c r="I91" s="9">
        <f t="shared" si="85"/>
        <v>299.57933927862069</v>
      </c>
      <c r="J91" s="9">
        <f t="shared" si="86"/>
        <v>0.40454206075394833</v>
      </c>
      <c r="K91" s="9">
        <f t="shared" si="87"/>
        <v>9.8854166666666661</v>
      </c>
      <c r="L91" s="9">
        <f t="shared" si="88"/>
        <v>3.3610416666666665</v>
      </c>
      <c r="M91" s="1" t="s">
        <v>83</v>
      </c>
      <c r="O91" s="9">
        <f t="shared" si="102"/>
        <v>6.7193168174357574</v>
      </c>
      <c r="P91" s="9">
        <f t="shared" si="89"/>
        <v>2.718246272184123</v>
      </c>
      <c r="Q91" s="12">
        <f t="shared" si="90"/>
        <v>1.2232108224828553</v>
      </c>
      <c r="R91" s="9">
        <f t="shared" si="91"/>
        <v>1.51246875</v>
      </c>
      <c r="S91" s="13">
        <f t="shared" si="92"/>
        <v>0.80875113782209074</v>
      </c>
      <c r="T91" s="2">
        <f t="shared" si="93"/>
        <v>0.34</v>
      </c>
      <c r="U91" s="14">
        <f t="shared" si="94"/>
        <v>0.2749753868595109</v>
      </c>
      <c r="V91" s="2">
        <v>240</v>
      </c>
      <c r="W91" s="2">
        <v>0.06</v>
      </c>
      <c r="X91" s="2">
        <v>15.1</v>
      </c>
      <c r="Y91" s="2">
        <v>0.14000000000000001</v>
      </c>
      <c r="Z91" s="2"/>
      <c r="AA91" s="2"/>
      <c r="AB91" s="2">
        <v>220</v>
      </c>
      <c r="AC91" s="2">
        <v>0.26</v>
      </c>
      <c r="AD91" s="2">
        <v>110</v>
      </c>
      <c r="AE91" s="2">
        <v>0.02</v>
      </c>
      <c r="AF91" s="2">
        <v>3</v>
      </c>
      <c r="AG91" s="2">
        <v>0.01</v>
      </c>
      <c r="AH91" s="2"/>
      <c r="AI91" s="2"/>
      <c r="AJ91" s="1">
        <f t="shared" si="95"/>
        <v>0.15884907913814256</v>
      </c>
      <c r="AK91" s="9">
        <f t="shared" si="96"/>
        <v>9.8854166666666661</v>
      </c>
      <c r="AL91" s="1">
        <f t="shared" si="97"/>
        <v>0.45</v>
      </c>
      <c r="AM91" s="17">
        <f t="shared" si="98"/>
        <v>3337765.3333333335</v>
      </c>
      <c r="AN91" s="1">
        <f t="shared" si="99"/>
        <v>52412573036.528694</v>
      </c>
    </row>
    <row r="92" spans="1:48" x14ac:dyDescent="0.15">
      <c r="C92" s="7">
        <v>3</v>
      </c>
      <c r="D92" s="7">
        <f t="shared" si="100"/>
        <v>25.994131131290299</v>
      </c>
      <c r="E92" s="10">
        <f t="shared" si="101"/>
        <v>26.429339278620699</v>
      </c>
      <c r="F92" s="7" t="s">
        <v>83</v>
      </c>
      <c r="G92" s="1">
        <v>4</v>
      </c>
      <c r="H92" s="9">
        <f t="shared" si="84"/>
        <v>25.994131131290299</v>
      </c>
      <c r="I92" s="9">
        <f t="shared" si="85"/>
        <v>299.14413113129029</v>
      </c>
      <c r="J92" s="9">
        <f t="shared" si="86"/>
        <v>0.38585862085819983</v>
      </c>
      <c r="K92" s="9">
        <f t="shared" si="87"/>
        <v>9.8854166666666661</v>
      </c>
      <c r="L92" s="9">
        <f t="shared" si="88"/>
        <v>3.3610416666666665</v>
      </c>
      <c r="M92" s="1" t="s">
        <v>83</v>
      </c>
      <c r="O92" s="9">
        <f t="shared" si="102"/>
        <v>7.3621122119183013</v>
      </c>
      <c r="P92" s="9">
        <f t="shared" si="89"/>
        <v>2.8407344646941066</v>
      </c>
      <c r="Q92" s="12">
        <f t="shared" si="90"/>
        <v>1.278330509112348</v>
      </c>
      <c r="R92" s="9">
        <f t="shared" si="91"/>
        <v>1.51246875</v>
      </c>
      <c r="S92" s="13">
        <f t="shared" si="92"/>
        <v>0.8451946588068997</v>
      </c>
      <c r="T92" s="2">
        <f t="shared" si="93"/>
        <v>0.34</v>
      </c>
      <c r="U92" s="14">
        <f t="shared" si="94"/>
        <v>0.28736618399434594</v>
      </c>
      <c r="V92" s="2">
        <v>240</v>
      </c>
      <c r="W92" s="2">
        <v>0.06</v>
      </c>
      <c r="X92" s="2">
        <v>15.1</v>
      </c>
      <c r="Y92" s="2">
        <v>0.14000000000000001</v>
      </c>
      <c r="Z92" s="2"/>
      <c r="AA92" s="2"/>
      <c r="AB92" s="2">
        <v>220</v>
      </c>
      <c r="AC92" s="2">
        <v>0.26</v>
      </c>
      <c r="AD92" s="2">
        <v>110</v>
      </c>
      <c r="AE92" s="2">
        <v>0.02</v>
      </c>
      <c r="AF92" s="2">
        <v>3</v>
      </c>
      <c r="AG92" s="2">
        <v>0.01</v>
      </c>
      <c r="AH92" s="2"/>
      <c r="AI92" s="2"/>
      <c r="AJ92" s="1">
        <f t="shared" si="95"/>
        <v>0.1625849044742953</v>
      </c>
      <c r="AK92" s="9">
        <f t="shared" si="96"/>
        <v>9.8854166666666661</v>
      </c>
      <c r="AL92" s="1">
        <f t="shared" si="97"/>
        <v>0.45</v>
      </c>
      <c r="AM92" s="17">
        <f t="shared" si="98"/>
        <v>3337765.3333333335</v>
      </c>
      <c r="AN92" s="1">
        <f t="shared" si="99"/>
        <v>53645216117.276672</v>
      </c>
    </row>
    <row r="93" spans="1:48" x14ac:dyDescent="0.15">
      <c r="C93" s="7">
        <v>4</v>
      </c>
      <c r="D93" s="7">
        <f t="shared" si="100"/>
        <v>26.020749195</v>
      </c>
      <c r="E93" s="10">
        <f t="shared" si="101"/>
        <v>25.994131131290299</v>
      </c>
      <c r="F93" s="7" t="s">
        <v>83</v>
      </c>
      <c r="G93" s="1">
        <v>5</v>
      </c>
      <c r="H93" s="9">
        <f t="shared" si="84"/>
        <v>26.020749195</v>
      </c>
      <c r="I93" s="9">
        <f t="shared" si="85"/>
        <v>299.17074919499998</v>
      </c>
      <c r="J93" s="9">
        <f t="shared" si="86"/>
        <v>0.38697767169957042</v>
      </c>
      <c r="K93" s="9">
        <f t="shared" si="87"/>
        <v>9.8854166666666661</v>
      </c>
      <c r="L93" s="9">
        <f t="shared" si="88"/>
        <v>3.3610416666666665</v>
      </c>
      <c r="M93" s="1" t="s">
        <v>85</v>
      </c>
      <c r="N93" s="9">
        <f>(O92-P92)*$C$21/100</f>
        <v>4.2953088598629847</v>
      </c>
      <c r="O93" s="9">
        <f t="shared" si="102"/>
        <v>3.5871105540278769</v>
      </c>
      <c r="P93" s="9">
        <f t="shared" si="89"/>
        <v>1.3881316903266638</v>
      </c>
      <c r="Q93" s="12">
        <f t="shared" si="90"/>
        <v>0.62465926064699873</v>
      </c>
      <c r="R93" s="9">
        <f t="shared" si="91"/>
        <v>1.51246875</v>
      </c>
      <c r="S93" s="13">
        <f t="shared" si="92"/>
        <v>0.41300639146891377</v>
      </c>
      <c r="T93" s="2">
        <f t="shared" si="93"/>
        <v>0.34</v>
      </c>
      <c r="U93" s="14">
        <f t="shared" si="94"/>
        <v>0.1404221730994307</v>
      </c>
      <c r="V93" s="2">
        <v>240</v>
      </c>
      <c r="W93" s="2">
        <v>0.06</v>
      </c>
      <c r="X93" s="2">
        <v>15.1</v>
      </c>
      <c r="Y93" s="2">
        <v>0.14000000000000001</v>
      </c>
      <c r="Z93" s="2"/>
      <c r="AA93" s="2"/>
      <c r="AB93" s="2">
        <v>220</v>
      </c>
      <c r="AC93" s="2">
        <v>0.26</v>
      </c>
      <c r="AD93" s="2">
        <v>110</v>
      </c>
      <c r="AE93" s="2">
        <v>0.02</v>
      </c>
      <c r="AF93" s="2">
        <v>3</v>
      </c>
      <c r="AG93" s="2">
        <v>0.01</v>
      </c>
      <c r="AH93" s="2"/>
      <c r="AI93" s="2"/>
      <c r="AJ93" s="1">
        <f t="shared" si="95"/>
        <v>0.11828128518947836</v>
      </c>
      <c r="AK93" s="9">
        <f t="shared" si="96"/>
        <v>9.8854166666666661</v>
      </c>
      <c r="AL93" s="1">
        <f t="shared" si="97"/>
        <v>0.45</v>
      </c>
      <c r="AM93" s="17">
        <f t="shared" si="98"/>
        <v>3337765.3333333335</v>
      </c>
      <c r="AN93" s="1">
        <f t="shared" si="99"/>
        <v>39027147859.363441</v>
      </c>
    </row>
    <row r="94" spans="1:48" x14ac:dyDescent="0.15">
      <c r="C94" s="7">
        <v>5</v>
      </c>
      <c r="D94" s="7">
        <f t="shared" si="100"/>
        <v>24.671432519354799</v>
      </c>
      <c r="E94" s="10">
        <f t="shared" si="101"/>
        <v>26.020749195</v>
      </c>
      <c r="F94" s="7" t="s">
        <v>85</v>
      </c>
      <c r="G94" s="1">
        <v>6</v>
      </c>
      <c r="H94" s="9">
        <f t="shared" si="84"/>
        <v>24.671432519354799</v>
      </c>
      <c r="I94" s="9">
        <f t="shared" si="85"/>
        <v>297.8214325193548</v>
      </c>
      <c r="J94" s="9">
        <f t="shared" si="86"/>
        <v>0.33392408237590476</v>
      </c>
      <c r="K94" s="9">
        <f t="shared" si="87"/>
        <v>9.8854166666666661</v>
      </c>
      <c r="L94" s="9">
        <f t="shared" si="88"/>
        <v>3.3610416666666665</v>
      </c>
      <c r="M94" s="1" t="s">
        <v>83</v>
      </c>
      <c r="O94" s="9">
        <f t="shared" si="102"/>
        <v>5.56002053036788</v>
      </c>
      <c r="P94" s="9">
        <f t="shared" si="89"/>
        <v>1.8566247535942857</v>
      </c>
      <c r="Q94" s="12">
        <f t="shared" si="90"/>
        <v>0.83548113911742861</v>
      </c>
      <c r="R94" s="9">
        <f t="shared" si="91"/>
        <v>1.51246875</v>
      </c>
      <c r="S94" s="13">
        <f t="shared" si="92"/>
        <v>0.55239563734287311</v>
      </c>
      <c r="T94" s="2">
        <f t="shared" si="93"/>
        <v>0.34</v>
      </c>
      <c r="U94" s="14">
        <f t="shared" si="94"/>
        <v>0.18781451669657687</v>
      </c>
      <c r="V94" s="2">
        <v>240</v>
      </c>
      <c r="W94" s="2">
        <v>0.06</v>
      </c>
      <c r="X94" s="2">
        <v>15.1</v>
      </c>
      <c r="Y94" s="2">
        <v>0.14000000000000001</v>
      </c>
      <c r="Z94" s="2"/>
      <c r="AA94" s="2"/>
      <c r="AB94" s="2">
        <v>220</v>
      </c>
      <c r="AC94" s="2">
        <v>0.26</v>
      </c>
      <c r="AD94" s="2">
        <v>110</v>
      </c>
      <c r="AE94" s="2">
        <v>0.02</v>
      </c>
      <c r="AF94" s="2">
        <v>3</v>
      </c>
      <c r="AG94" s="2">
        <v>0.01</v>
      </c>
      <c r="AH94" s="2"/>
      <c r="AI94" s="2"/>
      <c r="AJ94" s="1">
        <f t="shared" si="95"/>
        <v>0.13257007678401794</v>
      </c>
      <c r="AK94" s="9">
        <f t="shared" si="96"/>
        <v>9.8854166666666661</v>
      </c>
      <c r="AL94" s="1">
        <f t="shared" si="97"/>
        <v>0.45</v>
      </c>
      <c r="AM94" s="17">
        <f t="shared" si="98"/>
        <v>3337765.3333333335</v>
      </c>
      <c r="AN94" s="1">
        <f t="shared" si="99"/>
        <v>43741763374.391098</v>
      </c>
    </row>
    <row r="95" spans="1:48" x14ac:dyDescent="0.15">
      <c r="C95" s="7">
        <v>6</v>
      </c>
      <c r="D95" s="7">
        <f t="shared" si="100"/>
        <v>23.538514272333298</v>
      </c>
      <c r="E95" s="10">
        <f t="shared" si="101"/>
        <v>24.671432519354799</v>
      </c>
      <c r="F95" s="7" t="s">
        <v>83</v>
      </c>
      <c r="G95" s="1">
        <v>7</v>
      </c>
      <c r="H95" s="9">
        <f t="shared" si="84"/>
        <v>23.538514272333298</v>
      </c>
      <c r="I95" s="9">
        <f t="shared" si="85"/>
        <v>296.68851427233329</v>
      </c>
      <c r="J95" s="9">
        <f t="shared" si="86"/>
        <v>0.29473379215114864</v>
      </c>
      <c r="K95" s="9">
        <f t="shared" si="87"/>
        <v>9.8854166666666661</v>
      </c>
      <c r="L95" s="9">
        <f t="shared" si="88"/>
        <v>3.3610416666666665</v>
      </c>
      <c r="M95" s="1" t="s">
        <v>83</v>
      </c>
      <c r="O95" s="9">
        <f t="shared" si="102"/>
        <v>7.0644374434402604</v>
      </c>
      <c r="P95" s="9">
        <f t="shared" si="89"/>
        <v>2.0821284371197137</v>
      </c>
      <c r="Q95" s="12">
        <f t="shared" si="90"/>
        <v>0.93695779670387125</v>
      </c>
      <c r="R95" s="9">
        <f t="shared" si="91"/>
        <v>1.51246875</v>
      </c>
      <c r="S95" s="13">
        <f t="shared" si="92"/>
        <v>0.61948902858579469</v>
      </c>
      <c r="T95" s="2">
        <f t="shared" si="93"/>
        <v>0.34</v>
      </c>
      <c r="U95" s="14">
        <f t="shared" si="94"/>
        <v>0.2106262697191702</v>
      </c>
      <c r="V95" s="2">
        <v>240</v>
      </c>
      <c r="W95" s="2">
        <v>0.06</v>
      </c>
      <c r="X95" s="2">
        <v>15.1</v>
      </c>
      <c r="Y95" s="2">
        <v>0.14000000000000001</v>
      </c>
      <c r="Z95" s="2"/>
      <c r="AA95" s="2"/>
      <c r="AB95" s="2">
        <v>220</v>
      </c>
      <c r="AC95" s="2">
        <v>0.26</v>
      </c>
      <c r="AD95" s="2">
        <v>110</v>
      </c>
      <c r="AE95" s="2">
        <v>0.02</v>
      </c>
      <c r="AF95" s="2">
        <v>3</v>
      </c>
      <c r="AG95" s="2">
        <v>0.01</v>
      </c>
      <c r="AH95" s="2"/>
      <c r="AI95" s="2"/>
      <c r="AJ95" s="1">
        <f t="shared" si="95"/>
        <v>0.13944782032032982</v>
      </c>
      <c r="AK95" s="9">
        <f t="shared" si="96"/>
        <v>9.8854166666666661</v>
      </c>
      <c r="AL95" s="1">
        <f t="shared" si="97"/>
        <v>0.45</v>
      </c>
      <c r="AM95" s="17">
        <f t="shared" si="98"/>
        <v>3337765.3333333335</v>
      </c>
      <c r="AN95" s="1">
        <f t="shared" si="99"/>
        <v>46011088682.282677</v>
      </c>
    </row>
    <row r="96" spans="1:48" x14ac:dyDescent="0.15">
      <c r="C96" s="7">
        <v>7</v>
      </c>
      <c r="D96" s="7">
        <f t="shared" si="100"/>
        <v>24.284864804838701</v>
      </c>
      <c r="E96" s="10">
        <f t="shared" si="101"/>
        <v>23.538514272333298</v>
      </c>
      <c r="F96" s="7" t="s">
        <v>83</v>
      </c>
      <c r="G96" s="1">
        <v>8</v>
      </c>
      <c r="H96" s="9">
        <f t="shared" si="84"/>
        <v>24.284864804838701</v>
      </c>
      <c r="I96" s="9">
        <f t="shared" si="85"/>
        <v>297.4348648048387</v>
      </c>
      <c r="J96" s="9">
        <f t="shared" si="86"/>
        <v>0.3200326444521972</v>
      </c>
      <c r="K96" s="9">
        <f t="shared" si="87"/>
        <v>9.8854166666666661</v>
      </c>
      <c r="L96" s="9">
        <f t="shared" si="88"/>
        <v>3.3610416666666665</v>
      </c>
      <c r="M96" s="1" t="s">
        <v>83</v>
      </c>
      <c r="O96" s="9">
        <f t="shared" si="102"/>
        <v>8.3433506729872136</v>
      </c>
      <c r="P96" s="9">
        <f t="shared" si="89"/>
        <v>2.6701445794681171</v>
      </c>
      <c r="Q96" s="12">
        <f t="shared" si="90"/>
        <v>1.2015650607606527</v>
      </c>
      <c r="R96" s="9">
        <f t="shared" si="91"/>
        <v>1.51246875</v>
      </c>
      <c r="S96" s="13">
        <f t="shared" si="92"/>
        <v>0.79443959470941317</v>
      </c>
      <c r="T96" s="2">
        <f t="shared" si="93"/>
        <v>0.34</v>
      </c>
      <c r="U96" s="14">
        <f t="shared" si="94"/>
        <v>0.27010946220120052</v>
      </c>
      <c r="V96" s="2">
        <v>240</v>
      </c>
      <c r="W96" s="2">
        <v>0.06</v>
      </c>
      <c r="X96" s="2">
        <v>15.1</v>
      </c>
      <c r="Y96" s="2">
        <v>0.14000000000000001</v>
      </c>
      <c r="Z96" s="2"/>
      <c r="AA96" s="2"/>
      <c r="AB96" s="2">
        <v>220</v>
      </c>
      <c r="AC96" s="2">
        <v>0.26</v>
      </c>
      <c r="AD96" s="2">
        <v>110</v>
      </c>
      <c r="AE96" s="2">
        <v>0.02</v>
      </c>
      <c r="AF96" s="2">
        <v>3</v>
      </c>
      <c r="AG96" s="2">
        <v>0.01</v>
      </c>
      <c r="AH96" s="2"/>
      <c r="AI96" s="2"/>
      <c r="AJ96" s="1">
        <f t="shared" si="95"/>
        <v>0.15738200285366197</v>
      </c>
      <c r="AK96" s="9">
        <f t="shared" si="96"/>
        <v>9.8854166666666661</v>
      </c>
      <c r="AL96" s="1">
        <f t="shared" si="97"/>
        <v>0.45</v>
      </c>
      <c r="AM96" s="17">
        <f t="shared" si="98"/>
        <v>3337765.3333333335</v>
      </c>
      <c r="AN96" s="1">
        <f t="shared" si="99"/>
        <v>51928508266.825943</v>
      </c>
    </row>
    <row r="97" spans="1:50" x14ac:dyDescent="0.15">
      <c r="C97" s="7">
        <v>8</v>
      </c>
      <c r="D97" s="7">
        <f t="shared" si="100"/>
        <v>25.369945549032298</v>
      </c>
      <c r="E97" s="10">
        <f t="shared" si="101"/>
        <v>24.284864804838701</v>
      </c>
      <c r="F97" s="7" t="s">
        <v>83</v>
      </c>
      <c r="G97" s="1">
        <v>9</v>
      </c>
      <c r="H97" s="9">
        <f t="shared" si="84"/>
        <v>25.369945549032298</v>
      </c>
      <c r="I97" s="9">
        <f t="shared" si="85"/>
        <v>298.51994554903229</v>
      </c>
      <c r="J97" s="9">
        <f t="shared" si="86"/>
        <v>0.36047174906101248</v>
      </c>
      <c r="K97" s="9">
        <f t="shared" si="87"/>
        <v>9.8854166666666661</v>
      </c>
      <c r="L97" s="9">
        <f t="shared" si="88"/>
        <v>3.3610416666666665</v>
      </c>
      <c r="M97" s="1" t="s">
        <v>83</v>
      </c>
      <c r="O97" s="9">
        <f t="shared" si="102"/>
        <v>9.0342477601857638</v>
      </c>
      <c r="P97" s="9">
        <f t="shared" si="89"/>
        <v>3.2565910915646965</v>
      </c>
      <c r="Q97" s="12">
        <f t="shared" si="90"/>
        <v>1.4654659912041135</v>
      </c>
      <c r="R97" s="9">
        <f t="shared" si="91"/>
        <v>1.51246875</v>
      </c>
      <c r="S97" s="13">
        <f t="shared" si="92"/>
        <v>0.9689231537538302</v>
      </c>
      <c r="T97" s="2">
        <f t="shared" si="93"/>
        <v>0.34</v>
      </c>
      <c r="U97" s="14">
        <f t="shared" si="94"/>
        <v>0.32943387227630228</v>
      </c>
      <c r="V97" s="2">
        <v>240</v>
      </c>
      <c r="W97" s="2">
        <v>0.06</v>
      </c>
      <c r="X97" s="2">
        <v>15.1</v>
      </c>
      <c r="Y97" s="2">
        <v>0.14000000000000001</v>
      </c>
      <c r="Z97" s="2"/>
      <c r="AA97" s="2"/>
      <c r="AB97" s="2">
        <v>220</v>
      </c>
      <c r="AC97" s="2">
        <v>0.26</v>
      </c>
      <c r="AD97" s="2">
        <v>110</v>
      </c>
      <c r="AE97" s="2">
        <v>0.02</v>
      </c>
      <c r="AF97" s="2">
        <v>3</v>
      </c>
      <c r="AG97" s="2">
        <v>0.01</v>
      </c>
      <c r="AH97" s="2"/>
      <c r="AI97" s="2"/>
      <c r="AJ97" s="1">
        <f t="shared" si="95"/>
        <v>0.17526831249130514</v>
      </c>
      <c r="AK97" s="9">
        <f t="shared" si="96"/>
        <v>9.8854166666666661</v>
      </c>
      <c r="AL97" s="1">
        <f t="shared" si="97"/>
        <v>0.45</v>
      </c>
      <c r="AM97" s="17">
        <f t="shared" si="98"/>
        <v>3337765.3333333335</v>
      </c>
      <c r="AN97" s="1">
        <f t="shared" si="99"/>
        <v>57830132093.185524</v>
      </c>
    </row>
    <row r="98" spans="1:50" x14ac:dyDescent="0.15">
      <c r="C98" s="7">
        <v>9</v>
      </c>
      <c r="D98" s="7">
        <f t="shared" si="100"/>
        <v>25.538418907666699</v>
      </c>
      <c r="E98" s="10">
        <f t="shared" si="101"/>
        <v>25.369945549032298</v>
      </c>
      <c r="F98" s="7" t="s">
        <v>83</v>
      </c>
      <c r="G98" s="1">
        <v>10</v>
      </c>
      <c r="H98" s="9">
        <f t="shared" si="84"/>
        <v>25.538418907666699</v>
      </c>
      <c r="I98" s="9">
        <f t="shared" si="85"/>
        <v>298.68841890766669</v>
      </c>
      <c r="J98" s="9">
        <f t="shared" si="86"/>
        <v>0.36716485274739907</v>
      </c>
      <c r="K98" s="9">
        <f t="shared" si="87"/>
        <v>9.8854166666666661</v>
      </c>
      <c r="L98" s="9">
        <f t="shared" si="88"/>
        <v>3.3610416666666665</v>
      </c>
      <c r="M98" s="1" t="s">
        <v>83</v>
      </c>
      <c r="O98" s="9">
        <f t="shared" si="102"/>
        <v>9.1386983352877351</v>
      </c>
      <c r="P98" s="9">
        <f t="shared" si="89"/>
        <v>3.3554088285788222</v>
      </c>
      <c r="Q98" s="12">
        <f t="shared" si="90"/>
        <v>1.5099339728604699</v>
      </c>
      <c r="R98" s="9">
        <f t="shared" si="91"/>
        <v>1.51246875</v>
      </c>
      <c r="S98" s="13">
        <f t="shared" si="92"/>
        <v>0.99832407966146075</v>
      </c>
      <c r="T98" s="2">
        <f t="shared" si="93"/>
        <v>0.34</v>
      </c>
      <c r="U98" s="14">
        <f t="shared" si="94"/>
        <v>0.3394301870848967</v>
      </c>
      <c r="V98" s="2">
        <v>240</v>
      </c>
      <c r="W98" s="2">
        <v>0.06</v>
      </c>
      <c r="X98" s="2">
        <v>15.1</v>
      </c>
      <c r="Y98" s="2">
        <v>0.14000000000000001</v>
      </c>
      <c r="Z98" s="2"/>
      <c r="AA98" s="2"/>
      <c r="AB98" s="2">
        <v>220</v>
      </c>
      <c r="AC98" s="2">
        <v>0.26</v>
      </c>
      <c r="AD98" s="2">
        <v>110</v>
      </c>
      <c r="AE98" s="2">
        <v>0.02</v>
      </c>
      <c r="AF98" s="2">
        <v>3</v>
      </c>
      <c r="AG98" s="2">
        <v>0.01</v>
      </c>
      <c r="AH98" s="2"/>
      <c r="AI98" s="2"/>
      <c r="AJ98" s="1">
        <f t="shared" si="95"/>
        <v>0.17828220140609635</v>
      </c>
      <c r="AK98" s="9">
        <f t="shared" si="96"/>
        <v>9.8854166666666661</v>
      </c>
      <c r="AL98" s="1">
        <f t="shared" si="97"/>
        <v>0.45</v>
      </c>
      <c r="AM98" s="17">
        <f t="shared" si="98"/>
        <v>3337765.3333333335</v>
      </c>
      <c r="AN98" s="1">
        <f t="shared" si="99"/>
        <v>58824570800.211983</v>
      </c>
    </row>
    <row r="99" spans="1:50" x14ac:dyDescent="0.15">
      <c r="C99" s="7">
        <v>10</v>
      </c>
      <c r="D99" s="7">
        <f t="shared" si="100"/>
        <v>26.299558567096799</v>
      </c>
      <c r="E99" s="10">
        <f t="shared" si="101"/>
        <v>25.538418907666699</v>
      </c>
      <c r="F99" s="7" t="s">
        <v>83</v>
      </c>
      <c r="G99" s="1">
        <v>11</v>
      </c>
      <c r="H99" s="9">
        <f t="shared" si="84"/>
        <v>26.299558567096799</v>
      </c>
      <c r="I99" s="9">
        <f t="shared" si="85"/>
        <v>299.4495585670968</v>
      </c>
      <c r="J99" s="9">
        <f t="shared" si="86"/>
        <v>0.39888359231995829</v>
      </c>
      <c r="K99" s="9">
        <f t="shared" si="87"/>
        <v>9.8854166666666661</v>
      </c>
      <c r="L99" s="9">
        <f t="shared" si="88"/>
        <v>3.3610416666666665</v>
      </c>
      <c r="M99" s="1" t="s">
        <v>85</v>
      </c>
      <c r="N99" s="9">
        <f>(O98-P98)*$C$21/100</f>
        <v>5.4941250313734669</v>
      </c>
      <c r="O99" s="9">
        <f t="shared" si="102"/>
        <v>3.650206142002113</v>
      </c>
      <c r="P99" s="9">
        <f t="shared" si="89"/>
        <v>1.4560073386301786</v>
      </c>
      <c r="Q99" s="12">
        <f t="shared" si="90"/>
        <v>0.65520330238358038</v>
      </c>
      <c r="R99" s="9">
        <f t="shared" si="91"/>
        <v>1.51246875</v>
      </c>
      <c r="S99" s="13">
        <f t="shared" si="92"/>
        <v>0.43320121647708776</v>
      </c>
      <c r="T99" s="2">
        <f t="shared" si="93"/>
        <v>0.34</v>
      </c>
      <c r="U99" s="14">
        <f t="shared" si="94"/>
        <v>0.14728841360220984</v>
      </c>
      <c r="V99" s="2">
        <v>240</v>
      </c>
      <c r="W99" s="2">
        <v>0.06</v>
      </c>
      <c r="X99" s="2">
        <v>15.1</v>
      </c>
      <c r="Y99" s="2">
        <v>0.14000000000000001</v>
      </c>
      <c r="Z99" s="2"/>
      <c r="AA99" s="2"/>
      <c r="AB99" s="2">
        <v>220</v>
      </c>
      <c r="AC99" s="2">
        <v>0.26</v>
      </c>
      <c r="AD99" s="2">
        <v>110</v>
      </c>
      <c r="AE99" s="2">
        <v>0.02</v>
      </c>
      <c r="AF99" s="2">
        <v>3</v>
      </c>
      <c r="AG99" s="2">
        <v>0.01</v>
      </c>
      <c r="AH99" s="2"/>
      <c r="AI99" s="2"/>
      <c r="AJ99" s="1">
        <f t="shared" si="95"/>
        <v>0.12035145670106627</v>
      </c>
      <c r="AK99" s="9">
        <f t="shared" si="96"/>
        <v>9.8854166666666661</v>
      </c>
      <c r="AL99" s="1">
        <f t="shared" si="97"/>
        <v>0.45</v>
      </c>
      <c r="AM99" s="17">
        <f t="shared" si="98"/>
        <v>3337765.3333333335</v>
      </c>
      <c r="AN99" s="1">
        <f t="shared" si="99"/>
        <v>39710205111.806702</v>
      </c>
    </row>
    <row r="100" spans="1:50" x14ac:dyDescent="0.15">
      <c r="C100" s="7">
        <v>11</v>
      </c>
      <c r="D100" s="7">
        <f t="shared" si="100"/>
        <v>26.154873887333299</v>
      </c>
      <c r="E100" s="10">
        <f t="shared" si="101"/>
        <v>26.299558567096799</v>
      </c>
      <c r="F100" s="7" t="s">
        <v>85</v>
      </c>
      <c r="G100" s="1">
        <v>12</v>
      </c>
      <c r="H100" s="9">
        <f t="shared" si="84"/>
        <v>26.154873887333299</v>
      </c>
      <c r="I100" s="9">
        <f t="shared" si="85"/>
        <v>299.30487388733326</v>
      </c>
      <c r="J100" s="9">
        <f t="shared" si="86"/>
        <v>0.39266290545466714</v>
      </c>
      <c r="K100" s="9">
        <f t="shared" si="87"/>
        <v>9.8854166666666661</v>
      </c>
      <c r="L100" s="9">
        <f t="shared" si="88"/>
        <v>3.3610416666666665</v>
      </c>
      <c r="M100" s="1" t="s">
        <v>83</v>
      </c>
      <c r="O100" s="9">
        <f t="shared" si="102"/>
        <v>5.5552404700386004</v>
      </c>
      <c r="P100" s="9">
        <f t="shared" si="89"/>
        <v>2.1813368634647077</v>
      </c>
      <c r="Q100" s="12">
        <f t="shared" si="90"/>
        <v>0.9816015885591185</v>
      </c>
      <c r="R100" s="9">
        <f t="shared" si="91"/>
        <v>1.51246875</v>
      </c>
      <c r="S100" s="13">
        <f t="shared" si="92"/>
        <v>0.64900619504311641</v>
      </c>
      <c r="T100" s="2">
        <f t="shared" si="93"/>
        <v>0.34</v>
      </c>
      <c r="U100" s="14">
        <f t="shared" si="94"/>
        <v>0.2206621063146596</v>
      </c>
      <c r="V100" s="2">
        <v>240</v>
      </c>
      <c r="W100" s="2">
        <v>0.06</v>
      </c>
      <c r="X100" s="2">
        <v>15.1</v>
      </c>
      <c r="Y100" s="2">
        <v>0.14000000000000001</v>
      </c>
      <c r="Z100" s="2"/>
      <c r="AA100" s="2"/>
      <c r="AB100" s="2">
        <v>220</v>
      </c>
      <c r="AC100" s="2">
        <v>0.26</v>
      </c>
      <c r="AD100" s="2">
        <v>110</v>
      </c>
      <c r="AE100" s="2">
        <v>0.02</v>
      </c>
      <c r="AF100" s="2">
        <v>3</v>
      </c>
      <c r="AG100" s="2">
        <v>0.01</v>
      </c>
      <c r="AH100" s="2"/>
      <c r="AI100" s="2"/>
      <c r="AJ100" s="1">
        <f t="shared" si="95"/>
        <v>0.14247362505386987</v>
      </c>
      <c r="AK100" s="9">
        <f t="shared" si="96"/>
        <v>9.8854166666666661</v>
      </c>
      <c r="AL100" s="1">
        <f t="shared" si="97"/>
        <v>0.45</v>
      </c>
      <c r="AM100" s="17">
        <f t="shared" si="98"/>
        <v>3337765.3333333335</v>
      </c>
      <c r="AN100" s="1">
        <f t="shared" si="99"/>
        <v>47009459037.662735</v>
      </c>
      <c r="AO100" s="1">
        <f>SUM(AN89:AN100)</f>
        <v>574107636413.13171</v>
      </c>
    </row>
    <row r="101" spans="1:50" x14ac:dyDescent="0.15">
      <c r="C101" s="7">
        <v>12</v>
      </c>
      <c r="D101" s="7">
        <f t="shared" si="100"/>
        <v>25.785582815806499</v>
      </c>
      <c r="E101" s="10">
        <f t="shared" si="101"/>
        <v>26.154873887333299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625.46400000000006</v>
      </c>
      <c r="C105" s="7" t="s">
        <v>82</v>
      </c>
      <c r="D105" s="7">
        <f>D89</f>
        <v>25.567072902903199</v>
      </c>
      <c r="E105" s="7"/>
      <c r="F105" s="7"/>
      <c r="G105" s="1">
        <v>1</v>
      </c>
      <c r="H105" s="9">
        <f t="shared" ref="H105:H116" si="103">E106</f>
        <v>25.567072902903199</v>
      </c>
      <c r="I105" s="9">
        <f t="shared" ref="I105:I116" si="104">H105+273.15</f>
        <v>298.71707290290317</v>
      </c>
      <c r="J105" s="9">
        <f t="shared" ref="J105:J116" si="105">EXP(($C$15*(I105-$C$13))/($C$16*I105*$C$13))</f>
        <v>0.36831475998934737</v>
      </c>
      <c r="K105" s="9">
        <f t="shared" ref="K105:K116" si="106">$B$105/12</f>
        <v>52.122000000000007</v>
      </c>
      <c r="L105" s="9">
        <f t="shared" ref="L105:L116" si="107">K105*$B$106/100</f>
        <v>0.52122000000000002</v>
      </c>
      <c r="M105" s="1" t="s">
        <v>83</v>
      </c>
      <c r="O105" s="9">
        <f>L105</f>
        <v>0.52122000000000002</v>
      </c>
      <c r="P105" s="9">
        <f t="shared" ref="P105:P116" si="108">O105*J105</f>
        <v>0.19197301920164764</v>
      </c>
      <c r="Q105" s="12">
        <f t="shared" ref="Q105:Q116" si="109">P105*$B$107</f>
        <v>5.7591905760494291E-2</v>
      </c>
      <c r="R105" s="9">
        <f t="shared" ref="R105:R116" si="110">L105*$B$107</f>
        <v>0.156366</v>
      </c>
      <c r="S105" s="13">
        <f t="shared" ref="S105:S116" si="111">Q105/R105</f>
        <v>0.36831475998934737</v>
      </c>
      <c r="T105" s="2">
        <f t="shared" ref="T105:T116" si="112">$B$106/100</f>
        <v>0.01</v>
      </c>
      <c r="U105" s="14">
        <f t="shared" ref="U105:U116" si="113">S105*T105</f>
        <v>3.6831475998934738E-3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0.01</v>
      </c>
      <c r="AF105" s="2">
        <v>0.49</v>
      </c>
      <c r="AG105" s="14">
        <f t="shared" ref="AG105:AG116" si="114">AF105*AE105</f>
        <v>4.8999999999999998E-3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0.02</v>
      </c>
      <c r="AR105" s="2">
        <v>0.5</v>
      </c>
      <c r="AS105" s="2">
        <f t="shared" ref="AS105:AS116" si="115">AR105*AQ105</f>
        <v>0.01</v>
      </c>
      <c r="AT105" s="1">
        <f t="shared" ref="AT105:AT116" si="116">(AS105+AM105+AD105+AA105+U105+X105+AG105+AJ105+AP105)</f>
        <v>1.8583147599893476E-2</v>
      </c>
      <c r="AU105" s="9">
        <f t="shared" ref="AU105:AU116" si="117">$B$105/12</f>
        <v>52.122000000000007</v>
      </c>
      <c r="AV105" s="1">
        <f t="shared" ref="AV105:AV116" si="118">$B$107</f>
        <v>0.3</v>
      </c>
      <c r="AW105" s="1">
        <f t="shared" ref="AW105:AW116" si="119">$E$7/12</f>
        <v>464678</v>
      </c>
      <c r="AX105" s="1">
        <f t="shared" ref="AX105:AX116" si="120">AW105*10000*AV105*0.67*AU105*AT105</f>
        <v>904666517.81681645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26.036496928387098</v>
      </c>
      <c r="E106" s="10">
        <f t="shared" ref="E106:E117" si="122">D105</f>
        <v>25.567072902903199</v>
      </c>
      <c r="F106" s="7" t="s">
        <v>83</v>
      </c>
      <c r="G106" s="1">
        <v>2</v>
      </c>
      <c r="H106" s="9">
        <f t="shared" si="103"/>
        <v>26.036496928387098</v>
      </c>
      <c r="I106" s="9">
        <f t="shared" si="104"/>
        <v>299.1864969283871</v>
      </c>
      <c r="J106" s="9">
        <f t="shared" si="105"/>
        <v>0.38764115599399007</v>
      </c>
      <c r="K106" s="9">
        <f t="shared" si="106"/>
        <v>52.122000000000007</v>
      </c>
      <c r="L106" s="9">
        <f t="shared" si="107"/>
        <v>0.52122000000000002</v>
      </c>
      <c r="M106" s="1" t="s">
        <v>83</v>
      </c>
      <c r="O106" s="9">
        <f t="shared" ref="O106:O116" si="123">L106+O105-P105-N106</f>
        <v>0.85046698079835237</v>
      </c>
      <c r="P106" s="9">
        <f t="shared" si="108"/>
        <v>0.32967600357139187</v>
      </c>
      <c r="Q106" s="12">
        <f t="shared" si="109"/>
        <v>9.8902801071417565E-2</v>
      </c>
      <c r="R106" s="9">
        <f t="shared" si="110"/>
        <v>0.156366</v>
      </c>
      <c r="S106" s="13">
        <f t="shared" si="111"/>
        <v>0.63250835265606054</v>
      </c>
      <c r="T106" s="2">
        <f t="shared" si="112"/>
        <v>0.01</v>
      </c>
      <c r="U106" s="14">
        <f t="shared" si="113"/>
        <v>6.3250835265606055E-3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0.01</v>
      </c>
      <c r="AF106" s="2">
        <v>0.49</v>
      </c>
      <c r="AG106" s="14">
        <f t="shared" si="114"/>
        <v>4.8999999999999998E-3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0.02</v>
      </c>
      <c r="AR106" s="2">
        <v>0.5</v>
      </c>
      <c r="AS106" s="2">
        <f t="shared" si="115"/>
        <v>0.01</v>
      </c>
      <c r="AT106" s="1">
        <f t="shared" si="116"/>
        <v>2.1225083526560606E-2</v>
      </c>
      <c r="AU106" s="9">
        <f t="shared" si="117"/>
        <v>52.122000000000007</v>
      </c>
      <c r="AV106" s="1">
        <f t="shared" si="118"/>
        <v>0.3</v>
      </c>
      <c r="AW106" s="1">
        <f t="shared" si="119"/>
        <v>464678</v>
      </c>
      <c r="AX106" s="1">
        <f t="shared" si="120"/>
        <v>1033281488.032454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26.429339278620699</v>
      </c>
      <c r="E107" s="10">
        <f t="shared" si="122"/>
        <v>26.036496928387098</v>
      </c>
      <c r="F107" s="7" t="s">
        <v>83</v>
      </c>
      <c r="G107" s="1">
        <v>3</v>
      </c>
      <c r="H107" s="9">
        <f t="shared" si="103"/>
        <v>26.429339278620699</v>
      </c>
      <c r="I107" s="9">
        <f t="shared" si="104"/>
        <v>299.57933927862069</v>
      </c>
      <c r="J107" s="9">
        <f t="shared" si="105"/>
        <v>0.40454206075394833</v>
      </c>
      <c r="K107" s="9">
        <f t="shared" si="106"/>
        <v>52.122000000000007</v>
      </c>
      <c r="L107" s="9">
        <f t="shared" si="107"/>
        <v>0.52122000000000002</v>
      </c>
      <c r="M107" s="1" t="s">
        <v>83</v>
      </c>
      <c r="O107" s="9">
        <f t="shared" si="123"/>
        <v>1.0420109772269603</v>
      </c>
      <c r="P107" s="9">
        <f t="shared" si="108"/>
        <v>0.42153726805563008</v>
      </c>
      <c r="Q107" s="12">
        <f t="shared" si="109"/>
        <v>0.12646118041668902</v>
      </c>
      <c r="R107" s="9">
        <f t="shared" si="110"/>
        <v>0.156366</v>
      </c>
      <c r="S107" s="13">
        <f t="shared" si="111"/>
        <v>0.80875113782209063</v>
      </c>
      <c r="T107" s="2">
        <f t="shared" si="112"/>
        <v>0.01</v>
      </c>
      <c r="U107" s="14">
        <f t="shared" si="113"/>
        <v>8.0875113782209063E-3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0.01</v>
      </c>
      <c r="AF107" s="2">
        <v>0.49</v>
      </c>
      <c r="AG107" s="14">
        <f t="shared" si="114"/>
        <v>4.8999999999999998E-3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0.02</v>
      </c>
      <c r="AR107" s="2">
        <v>0.5</v>
      </c>
      <c r="AS107" s="2">
        <f t="shared" si="115"/>
        <v>0.01</v>
      </c>
      <c r="AT107" s="1">
        <f t="shared" si="116"/>
        <v>2.2987511378220908E-2</v>
      </c>
      <c r="AU107" s="9">
        <f t="shared" si="117"/>
        <v>52.122000000000007</v>
      </c>
      <c r="AV107" s="1">
        <f t="shared" si="118"/>
        <v>0.3</v>
      </c>
      <c r="AW107" s="1">
        <f t="shared" si="119"/>
        <v>464678</v>
      </c>
      <c r="AX107" s="1">
        <f t="shared" si="120"/>
        <v>1119080164.4350479</v>
      </c>
    </row>
    <row r="108" spans="1:50" x14ac:dyDescent="0.15">
      <c r="C108" s="7">
        <v>3</v>
      </c>
      <c r="D108" s="7">
        <f t="shared" si="121"/>
        <v>25.994131131290299</v>
      </c>
      <c r="E108" s="10">
        <f t="shared" si="122"/>
        <v>26.429339278620699</v>
      </c>
      <c r="F108" s="7" t="s">
        <v>83</v>
      </c>
      <c r="G108" s="1">
        <v>4</v>
      </c>
      <c r="H108" s="9">
        <f t="shared" si="103"/>
        <v>25.994131131290299</v>
      </c>
      <c r="I108" s="9">
        <f t="shared" si="104"/>
        <v>299.14413113129029</v>
      </c>
      <c r="J108" s="9">
        <f t="shared" si="105"/>
        <v>0.38585862085819983</v>
      </c>
      <c r="K108" s="9">
        <f t="shared" si="106"/>
        <v>52.122000000000007</v>
      </c>
      <c r="L108" s="9">
        <f t="shared" si="107"/>
        <v>0.52122000000000002</v>
      </c>
      <c r="M108" s="1" t="s">
        <v>83</v>
      </c>
      <c r="O108" s="9">
        <f t="shared" si="123"/>
        <v>1.1416937091713302</v>
      </c>
      <c r="P108" s="9">
        <f t="shared" si="108"/>
        <v>0.44053236006333213</v>
      </c>
      <c r="Q108" s="12">
        <f t="shared" si="109"/>
        <v>0.13215970801899962</v>
      </c>
      <c r="R108" s="9">
        <f t="shared" si="110"/>
        <v>0.156366</v>
      </c>
      <c r="S108" s="13">
        <f t="shared" si="111"/>
        <v>0.84519465880689926</v>
      </c>
      <c r="T108" s="2">
        <f t="shared" si="112"/>
        <v>0.01</v>
      </c>
      <c r="U108" s="14">
        <f t="shared" si="113"/>
        <v>8.4519465880689929E-3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0.01</v>
      </c>
      <c r="AF108" s="2">
        <v>0.49</v>
      </c>
      <c r="AG108" s="14">
        <f t="shared" si="114"/>
        <v>4.8999999999999998E-3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0.02</v>
      </c>
      <c r="AR108" s="2">
        <v>0.5</v>
      </c>
      <c r="AS108" s="2">
        <f t="shared" si="115"/>
        <v>0.01</v>
      </c>
      <c r="AT108" s="1">
        <f t="shared" si="116"/>
        <v>2.3351946588068995E-2</v>
      </c>
      <c r="AU108" s="9">
        <f t="shared" si="117"/>
        <v>52.122000000000007</v>
      </c>
      <c r="AV108" s="1">
        <f t="shared" si="118"/>
        <v>0.3</v>
      </c>
      <c r="AW108" s="1">
        <f t="shared" si="119"/>
        <v>464678</v>
      </c>
      <c r="AX108" s="1">
        <f t="shared" si="120"/>
        <v>1136821633.1765974</v>
      </c>
    </row>
    <row r="109" spans="1:50" x14ac:dyDescent="0.15">
      <c r="C109" s="7">
        <v>4</v>
      </c>
      <c r="D109" s="7">
        <f t="shared" si="121"/>
        <v>26.020749195</v>
      </c>
      <c r="E109" s="10">
        <f t="shared" si="122"/>
        <v>25.994131131290299</v>
      </c>
      <c r="F109" s="7" t="s">
        <v>83</v>
      </c>
      <c r="G109" s="1">
        <v>5</v>
      </c>
      <c r="H109" s="9">
        <f t="shared" si="103"/>
        <v>26.020749195</v>
      </c>
      <c r="I109" s="9">
        <f t="shared" si="104"/>
        <v>299.17074919499998</v>
      </c>
      <c r="J109" s="9">
        <f t="shared" si="105"/>
        <v>0.38697767169957042</v>
      </c>
      <c r="K109" s="9">
        <f t="shared" si="106"/>
        <v>52.122000000000007</v>
      </c>
      <c r="L109" s="9">
        <f t="shared" si="107"/>
        <v>0.52122000000000002</v>
      </c>
      <c r="M109" s="1" t="s">
        <v>85</v>
      </c>
      <c r="N109" s="9">
        <f>(O108-P108)*$C$21/100</f>
        <v>0.66610328165259813</v>
      </c>
      <c r="O109" s="9">
        <f t="shared" si="123"/>
        <v>0.55627806745539987</v>
      </c>
      <c r="P109" s="9">
        <f t="shared" si="108"/>
        <v>0.21526719136142722</v>
      </c>
      <c r="Q109" s="12">
        <f t="shared" si="109"/>
        <v>6.4580157408428165E-2</v>
      </c>
      <c r="R109" s="9">
        <f t="shared" si="110"/>
        <v>0.156366</v>
      </c>
      <c r="S109" s="13">
        <f t="shared" si="111"/>
        <v>0.41300639146891371</v>
      </c>
      <c r="T109" s="2">
        <f t="shared" si="112"/>
        <v>0.01</v>
      </c>
      <c r="U109" s="14">
        <f t="shared" si="113"/>
        <v>4.1300639146891376E-3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0.01</v>
      </c>
      <c r="AF109" s="2">
        <v>0.49</v>
      </c>
      <c r="AG109" s="14">
        <f t="shared" si="114"/>
        <v>4.8999999999999998E-3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0.02</v>
      </c>
      <c r="AR109" s="2">
        <v>0.5</v>
      </c>
      <c r="AS109" s="2">
        <f t="shared" si="115"/>
        <v>0.01</v>
      </c>
      <c r="AT109" s="1">
        <f t="shared" si="116"/>
        <v>1.9030063914689137E-2</v>
      </c>
      <c r="AU109" s="9">
        <f t="shared" si="117"/>
        <v>52.122000000000007</v>
      </c>
      <c r="AV109" s="1">
        <f t="shared" si="118"/>
        <v>0.3</v>
      </c>
      <c r="AW109" s="1">
        <f t="shared" si="119"/>
        <v>464678</v>
      </c>
      <c r="AX109" s="1">
        <f t="shared" si="120"/>
        <v>926423339.37184906</v>
      </c>
    </row>
    <row r="110" spans="1:50" x14ac:dyDescent="0.15">
      <c r="C110" s="7">
        <v>5</v>
      </c>
      <c r="D110" s="7">
        <f t="shared" si="121"/>
        <v>24.671432519354799</v>
      </c>
      <c r="E110" s="10">
        <f t="shared" si="122"/>
        <v>26.020749195</v>
      </c>
      <c r="F110" s="7" t="s">
        <v>85</v>
      </c>
      <c r="G110" s="1">
        <v>6</v>
      </c>
      <c r="H110" s="9">
        <f t="shared" si="103"/>
        <v>24.671432519354799</v>
      </c>
      <c r="I110" s="9">
        <f t="shared" si="104"/>
        <v>297.8214325193548</v>
      </c>
      <c r="J110" s="9">
        <f t="shared" si="105"/>
        <v>0.33392408237590476</v>
      </c>
      <c r="K110" s="9">
        <f t="shared" si="106"/>
        <v>52.122000000000007</v>
      </c>
      <c r="L110" s="9">
        <f t="shared" si="107"/>
        <v>0.52122000000000002</v>
      </c>
      <c r="M110" s="1" t="s">
        <v>83</v>
      </c>
      <c r="O110" s="9">
        <f t="shared" si="123"/>
        <v>0.86223087609397253</v>
      </c>
      <c r="P110" s="9">
        <f t="shared" si="108"/>
        <v>0.28791965409585224</v>
      </c>
      <c r="Q110" s="12">
        <f t="shared" si="109"/>
        <v>8.6375896228755675E-2</v>
      </c>
      <c r="R110" s="9">
        <f t="shared" si="110"/>
        <v>0.156366</v>
      </c>
      <c r="S110" s="13">
        <f t="shared" si="111"/>
        <v>0.552395637342873</v>
      </c>
      <c r="T110" s="2">
        <f t="shared" si="112"/>
        <v>0.01</v>
      </c>
      <c r="U110" s="14">
        <f t="shared" si="113"/>
        <v>5.5239563734287298E-3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0.01</v>
      </c>
      <c r="AF110" s="2">
        <v>0.49</v>
      </c>
      <c r="AG110" s="14">
        <f t="shared" si="114"/>
        <v>4.8999999999999998E-3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0.02</v>
      </c>
      <c r="AR110" s="2">
        <v>0.5</v>
      </c>
      <c r="AS110" s="2">
        <f t="shared" si="115"/>
        <v>0.01</v>
      </c>
      <c r="AT110" s="1">
        <f t="shared" si="116"/>
        <v>2.0423956373428732E-2</v>
      </c>
      <c r="AU110" s="9">
        <f t="shared" si="117"/>
        <v>52.122000000000007</v>
      </c>
      <c r="AV110" s="1">
        <f t="shared" si="118"/>
        <v>0.3</v>
      </c>
      <c r="AW110" s="1">
        <f t="shared" si="119"/>
        <v>464678</v>
      </c>
      <c r="AX110" s="1">
        <f t="shared" si="120"/>
        <v>994280941.53964865</v>
      </c>
    </row>
    <row r="111" spans="1:50" x14ac:dyDescent="0.15">
      <c r="C111" s="7">
        <v>6</v>
      </c>
      <c r="D111" s="7">
        <f t="shared" si="121"/>
        <v>23.538514272333298</v>
      </c>
      <c r="E111" s="10">
        <f t="shared" si="122"/>
        <v>24.671432519354799</v>
      </c>
      <c r="F111" s="7" t="s">
        <v>83</v>
      </c>
      <c r="G111" s="1">
        <v>7</v>
      </c>
      <c r="H111" s="9">
        <f t="shared" si="103"/>
        <v>23.538514272333298</v>
      </c>
      <c r="I111" s="9">
        <f t="shared" si="104"/>
        <v>296.68851427233329</v>
      </c>
      <c r="J111" s="9">
        <f t="shared" si="105"/>
        <v>0.29473379215114864</v>
      </c>
      <c r="K111" s="9">
        <f t="shared" si="106"/>
        <v>52.122000000000007</v>
      </c>
      <c r="L111" s="9">
        <f t="shared" si="107"/>
        <v>0.52122000000000002</v>
      </c>
      <c r="M111" s="1" t="s">
        <v>83</v>
      </c>
      <c r="O111" s="9">
        <f t="shared" si="123"/>
        <v>1.0955312219981204</v>
      </c>
      <c r="P111" s="9">
        <f t="shared" si="108"/>
        <v>0.32289007147948789</v>
      </c>
      <c r="Q111" s="12">
        <f t="shared" si="109"/>
        <v>9.686702144384636E-2</v>
      </c>
      <c r="R111" s="9">
        <f t="shared" si="110"/>
        <v>0.156366</v>
      </c>
      <c r="S111" s="13">
        <f t="shared" si="111"/>
        <v>0.61948902858579458</v>
      </c>
      <c r="T111" s="2">
        <f t="shared" si="112"/>
        <v>0.01</v>
      </c>
      <c r="U111" s="14">
        <f t="shared" si="113"/>
        <v>6.1948902858579456E-3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0.01</v>
      </c>
      <c r="AF111" s="2">
        <v>0.49</v>
      </c>
      <c r="AG111" s="14">
        <f t="shared" si="114"/>
        <v>4.8999999999999998E-3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0.02</v>
      </c>
      <c r="AR111" s="2">
        <v>0.5</v>
      </c>
      <c r="AS111" s="2">
        <f t="shared" si="115"/>
        <v>0.01</v>
      </c>
      <c r="AT111" s="1">
        <f t="shared" si="116"/>
        <v>2.1094890285857947E-2</v>
      </c>
      <c r="AU111" s="9">
        <f t="shared" si="117"/>
        <v>52.122000000000007</v>
      </c>
      <c r="AV111" s="1">
        <f t="shared" si="118"/>
        <v>0.3</v>
      </c>
      <c r="AW111" s="1">
        <f t="shared" si="119"/>
        <v>464678</v>
      </c>
      <c r="AX111" s="1">
        <f t="shared" si="120"/>
        <v>1026943408.5937245</v>
      </c>
    </row>
    <row r="112" spans="1:50" x14ac:dyDescent="0.15">
      <c r="C112" s="7">
        <v>7</v>
      </c>
      <c r="D112" s="7">
        <f t="shared" si="121"/>
        <v>24.284864804838701</v>
      </c>
      <c r="E112" s="10">
        <f t="shared" si="122"/>
        <v>23.538514272333298</v>
      </c>
      <c r="F112" s="7" t="s">
        <v>83</v>
      </c>
      <c r="G112" s="1">
        <v>8</v>
      </c>
      <c r="H112" s="9">
        <f t="shared" si="103"/>
        <v>24.284864804838701</v>
      </c>
      <c r="I112" s="9">
        <f t="shared" si="104"/>
        <v>297.4348648048387</v>
      </c>
      <c r="J112" s="9">
        <f t="shared" si="105"/>
        <v>0.3200326444521972</v>
      </c>
      <c r="K112" s="9">
        <f t="shared" si="106"/>
        <v>52.122000000000007</v>
      </c>
      <c r="L112" s="9">
        <f t="shared" si="107"/>
        <v>0.52122000000000002</v>
      </c>
      <c r="M112" s="1" t="s">
        <v>83</v>
      </c>
      <c r="O112" s="9">
        <f t="shared" si="123"/>
        <v>1.2938611505186324</v>
      </c>
      <c r="P112" s="9">
        <f t="shared" si="108"/>
        <v>0.41407780555444029</v>
      </c>
      <c r="Q112" s="12">
        <f t="shared" si="109"/>
        <v>0.12422334166633209</v>
      </c>
      <c r="R112" s="9">
        <f t="shared" si="110"/>
        <v>0.156366</v>
      </c>
      <c r="S112" s="13">
        <f t="shared" si="111"/>
        <v>0.79443959470941306</v>
      </c>
      <c r="T112" s="2">
        <f t="shared" si="112"/>
        <v>0.01</v>
      </c>
      <c r="U112" s="14">
        <f t="shared" si="113"/>
        <v>7.9443959470941305E-3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0.01</v>
      </c>
      <c r="AF112" s="2">
        <v>0.49</v>
      </c>
      <c r="AG112" s="14">
        <f t="shared" si="114"/>
        <v>4.8999999999999998E-3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0.02</v>
      </c>
      <c r="AR112" s="2">
        <v>0.5</v>
      </c>
      <c r="AS112" s="2">
        <f t="shared" si="115"/>
        <v>0.01</v>
      </c>
      <c r="AT112" s="1">
        <f t="shared" si="116"/>
        <v>2.2844395947094129E-2</v>
      </c>
      <c r="AU112" s="9">
        <f t="shared" si="117"/>
        <v>52.122000000000007</v>
      </c>
      <c r="AV112" s="1">
        <f t="shared" si="118"/>
        <v>0.3</v>
      </c>
      <c r="AW112" s="1">
        <f t="shared" si="119"/>
        <v>464678</v>
      </c>
      <c r="AX112" s="1">
        <f t="shared" si="120"/>
        <v>1112113005.7216306</v>
      </c>
    </row>
    <row r="113" spans="1:53" x14ac:dyDescent="0.15">
      <c r="C113" s="7">
        <v>8</v>
      </c>
      <c r="D113" s="7">
        <f t="shared" si="121"/>
        <v>25.369945549032298</v>
      </c>
      <c r="E113" s="10">
        <f t="shared" si="122"/>
        <v>24.284864804838701</v>
      </c>
      <c r="F113" s="7" t="s">
        <v>83</v>
      </c>
      <c r="G113" s="1">
        <v>9</v>
      </c>
      <c r="H113" s="9">
        <f t="shared" si="103"/>
        <v>25.369945549032298</v>
      </c>
      <c r="I113" s="9">
        <f t="shared" si="104"/>
        <v>298.51994554903229</v>
      </c>
      <c r="J113" s="9">
        <f t="shared" si="105"/>
        <v>0.36047174906101248</v>
      </c>
      <c r="K113" s="9">
        <f t="shared" si="106"/>
        <v>52.122000000000007</v>
      </c>
      <c r="L113" s="9">
        <f t="shared" si="107"/>
        <v>0.52122000000000002</v>
      </c>
      <c r="M113" s="1" t="s">
        <v>83</v>
      </c>
      <c r="O113" s="9">
        <f t="shared" si="123"/>
        <v>1.4010033449641921</v>
      </c>
      <c r="P113" s="9">
        <f t="shared" si="108"/>
        <v>0.50502212619957132</v>
      </c>
      <c r="Q113" s="12">
        <f t="shared" si="109"/>
        <v>0.1515066378598714</v>
      </c>
      <c r="R113" s="9">
        <f t="shared" si="110"/>
        <v>0.156366</v>
      </c>
      <c r="S113" s="13">
        <f t="shared" si="111"/>
        <v>0.96892315375383009</v>
      </c>
      <c r="T113" s="2">
        <f t="shared" si="112"/>
        <v>0.01</v>
      </c>
      <c r="U113" s="14">
        <f t="shared" si="113"/>
        <v>9.6892315375383016E-3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0.01</v>
      </c>
      <c r="AF113" s="2">
        <v>0.49</v>
      </c>
      <c r="AG113" s="14">
        <f t="shared" si="114"/>
        <v>4.8999999999999998E-3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0.02</v>
      </c>
      <c r="AR113" s="2">
        <v>0.5</v>
      </c>
      <c r="AS113" s="2">
        <f t="shared" si="115"/>
        <v>0.01</v>
      </c>
      <c r="AT113" s="1">
        <f t="shared" si="116"/>
        <v>2.4589231537538302E-2</v>
      </c>
      <c r="AU113" s="9">
        <f t="shared" si="117"/>
        <v>52.122000000000007</v>
      </c>
      <c r="AV113" s="1">
        <f t="shared" si="118"/>
        <v>0.3</v>
      </c>
      <c r="AW113" s="1">
        <f t="shared" si="119"/>
        <v>464678</v>
      </c>
      <c r="AX113" s="1">
        <f t="shared" si="120"/>
        <v>1197055254.0293946</v>
      </c>
    </row>
    <row r="114" spans="1:53" x14ac:dyDescent="0.15">
      <c r="C114" s="7">
        <v>9</v>
      </c>
      <c r="D114" s="7">
        <f t="shared" si="121"/>
        <v>25.538418907666699</v>
      </c>
      <c r="E114" s="10">
        <f t="shared" si="122"/>
        <v>25.369945549032298</v>
      </c>
      <c r="F114" s="7" t="s">
        <v>83</v>
      </c>
      <c r="G114" s="1">
        <v>10</v>
      </c>
      <c r="H114" s="9">
        <f t="shared" si="103"/>
        <v>25.538418907666699</v>
      </c>
      <c r="I114" s="9">
        <f t="shared" si="104"/>
        <v>298.68841890766669</v>
      </c>
      <c r="J114" s="9">
        <f t="shared" si="105"/>
        <v>0.36716485274739907</v>
      </c>
      <c r="K114" s="9">
        <f t="shared" si="106"/>
        <v>52.122000000000007</v>
      </c>
      <c r="L114" s="9">
        <f t="shared" si="107"/>
        <v>0.52122000000000002</v>
      </c>
      <c r="M114" s="1" t="s">
        <v>83</v>
      </c>
      <c r="O114" s="9">
        <f t="shared" si="123"/>
        <v>1.4172012187646208</v>
      </c>
      <c r="P114" s="9">
        <f t="shared" si="108"/>
        <v>0.52034647680114654</v>
      </c>
      <c r="Q114" s="12">
        <f t="shared" si="109"/>
        <v>0.15610394304034395</v>
      </c>
      <c r="R114" s="9">
        <f t="shared" si="110"/>
        <v>0.156366</v>
      </c>
      <c r="S114" s="13">
        <f t="shared" si="111"/>
        <v>0.99832407966146053</v>
      </c>
      <c r="T114" s="2">
        <f t="shared" si="112"/>
        <v>0.01</v>
      </c>
      <c r="U114" s="14">
        <f t="shared" si="113"/>
        <v>9.983240796614605E-3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0.01</v>
      </c>
      <c r="AF114" s="2">
        <v>0.49</v>
      </c>
      <c r="AG114" s="14">
        <f t="shared" si="114"/>
        <v>4.8999999999999998E-3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0.02</v>
      </c>
      <c r="AR114" s="2">
        <v>0.5</v>
      </c>
      <c r="AS114" s="2">
        <f t="shared" si="115"/>
        <v>0.01</v>
      </c>
      <c r="AT114" s="1">
        <f t="shared" si="116"/>
        <v>2.4883240796614609E-2</v>
      </c>
      <c r="AU114" s="9">
        <f t="shared" si="117"/>
        <v>52.122000000000007</v>
      </c>
      <c r="AV114" s="1">
        <f t="shared" si="118"/>
        <v>0.3</v>
      </c>
      <c r="AW114" s="1">
        <f t="shared" si="119"/>
        <v>464678</v>
      </c>
      <c r="AX114" s="1">
        <f t="shared" si="120"/>
        <v>1211368240.0929606</v>
      </c>
    </row>
    <row r="115" spans="1:53" x14ac:dyDescent="0.15">
      <c r="C115" s="7">
        <v>10</v>
      </c>
      <c r="D115" s="7">
        <f t="shared" si="121"/>
        <v>26.299558567096799</v>
      </c>
      <c r="E115" s="10">
        <f t="shared" si="122"/>
        <v>25.538418907666699</v>
      </c>
      <c r="F115" s="7" t="s">
        <v>83</v>
      </c>
      <c r="G115" s="1">
        <v>11</v>
      </c>
      <c r="H115" s="9">
        <f t="shared" si="103"/>
        <v>26.299558567096799</v>
      </c>
      <c r="I115" s="9">
        <f t="shared" si="104"/>
        <v>299.4495585670968</v>
      </c>
      <c r="J115" s="9">
        <f t="shared" si="105"/>
        <v>0.39888359231995829</v>
      </c>
      <c r="K115" s="9">
        <f t="shared" si="106"/>
        <v>52.122000000000007</v>
      </c>
      <c r="L115" s="9">
        <f t="shared" si="107"/>
        <v>0.52122000000000002</v>
      </c>
      <c r="M115" s="1" t="s">
        <v>85</v>
      </c>
      <c r="N115" s="9">
        <f>(O114-P114)*$C$21/100</f>
        <v>0.8520120048653006</v>
      </c>
      <c r="O115" s="9">
        <f t="shared" si="123"/>
        <v>0.56606273709817367</v>
      </c>
      <c r="P115" s="9">
        <f t="shared" si="108"/>
        <v>0.22579313805218765</v>
      </c>
      <c r="Q115" s="12">
        <f t="shared" si="109"/>
        <v>6.7737941415656297E-2</v>
      </c>
      <c r="R115" s="9">
        <f t="shared" si="110"/>
        <v>0.156366</v>
      </c>
      <c r="S115" s="13">
        <f t="shared" si="111"/>
        <v>0.4332012164770877</v>
      </c>
      <c r="T115" s="2">
        <f t="shared" si="112"/>
        <v>0.01</v>
      </c>
      <c r="U115" s="14">
        <f t="shared" si="113"/>
        <v>4.3320121647708772E-3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0.01</v>
      </c>
      <c r="AF115" s="2">
        <v>0.49</v>
      </c>
      <c r="AG115" s="14">
        <f t="shared" si="114"/>
        <v>4.8999999999999998E-3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0.02</v>
      </c>
      <c r="AR115" s="2">
        <v>0.5</v>
      </c>
      <c r="AS115" s="2">
        <f t="shared" si="115"/>
        <v>0.01</v>
      </c>
      <c r="AT115" s="1">
        <f t="shared" si="116"/>
        <v>1.9232012164770877E-2</v>
      </c>
      <c r="AU115" s="9">
        <f t="shared" si="117"/>
        <v>52.122000000000007</v>
      </c>
      <c r="AV115" s="1">
        <f t="shared" si="118"/>
        <v>0.3</v>
      </c>
      <c r="AW115" s="1">
        <f t="shared" si="119"/>
        <v>464678</v>
      </c>
      <c r="AX115" s="1">
        <f t="shared" si="120"/>
        <v>936254602.84315109</v>
      </c>
    </row>
    <row r="116" spans="1:53" x14ac:dyDescent="0.15">
      <c r="C116" s="7">
        <v>11</v>
      </c>
      <c r="D116" s="7">
        <f t="shared" si="121"/>
        <v>26.154873887333299</v>
      </c>
      <c r="E116" s="10">
        <f t="shared" si="122"/>
        <v>26.299558567096799</v>
      </c>
      <c r="F116" s="7" t="s">
        <v>85</v>
      </c>
      <c r="G116" s="1">
        <v>12</v>
      </c>
      <c r="H116" s="9">
        <f t="shared" si="103"/>
        <v>26.154873887333299</v>
      </c>
      <c r="I116" s="9">
        <f t="shared" si="104"/>
        <v>299.30487388733326</v>
      </c>
      <c r="J116" s="9">
        <f t="shared" si="105"/>
        <v>0.39266290545466714</v>
      </c>
      <c r="K116" s="9">
        <f t="shared" si="106"/>
        <v>52.122000000000007</v>
      </c>
      <c r="L116" s="9">
        <f t="shared" si="107"/>
        <v>0.52122000000000002</v>
      </c>
      <c r="M116" s="1" t="s">
        <v>83</v>
      </c>
      <c r="O116" s="9">
        <f t="shared" si="123"/>
        <v>0.8614895990459861</v>
      </c>
      <c r="P116" s="9">
        <f t="shared" si="108"/>
        <v>0.33827500898037316</v>
      </c>
      <c r="Q116" s="12">
        <f t="shared" si="109"/>
        <v>0.10148250269411195</v>
      </c>
      <c r="R116" s="9">
        <f t="shared" si="110"/>
        <v>0.156366</v>
      </c>
      <c r="S116" s="13">
        <f t="shared" si="111"/>
        <v>0.64900619504311641</v>
      </c>
      <c r="T116" s="2">
        <f t="shared" si="112"/>
        <v>0.01</v>
      </c>
      <c r="U116" s="14">
        <f t="shared" si="113"/>
        <v>6.4900619504311644E-3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0.01</v>
      </c>
      <c r="AF116" s="2">
        <v>0.49</v>
      </c>
      <c r="AG116" s="14">
        <f t="shared" si="114"/>
        <v>4.8999999999999998E-3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0.02</v>
      </c>
      <c r="AR116" s="2">
        <v>0.5</v>
      </c>
      <c r="AS116" s="2">
        <f t="shared" si="115"/>
        <v>0.01</v>
      </c>
      <c r="AT116" s="1">
        <f t="shared" si="116"/>
        <v>2.1390061950431166E-2</v>
      </c>
      <c r="AU116" s="9">
        <f t="shared" si="117"/>
        <v>52.122000000000007</v>
      </c>
      <c r="AV116" s="1">
        <f t="shared" si="118"/>
        <v>0.3</v>
      </c>
      <c r="AW116" s="1">
        <f t="shared" si="119"/>
        <v>464678</v>
      </c>
      <c r="AX116" s="1">
        <f t="shared" si="120"/>
        <v>1041312982.9896777</v>
      </c>
      <c r="AY116" s="1">
        <f>SUM(AX105:AX116)</f>
        <v>12639601578.642952</v>
      </c>
    </row>
    <row r="117" spans="1:53" x14ac:dyDescent="0.15">
      <c r="C117" s="7">
        <v>12</v>
      </c>
      <c r="D117" s="7">
        <f t="shared" si="121"/>
        <v>25.785582815806499</v>
      </c>
      <c r="E117" s="10">
        <f t="shared" si="122"/>
        <v>26.154873887333299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25.567072902903199</v>
      </c>
      <c r="E121" s="7"/>
      <c r="F121" s="7"/>
      <c r="G121" s="1">
        <v>1</v>
      </c>
      <c r="H121" s="9">
        <f t="shared" ref="H121:H132" si="124">E122</f>
        <v>25.567072902903199</v>
      </c>
      <c r="I121" s="9">
        <f t="shared" ref="I121:I132" si="125">H121+273.15</f>
        <v>298.71707290290317</v>
      </c>
      <c r="J121" s="9">
        <f t="shared" ref="J121:J132" si="126">EXP(($C$15*(I121-$C$13))/($C$16*I121*$C$13))</f>
        <v>0.36831475998934737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0.10485921216896719</v>
      </c>
      <c r="Q121" s="12">
        <f t="shared" ref="Q121:Q132" si="130">P121*$B$123</f>
        <v>3.4603540015759174E-2</v>
      </c>
      <c r="R121" s="9">
        <f t="shared" ref="R121:R132" si="131">L121*$B$123</f>
        <v>9.3951000000000007E-2</v>
      </c>
      <c r="S121" s="13">
        <f t="shared" ref="S121:S132" si="132">Q121/R121</f>
        <v>0.36831475998934732</v>
      </c>
      <c r="T121" s="2">
        <f t="shared" ref="T121:T132" si="133">$B$122/100</f>
        <v>0.01</v>
      </c>
      <c r="U121" s="14">
        <f t="shared" ref="U121:U132" si="134">S121*T121</f>
        <v>3.6831475998934733E-3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0.01</v>
      </c>
      <c r="AF121" s="2">
        <v>0.49</v>
      </c>
      <c r="AG121" s="14">
        <f t="shared" ref="AG121:AG132" si="135">AF121*AE121</f>
        <v>4.8999999999999998E-3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0.02</v>
      </c>
      <c r="AR121" s="2">
        <v>0.5</v>
      </c>
      <c r="AS121" s="2">
        <f t="shared" ref="AS121:AS132" si="136">AR121*AQ121</f>
        <v>0.01</v>
      </c>
      <c r="AT121" s="1">
        <f t="shared" ref="AT121:AT132" si="137">(AS121+AM121+AD121+AA121+U121+X121+AG121+AJ121+AP121)</f>
        <v>1.8583147599893473E-2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72859.416666666672</v>
      </c>
      <c r="AX121" s="1">
        <f t="shared" ref="AX121:AX132" si="141">AW121*10000*AV121*0.67*AU121*AT121</f>
        <v>85227779.955564901</v>
      </c>
      <c r="AZ121" s="1">
        <f t="shared" ref="AZ121:AZ132" si="142">$E$9/12</f>
        <v>104739.75</v>
      </c>
      <c r="BA121" s="1">
        <f t="shared" ref="BA121:BA132" si="143">AZ121*10000*AV121*0.67*AU121*AT121</f>
        <v>122520008.72366133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26.036496928387098</v>
      </c>
      <c r="E122" s="10">
        <f t="shared" ref="E122:E133" si="145">D121</f>
        <v>25.567072902903199</v>
      </c>
      <c r="F122" s="7" t="s">
        <v>83</v>
      </c>
      <c r="G122" s="1">
        <v>2</v>
      </c>
      <c r="H122" s="9">
        <f t="shared" si="124"/>
        <v>26.036496928387098</v>
      </c>
      <c r="I122" s="9">
        <f t="shared" si="125"/>
        <v>299.1864969283871</v>
      </c>
      <c r="J122" s="9">
        <f t="shared" si="126"/>
        <v>0.38764115599399007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0.46454078783103281</v>
      </c>
      <c r="P122" s="9">
        <f t="shared" si="129"/>
        <v>0.18007512800118045</v>
      </c>
      <c r="Q122" s="12">
        <f t="shared" si="130"/>
        <v>5.9424792240389553E-2</v>
      </c>
      <c r="R122" s="9">
        <f t="shared" si="131"/>
        <v>9.3951000000000007E-2</v>
      </c>
      <c r="S122" s="13">
        <f t="shared" si="132"/>
        <v>0.63250835265606054</v>
      </c>
      <c r="T122" s="2">
        <f t="shared" si="133"/>
        <v>0.01</v>
      </c>
      <c r="U122" s="14">
        <f t="shared" si="134"/>
        <v>6.3250835265606055E-3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0.01</v>
      </c>
      <c r="AF122" s="2">
        <v>0.49</v>
      </c>
      <c r="AG122" s="14">
        <f t="shared" si="135"/>
        <v>4.8999999999999998E-3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0.02</v>
      </c>
      <c r="AR122" s="2">
        <v>0.5</v>
      </c>
      <c r="AS122" s="2">
        <f t="shared" si="136"/>
        <v>0.01</v>
      </c>
      <c r="AT122" s="1">
        <f t="shared" si="137"/>
        <v>2.1225083526560606E-2</v>
      </c>
      <c r="AU122" s="9">
        <f t="shared" si="138"/>
        <v>28.47</v>
      </c>
      <c r="AV122" s="1">
        <f t="shared" si="139"/>
        <v>0.33</v>
      </c>
      <c r="AW122" s="1">
        <f t="shared" si="140"/>
        <v>72859.416666666672</v>
      </c>
      <c r="AX122" s="1">
        <f t="shared" si="141"/>
        <v>97344475.07431747</v>
      </c>
      <c r="AZ122" s="1">
        <f t="shared" si="142"/>
        <v>104739.75</v>
      </c>
      <c r="BA122" s="1">
        <f t="shared" si="143"/>
        <v>139938479.46671602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26.429339278620699</v>
      </c>
      <c r="E123" s="10">
        <f t="shared" si="145"/>
        <v>26.036496928387098</v>
      </c>
      <c r="F123" s="7" t="s">
        <v>83</v>
      </c>
      <c r="G123" s="1">
        <v>3</v>
      </c>
      <c r="H123" s="9">
        <f t="shared" si="124"/>
        <v>26.429339278620699</v>
      </c>
      <c r="I123" s="9">
        <f t="shared" si="125"/>
        <v>299.57933927862069</v>
      </c>
      <c r="J123" s="9">
        <f t="shared" si="126"/>
        <v>0.40454206075394833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0.56916565982985234</v>
      </c>
      <c r="P123" s="9">
        <f t="shared" si="129"/>
        <v>0.23025144893794922</v>
      </c>
      <c r="Q123" s="12">
        <f t="shared" si="130"/>
        <v>7.5982978149523248E-2</v>
      </c>
      <c r="R123" s="9">
        <f t="shared" si="131"/>
        <v>9.3951000000000007E-2</v>
      </c>
      <c r="S123" s="13">
        <f t="shared" si="132"/>
        <v>0.80875113782209074</v>
      </c>
      <c r="T123" s="2">
        <f t="shared" si="133"/>
        <v>0.01</v>
      </c>
      <c r="U123" s="14">
        <f t="shared" si="134"/>
        <v>8.0875113782209081E-3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0.01</v>
      </c>
      <c r="AF123" s="2">
        <v>0.49</v>
      </c>
      <c r="AG123" s="14">
        <f t="shared" si="135"/>
        <v>4.8999999999999998E-3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0.02</v>
      </c>
      <c r="AR123" s="2">
        <v>0.5</v>
      </c>
      <c r="AS123" s="2">
        <f t="shared" si="136"/>
        <v>0.01</v>
      </c>
      <c r="AT123" s="1">
        <f t="shared" si="137"/>
        <v>2.2987511378220908E-2</v>
      </c>
      <c r="AU123" s="9">
        <f t="shared" si="138"/>
        <v>28.47</v>
      </c>
      <c r="AV123" s="1">
        <f t="shared" si="139"/>
        <v>0.33</v>
      </c>
      <c r="AW123" s="1">
        <f t="shared" si="140"/>
        <v>72859.416666666672</v>
      </c>
      <c r="AX123" s="1">
        <f t="shared" si="141"/>
        <v>105427487.50918207</v>
      </c>
      <c r="AZ123" s="1">
        <f t="shared" si="142"/>
        <v>104739.75</v>
      </c>
      <c r="BA123" s="1">
        <f t="shared" si="143"/>
        <v>151558291.1589765</v>
      </c>
    </row>
    <row r="124" spans="1:53" x14ac:dyDescent="0.15">
      <c r="C124" s="7">
        <v>3</v>
      </c>
      <c r="D124" s="7">
        <f t="shared" si="144"/>
        <v>25.994131131290299</v>
      </c>
      <c r="E124" s="10">
        <f t="shared" si="145"/>
        <v>26.429339278620699</v>
      </c>
      <c r="F124" s="7" t="s">
        <v>83</v>
      </c>
      <c r="G124" s="1">
        <v>4</v>
      </c>
      <c r="H124" s="9">
        <f t="shared" si="124"/>
        <v>25.994131131290299</v>
      </c>
      <c r="I124" s="9">
        <f t="shared" si="125"/>
        <v>299.14413113129029</v>
      </c>
      <c r="J124" s="9">
        <f t="shared" si="126"/>
        <v>0.38585862085819983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0.62361421089190316</v>
      </c>
      <c r="P124" s="9">
        <f t="shared" si="129"/>
        <v>0.24062691936232433</v>
      </c>
      <c r="Q124" s="12">
        <f t="shared" si="130"/>
        <v>7.9406883389567029E-2</v>
      </c>
      <c r="R124" s="9">
        <f t="shared" si="131"/>
        <v>9.3951000000000007E-2</v>
      </c>
      <c r="S124" s="13">
        <f t="shared" si="132"/>
        <v>0.84519465880689959</v>
      </c>
      <c r="T124" s="2">
        <f t="shared" si="133"/>
        <v>0.01</v>
      </c>
      <c r="U124" s="14">
        <f t="shared" si="134"/>
        <v>8.4519465880689964E-3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0.01</v>
      </c>
      <c r="AF124" s="2">
        <v>0.49</v>
      </c>
      <c r="AG124" s="14">
        <f t="shared" si="135"/>
        <v>4.8999999999999998E-3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0.02</v>
      </c>
      <c r="AR124" s="2">
        <v>0.5</v>
      </c>
      <c r="AS124" s="2">
        <f t="shared" si="136"/>
        <v>0.01</v>
      </c>
      <c r="AT124" s="1">
        <f t="shared" si="137"/>
        <v>2.3351946588068995E-2</v>
      </c>
      <c r="AU124" s="9">
        <f t="shared" si="138"/>
        <v>28.47</v>
      </c>
      <c r="AV124" s="1">
        <f t="shared" si="139"/>
        <v>0.33</v>
      </c>
      <c r="AW124" s="1">
        <f t="shared" si="140"/>
        <v>72859.416666666672</v>
      </c>
      <c r="AX124" s="1">
        <f t="shared" si="141"/>
        <v>107098894.55720933</v>
      </c>
      <c r="AZ124" s="1">
        <f t="shared" si="142"/>
        <v>104739.75</v>
      </c>
      <c r="BA124" s="1">
        <f t="shared" si="143"/>
        <v>153961038.31737784</v>
      </c>
    </row>
    <row r="125" spans="1:53" x14ac:dyDescent="0.15">
      <c r="C125" s="7">
        <v>4</v>
      </c>
      <c r="D125" s="7">
        <f t="shared" si="144"/>
        <v>26.020749195</v>
      </c>
      <c r="E125" s="10">
        <f t="shared" si="145"/>
        <v>25.994131131290299</v>
      </c>
      <c r="F125" s="7" t="s">
        <v>83</v>
      </c>
      <c r="G125" s="1">
        <v>5</v>
      </c>
      <c r="H125" s="9">
        <f t="shared" si="124"/>
        <v>26.020749195</v>
      </c>
      <c r="I125" s="9">
        <f t="shared" si="125"/>
        <v>299.17074919499998</v>
      </c>
      <c r="J125" s="9">
        <f t="shared" si="126"/>
        <v>0.38697767169957042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0.36383792695309991</v>
      </c>
      <c r="O125" s="9">
        <f t="shared" si="146"/>
        <v>0.30384936457647893</v>
      </c>
      <c r="P125" s="9">
        <f t="shared" si="129"/>
        <v>0.11758291965119974</v>
      </c>
      <c r="Q125" s="12">
        <f t="shared" si="130"/>
        <v>3.8802363484895915E-2</v>
      </c>
      <c r="R125" s="9">
        <f t="shared" si="131"/>
        <v>9.3951000000000007E-2</v>
      </c>
      <c r="S125" s="13">
        <f t="shared" si="132"/>
        <v>0.41300639146891371</v>
      </c>
      <c r="T125" s="2">
        <f t="shared" si="133"/>
        <v>0.01</v>
      </c>
      <c r="U125" s="14">
        <f t="shared" si="134"/>
        <v>4.1300639146891376E-3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0.01</v>
      </c>
      <c r="AF125" s="2">
        <v>0.49</v>
      </c>
      <c r="AG125" s="14">
        <f t="shared" si="135"/>
        <v>4.8999999999999998E-3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0.02</v>
      </c>
      <c r="AR125" s="2">
        <v>0.5</v>
      </c>
      <c r="AS125" s="2">
        <f t="shared" si="136"/>
        <v>0.01</v>
      </c>
      <c r="AT125" s="1">
        <f t="shared" si="137"/>
        <v>1.9030063914689137E-2</v>
      </c>
      <c r="AU125" s="9">
        <f t="shared" si="138"/>
        <v>28.47</v>
      </c>
      <c r="AV125" s="1">
        <f t="shared" si="139"/>
        <v>0.33</v>
      </c>
      <c r="AW125" s="1">
        <f t="shared" si="140"/>
        <v>72859.416666666672</v>
      </c>
      <c r="AX125" s="1">
        <f t="shared" si="141"/>
        <v>87277469.607503906</v>
      </c>
      <c r="AZ125" s="1">
        <f t="shared" si="142"/>
        <v>104739.75</v>
      </c>
      <c r="BA125" s="1">
        <f t="shared" si="143"/>
        <v>125466559.65068649</v>
      </c>
    </row>
    <row r="126" spans="1:53" x14ac:dyDescent="0.15">
      <c r="C126" s="7">
        <v>5</v>
      </c>
      <c r="D126" s="7">
        <f t="shared" si="144"/>
        <v>24.671432519354799</v>
      </c>
      <c r="E126" s="10">
        <f t="shared" si="145"/>
        <v>26.020749195</v>
      </c>
      <c r="F126" s="7" t="s">
        <v>85</v>
      </c>
      <c r="G126" s="1">
        <v>6</v>
      </c>
      <c r="H126" s="9">
        <f t="shared" si="124"/>
        <v>24.671432519354799</v>
      </c>
      <c r="I126" s="9">
        <f t="shared" si="125"/>
        <v>297.8214325193548</v>
      </c>
      <c r="J126" s="9">
        <f t="shared" si="126"/>
        <v>0.33392408237590476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0.47096644492527928</v>
      </c>
      <c r="P126" s="9">
        <f t="shared" si="129"/>
        <v>0.15726703795151598</v>
      </c>
      <c r="Q126" s="12">
        <f t="shared" si="130"/>
        <v>5.1898122524000272E-2</v>
      </c>
      <c r="R126" s="9">
        <f t="shared" si="131"/>
        <v>9.3951000000000007E-2</v>
      </c>
      <c r="S126" s="13">
        <f t="shared" si="132"/>
        <v>0.55239563734287311</v>
      </c>
      <c r="T126" s="2">
        <f t="shared" si="133"/>
        <v>0.01</v>
      </c>
      <c r="U126" s="14">
        <f t="shared" si="134"/>
        <v>5.5239563734287315E-3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0.01</v>
      </c>
      <c r="AF126" s="2">
        <v>0.49</v>
      </c>
      <c r="AG126" s="14">
        <f t="shared" si="135"/>
        <v>4.8999999999999998E-3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0.02</v>
      </c>
      <c r="AR126" s="2">
        <v>0.5</v>
      </c>
      <c r="AS126" s="2">
        <f t="shared" si="136"/>
        <v>0.01</v>
      </c>
      <c r="AT126" s="1">
        <f t="shared" si="137"/>
        <v>2.0423956373428732E-2</v>
      </c>
      <c r="AU126" s="9">
        <f t="shared" si="138"/>
        <v>28.47</v>
      </c>
      <c r="AV126" s="1">
        <f t="shared" si="139"/>
        <v>0.33</v>
      </c>
      <c r="AW126" s="1">
        <f t="shared" si="140"/>
        <v>72859.416666666672</v>
      </c>
      <c r="AX126" s="1">
        <f t="shared" si="141"/>
        <v>93670270.348959595</v>
      </c>
      <c r="AZ126" s="1">
        <f t="shared" si="142"/>
        <v>104739.75</v>
      </c>
      <c r="BA126" s="1">
        <f t="shared" si="143"/>
        <v>134656591.38705391</v>
      </c>
    </row>
    <row r="127" spans="1:53" x14ac:dyDescent="0.15">
      <c r="C127" s="7">
        <v>6</v>
      </c>
      <c r="D127" s="7">
        <f t="shared" si="144"/>
        <v>23.538514272333298</v>
      </c>
      <c r="E127" s="10">
        <f t="shared" si="145"/>
        <v>24.671432519354799</v>
      </c>
      <c r="F127" s="7" t="s">
        <v>83</v>
      </c>
      <c r="G127" s="1">
        <v>7</v>
      </c>
      <c r="H127" s="9">
        <f t="shared" si="124"/>
        <v>23.538514272333298</v>
      </c>
      <c r="I127" s="9">
        <f t="shared" si="125"/>
        <v>296.68851427233329</v>
      </c>
      <c r="J127" s="9">
        <f t="shared" si="126"/>
        <v>0.29473379215114864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0.59839940697376326</v>
      </c>
      <c r="P127" s="9">
        <f t="shared" si="129"/>
        <v>0.17636852643837575</v>
      </c>
      <c r="Q127" s="12">
        <f t="shared" si="130"/>
        <v>5.8201613724664002E-2</v>
      </c>
      <c r="R127" s="9">
        <f t="shared" si="131"/>
        <v>9.3951000000000007E-2</v>
      </c>
      <c r="S127" s="13">
        <f t="shared" si="132"/>
        <v>0.61948902858579469</v>
      </c>
      <c r="T127" s="2">
        <f t="shared" si="133"/>
        <v>0.01</v>
      </c>
      <c r="U127" s="14">
        <f t="shared" si="134"/>
        <v>6.1948902858579473E-3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0.01</v>
      </c>
      <c r="AF127" s="2">
        <v>0.49</v>
      </c>
      <c r="AG127" s="14">
        <f t="shared" si="135"/>
        <v>4.8999999999999998E-3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0.02</v>
      </c>
      <c r="AR127" s="2">
        <v>0.5</v>
      </c>
      <c r="AS127" s="2">
        <f t="shared" si="136"/>
        <v>0.01</v>
      </c>
      <c r="AT127" s="1">
        <f t="shared" si="137"/>
        <v>2.1094890285857947E-2</v>
      </c>
      <c r="AU127" s="9">
        <f t="shared" si="138"/>
        <v>28.47</v>
      </c>
      <c r="AV127" s="1">
        <f t="shared" si="139"/>
        <v>0.33</v>
      </c>
      <c r="AW127" s="1">
        <f t="shared" si="140"/>
        <v>72859.416666666672</v>
      </c>
      <c r="AX127" s="1">
        <f t="shared" si="141"/>
        <v>96747370.584313214</v>
      </c>
      <c r="AZ127" s="1">
        <f t="shared" si="142"/>
        <v>104739.75</v>
      </c>
      <c r="BA127" s="1">
        <f t="shared" si="143"/>
        <v>139080106.20670152</v>
      </c>
    </row>
    <row r="128" spans="1:53" x14ac:dyDescent="0.15">
      <c r="C128" s="7">
        <v>7</v>
      </c>
      <c r="D128" s="7">
        <f t="shared" si="144"/>
        <v>24.284864804838701</v>
      </c>
      <c r="E128" s="10">
        <f t="shared" si="145"/>
        <v>23.538514272333298</v>
      </c>
      <c r="F128" s="7" t="s">
        <v>83</v>
      </c>
      <c r="G128" s="1">
        <v>8</v>
      </c>
      <c r="H128" s="9">
        <f t="shared" si="124"/>
        <v>24.284864804838701</v>
      </c>
      <c r="I128" s="9">
        <f t="shared" si="125"/>
        <v>297.4348648048387</v>
      </c>
      <c r="J128" s="9">
        <f t="shared" si="126"/>
        <v>0.3200326444521972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0.70673088053538746</v>
      </c>
      <c r="P128" s="9">
        <f t="shared" si="129"/>
        <v>0.22617695261376991</v>
      </c>
      <c r="Q128" s="12">
        <f t="shared" si="130"/>
        <v>7.4638394362544075E-2</v>
      </c>
      <c r="R128" s="9">
        <f t="shared" si="131"/>
        <v>9.3951000000000007E-2</v>
      </c>
      <c r="S128" s="13">
        <f t="shared" si="132"/>
        <v>0.79443959470941306</v>
      </c>
      <c r="T128" s="2">
        <f t="shared" si="133"/>
        <v>0.01</v>
      </c>
      <c r="U128" s="14">
        <f t="shared" si="134"/>
        <v>7.9443959470941305E-3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0.01</v>
      </c>
      <c r="AF128" s="2">
        <v>0.49</v>
      </c>
      <c r="AG128" s="14">
        <f t="shared" si="135"/>
        <v>4.8999999999999998E-3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0.02</v>
      </c>
      <c r="AR128" s="2">
        <v>0.5</v>
      </c>
      <c r="AS128" s="2">
        <f t="shared" si="136"/>
        <v>0.01</v>
      </c>
      <c r="AT128" s="1">
        <f t="shared" si="137"/>
        <v>2.2844395947094129E-2</v>
      </c>
      <c r="AU128" s="9">
        <f t="shared" si="138"/>
        <v>28.47</v>
      </c>
      <c r="AV128" s="1">
        <f t="shared" si="139"/>
        <v>0.33</v>
      </c>
      <c r="AW128" s="1">
        <f t="shared" si="140"/>
        <v>72859.416666666672</v>
      </c>
      <c r="AX128" s="1">
        <f t="shared" si="141"/>
        <v>104771118.05364436</v>
      </c>
      <c r="AZ128" s="1">
        <f t="shared" si="142"/>
        <v>104739.75</v>
      </c>
      <c r="BA128" s="1">
        <f t="shared" si="143"/>
        <v>150614720.98197138</v>
      </c>
    </row>
    <row r="129" spans="1:54" x14ac:dyDescent="0.15">
      <c r="C129" s="7">
        <v>8</v>
      </c>
      <c r="D129" s="7">
        <f t="shared" si="144"/>
        <v>25.369945549032298</v>
      </c>
      <c r="E129" s="10">
        <f t="shared" si="145"/>
        <v>24.284864804838701</v>
      </c>
      <c r="F129" s="7" t="s">
        <v>83</v>
      </c>
      <c r="G129" s="1">
        <v>9</v>
      </c>
      <c r="H129" s="9">
        <f t="shared" si="124"/>
        <v>25.369945549032298</v>
      </c>
      <c r="I129" s="9">
        <f t="shared" si="125"/>
        <v>298.51994554903229</v>
      </c>
      <c r="J129" s="9">
        <f t="shared" si="126"/>
        <v>0.36047174906101248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0.76525392792161762</v>
      </c>
      <c r="P129" s="9">
        <f t="shared" si="129"/>
        <v>0.2758524218737155</v>
      </c>
      <c r="Q129" s="12">
        <f t="shared" si="130"/>
        <v>9.1031299218326117E-2</v>
      </c>
      <c r="R129" s="9">
        <f t="shared" si="131"/>
        <v>9.3951000000000007E-2</v>
      </c>
      <c r="S129" s="13">
        <f t="shared" si="132"/>
        <v>0.96892315375383031</v>
      </c>
      <c r="T129" s="2">
        <f t="shared" si="133"/>
        <v>0.01</v>
      </c>
      <c r="U129" s="14">
        <f t="shared" si="134"/>
        <v>9.6892315375383033E-3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0.01</v>
      </c>
      <c r="AF129" s="2">
        <v>0.49</v>
      </c>
      <c r="AG129" s="14">
        <f t="shared" si="135"/>
        <v>4.8999999999999998E-3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0.02</v>
      </c>
      <c r="AR129" s="2">
        <v>0.5</v>
      </c>
      <c r="AS129" s="2">
        <f t="shared" si="136"/>
        <v>0.01</v>
      </c>
      <c r="AT129" s="1">
        <f t="shared" si="137"/>
        <v>2.4589231537538302E-2</v>
      </c>
      <c r="AU129" s="9">
        <f t="shared" si="138"/>
        <v>28.47</v>
      </c>
      <c r="AV129" s="1">
        <f t="shared" si="139"/>
        <v>0.33</v>
      </c>
      <c r="AW129" s="1">
        <f t="shared" si="140"/>
        <v>72859.416666666672</v>
      </c>
      <c r="AX129" s="1">
        <f t="shared" si="141"/>
        <v>112773447.20491616</v>
      </c>
      <c r="AZ129" s="1">
        <f t="shared" si="142"/>
        <v>104739.75</v>
      </c>
      <c r="BA129" s="1">
        <f t="shared" si="143"/>
        <v>162118545.64963964</v>
      </c>
    </row>
    <row r="130" spans="1:54" x14ac:dyDescent="0.15">
      <c r="C130" s="7">
        <v>9</v>
      </c>
      <c r="D130" s="7">
        <f t="shared" si="144"/>
        <v>25.538418907666699</v>
      </c>
      <c r="E130" s="10">
        <f t="shared" si="145"/>
        <v>25.369945549032298</v>
      </c>
      <c r="F130" s="7" t="s">
        <v>83</v>
      </c>
      <c r="G130" s="1">
        <v>10</v>
      </c>
      <c r="H130" s="9">
        <f t="shared" si="124"/>
        <v>25.538418907666699</v>
      </c>
      <c r="I130" s="9">
        <f t="shared" si="125"/>
        <v>298.68841890766669</v>
      </c>
      <c r="J130" s="9">
        <f t="shared" si="126"/>
        <v>0.36716485274739907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0.77410150604790218</v>
      </c>
      <c r="P130" s="9">
        <f t="shared" si="129"/>
        <v>0.28422286547961784</v>
      </c>
      <c r="Q130" s="12">
        <f t="shared" si="130"/>
        <v>9.3793545608273896E-2</v>
      </c>
      <c r="R130" s="9">
        <f t="shared" si="131"/>
        <v>9.3951000000000007E-2</v>
      </c>
      <c r="S130" s="13">
        <f t="shared" si="132"/>
        <v>0.99832407966146064</v>
      </c>
      <c r="T130" s="2">
        <f t="shared" si="133"/>
        <v>0.01</v>
      </c>
      <c r="U130" s="14">
        <f t="shared" si="134"/>
        <v>9.9832407966146067E-3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0.01</v>
      </c>
      <c r="AF130" s="2">
        <v>0.49</v>
      </c>
      <c r="AG130" s="14">
        <f t="shared" si="135"/>
        <v>4.8999999999999998E-3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0.02</v>
      </c>
      <c r="AR130" s="2">
        <v>0.5</v>
      </c>
      <c r="AS130" s="2">
        <f t="shared" si="136"/>
        <v>0.01</v>
      </c>
      <c r="AT130" s="1">
        <f t="shared" si="137"/>
        <v>2.4883240796614609E-2</v>
      </c>
      <c r="AU130" s="9">
        <f t="shared" si="138"/>
        <v>28.47</v>
      </c>
      <c r="AV130" s="1">
        <f t="shared" si="139"/>
        <v>0.33</v>
      </c>
      <c r="AW130" s="1">
        <f t="shared" si="140"/>
        <v>72859.416666666672</v>
      </c>
      <c r="AX130" s="1">
        <f t="shared" si="141"/>
        <v>114121860.13134623</v>
      </c>
      <c r="AZ130" s="1">
        <f t="shared" si="142"/>
        <v>104739.75</v>
      </c>
      <c r="BA130" s="1">
        <f t="shared" si="143"/>
        <v>164056969.52499393</v>
      </c>
    </row>
    <row r="131" spans="1:54" x14ac:dyDescent="0.15">
      <c r="C131" s="7">
        <v>10</v>
      </c>
      <c r="D131" s="7">
        <f t="shared" si="144"/>
        <v>26.299558567096799</v>
      </c>
      <c r="E131" s="10">
        <f t="shared" si="145"/>
        <v>25.538418907666699</v>
      </c>
      <c r="F131" s="7" t="s">
        <v>83</v>
      </c>
      <c r="G131" s="1">
        <v>11</v>
      </c>
      <c r="H131" s="9">
        <f t="shared" si="124"/>
        <v>26.299558567096799</v>
      </c>
      <c r="I131" s="9">
        <f t="shared" si="125"/>
        <v>299.4495585670968</v>
      </c>
      <c r="J131" s="9">
        <f t="shared" si="126"/>
        <v>0.39888359231995829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0.46538470853987013</v>
      </c>
      <c r="O131" s="9">
        <f t="shared" si="146"/>
        <v>0.30919393202841416</v>
      </c>
      <c r="P131" s="9">
        <f t="shared" si="129"/>
        <v>0.12333238633102685</v>
      </c>
      <c r="Q131" s="12">
        <f t="shared" si="130"/>
        <v>4.0699687489238863E-2</v>
      </c>
      <c r="R131" s="9">
        <f t="shared" si="131"/>
        <v>9.3951000000000007E-2</v>
      </c>
      <c r="S131" s="13">
        <f t="shared" si="132"/>
        <v>0.43320121647708765</v>
      </c>
      <c r="T131" s="2">
        <f t="shared" si="133"/>
        <v>0.01</v>
      </c>
      <c r="U131" s="14">
        <f t="shared" si="134"/>
        <v>4.3320121647708763E-3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0.01</v>
      </c>
      <c r="AF131" s="2">
        <v>0.49</v>
      </c>
      <c r="AG131" s="14">
        <f t="shared" si="135"/>
        <v>4.8999999999999998E-3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0.02</v>
      </c>
      <c r="AR131" s="2">
        <v>0.5</v>
      </c>
      <c r="AS131" s="2">
        <f t="shared" si="136"/>
        <v>0.01</v>
      </c>
      <c r="AT131" s="1">
        <f t="shared" si="137"/>
        <v>1.9232012164770877E-2</v>
      </c>
      <c r="AU131" s="9">
        <f t="shared" si="138"/>
        <v>28.47</v>
      </c>
      <c r="AV131" s="1">
        <f t="shared" si="139"/>
        <v>0.33</v>
      </c>
      <c r="AW131" s="1">
        <f t="shared" si="140"/>
        <v>72859.416666666672</v>
      </c>
      <c r="AX131" s="1">
        <f t="shared" si="141"/>
        <v>88203663.672737315</v>
      </c>
      <c r="AZ131" s="1">
        <f t="shared" si="142"/>
        <v>104739.75</v>
      </c>
      <c r="BA131" s="1">
        <f t="shared" si="143"/>
        <v>126798018.7713085</v>
      </c>
    </row>
    <row r="132" spans="1:54" x14ac:dyDescent="0.15">
      <c r="C132" s="7">
        <v>11</v>
      </c>
      <c r="D132" s="7">
        <f t="shared" si="144"/>
        <v>26.154873887333299</v>
      </c>
      <c r="E132" s="10">
        <f t="shared" si="145"/>
        <v>26.299558567096799</v>
      </c>
      <c r="F132" s="7" t="s">
        <v>85</v>
      </c>
      <c r="G132" s="1">
        <v>12</v>
      </c>
      <c r="H132" s="9">
        <f t="shared" si="124"/>
        <v>26.154873887333299</v>
      </c>
      <c r="I132" s="9">
        <f t="shared" si="125"/>
        <v>299.30487388733326</v>
      </c>
      <c r="J132" s="9">
        <f t="shared" si="126"/>
        <v>0.39266290545466714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0.4705615456973874</v>
      </c>
      <c r="P132" s="9">
        <f t="shared" si="129"/>
        <v>0.18477206372877525</v>
      </c>
      <c r="Q132" s="12">
        <f t="shared" si="130"/>
        <v>6.0974781030495834E-2</v>
      </c>
      <c r="R132" s="9">
        <f t="shared" si="131"/>
        <v>9.3951000000000007E-2</v>
      </c>
      <c r="S132" s="13">
        <f t="shared" si="132"/>
        <v>0.64900619504311641</v>
      </c>
      <c r="T132" s="2">
        <f t="shared" si="133"/>
        <v>0.01</v>
      </c>
      <c r="U132" s="14">
        <f t="shared" si="134"/>
        <v>6.4900619504311644E-3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0.01</v>
      </c>
      <c r="AF132" s="2">
        <v>0.49</v>
      </c>
      <c r="AG132" s="14">
        <f t="shared" si="135"/>
        <v>4.8999999999999998E-3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0.02</v>
      </c>
      <c r="AR132" s="2">
        <v>0.5</v>
      </c>
      <c r="AS132" s="2">
        <f t="shared" si="136"/>
        <v>0.01</v>
      </c>
      <c r="AT132" s="1">
        <f t="shared" si="137"/>
        <v>2.1390061950431166E-2</v>
      </c>
      <c r="AU132" s="9">
        <f t="shared" si="138"/>
        <v>28.47</v>
      </c>
      <c r="AV132" s="1">
        <f t="shared" si="139"/>
        <v>0.33</v>
      </c>
      <c r="AW132" s="1">
        <f t="shared" si="140"/>
        <v>72859.416666666672</v>
      </c>
      <c r="AX132" s="1">
        <f t="shared" si="141"/>
        <v>98101114.644200489</v>
      </c>
      <c r="AY132" s="1">
        <f>SUM(AX121:AX132)</f>
        <v>1190764951.343895</v>
      </c>
      <c r="AZ132" s="1">
        <f t="shared" si="142"/>
        <v>104739.75</v>
      </c>
      <c r="BA132" s="1">
        <f t="shared" si="143"/>
        <v>141026193.90385222</v>
      </c>
      <c r="BB132" s="1">
        <f>SUM(BA121:BA132)</f>
        <v>1711795523.7429392</v>
      </c>
    </row>
    <row r="133" spans="1:54" x14ac:dyDescent="0.15">
      <c r="C133" s="7">
        <v>12</v>
      </c>
      <c r="D133" s="7">
        <f t="shared" si="144"/>
        <v>25.785582815806499</v>
      </c>
      <c r="E133" s="10">
        <f t="shared" si="145"/>
        <v>26.154873887333299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25.567072902903199</v>
      </c>
      <c r="E136" s="7"/>
      <c r="F136" s="7"/>
      <c r="G136" s="1">
        <v>1</v>
      </c>
      <c r="H136" s="9">
        <f t="shared" ref="H136:H147" si="147">E137</f>
        <v>25.567072902903199</v>
      </c>
      <c r="I136" s="9">
        <f t="shared" ref="I136:I147" si="148">H136+273.15</f>
        <v>298.71707290290317</v>
      </c>
      <c r="J136" s="9">
        <f t="shared" ref="J136:J147" si="149">EXP(($C$15*(I136-$C$13))/($C$16*I136*$C$13))</f>
        <v>0.36831475998934737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0.27956855124749752</v>
      </c>
      <c r="Q136" s="12">
        <f t="shared" ref="Q136:Q147" si="153">P136*$B$138</f>
        <v>7.2687823324349352E-2</v>
      </c>
      <c r="R136" s="9">
        <f t="shared" ref="R136:R147" si="154">L136*$B$138</f>
        <v>0.19735245833333334</v>
      </c>
      <c r="S136" s="13">
        <f t="shared" ref="S136:S147" si="155">Q136/R136</f>
        <v>0.36831475998934737</v>
      </c>
      <c r="T136" s="2">
        <f t="shared" ref="T136:T147" si="156">$B$137/100</f>
        <v>0.01</v>
      </c>
      <c r="U136" s="14">
        <f t="shared" ref="U136:U147" si="157">S136*T136</f>
        <v>3.6831475998934738E-3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0.01</v>
      </c>
      <c r="AF136" s="2">
        <v>0.49</v>
      </c>
      <c r="AG136" s="14">
        <f t="shared" ref="AG136:AG147" si="158">AF136*AE136</f>
        <v>4.8999999999999998E-3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0.02</v>
      </c>
      <c r="AR136" s="2">
        <v>0.5</v>
      </c>
      <c r="AS136" s="2">
        <f t="shared" ref="AS136:AS147" si="159">AR136*AQ136</f>
        <v>0.01</v>
      </c>
      <c r="AT136" s="1">
        <f t="shared" ref="AT136:AT147" si="160">(AS136+AM136+AD136+AA136+U136+X136+AG136+AJ136+AP136)</f>
        <v>1.8583147599893476E-2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26.036496928387098</v>
      </c>
      <c r="E137" s="10">
        <f t="shared" ref="E137:E148" si="166">D136</f>
        <v>25.567072902903199</v>
      </c>
      <c r="F137" s="7" t="s">
        <v>83</v>
      </c>
      <c r="G137" s="1">
        <v>2</v>
      </c>
      <c r="H137" s="9">
        <f t="shared" si="147"/>
        <v>26.036496928387098</v>
      </c>
      <c r="I137" s="9">
        <f t="shared" si="148"/>
        <v>299.1864969283871</v>
      </c>
      <c r="J137" s="9">
        <f t="shared" si="149"/>
        <v>0.38764115599399007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1.238527282085836</v>
      </c>
      <c r="P137" s="9">
        <f t="shared" si="152"/>
        <v>0.48010414735784807</v>
      </c>
      <c r="Q137" s="12">
        <f t="shared" si="153"/>
        <v>0.1248270783130405</v>
      </c>
      <c r="R137" s="9">
        <f t="shared" si="154"/>
        <v>0.19735245833333334</v>
      </c>
      <c r="S137" s="13">
        <f t="shared" si="155"/>
        <v>0.63250835265606054</v>
      </c>
      <c r="T137" s="2">
        <f t="shared" si="156"/>
        <v>0.01</v>
      </c>
      <c r="U137" s="14">
        <f t="shared" si="157"/>
        <v>6.3250835265606055E-3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0.01</v>
      </c>
      <c r="AF137" s="2">
        <v>0.49</v>
      </c>
      <c r="AG137" s="14">
        <f t="shared" si="158"/>
        <v>4.8999999999999998E-3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0.02</v>
      </c>
      <c r="AR137" s="2">
        <v>0.5</v>
      </c>
      <c r="AS137" s="2">
        <f t="shared" si="159"/>
        <v>0.01</v>
      </c>
      <c r="AT137" s="1">
        <f t="shared" si="160"/>
        <v>2.1225083526560606E-2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26.429339278620699</v>
      </c>
      <c r="E138" s="10">
        <f t="shared" si="166"/>
        <v>26.036496928387098</v>
      </c>
      <c r="F138" s="7" t="s">
        <v>83</v>
      </c>
      <c r="G138" s="1">
        <v>3</v>
      </c>
      <c r="H138" s="9">
        <f t="shared" si="147"/>
        <v>26.429339278620699</v>
      </c>
      <c r="I138" s="9">
        <f t="shared" si="148"/>
        <v>299.57933927862069</v>
      </c>
      <c r="J138" s="9">
        <f t="shared" si="149"/>
        <v>0.40454206075394833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1.5174710513946548</v>
      </c>
      <c r="P138" s="9">
        <f t="shared" si="152"/>
        <v>0.6138808662656543</v>
      </c>
      <c r="Q138" s="12">
        <f t="shared" si="153"/>
        <v>0.15960902522907011</v>
      </c>
      <c r="R138" s="9">
        <f t="shared" si="154"/>
        <v>0.19735245833333334</v>
      </c>
      <c r="S138" s="13">
        <f t="shared" si="155"/>
        <v>0.80875113782209085</v>
      </c>
      <c r="T138" s="2">
        <f t="shared" si="156"/>
        <v>0.01</v>
      </c>
      <c r="U138" s="14">
        <f t="shared" si="157"/>
        <v>8.0875113782209081E-3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0.01</v>
      </c>
      <c r="AF138" s="2">
        <v>0.49</v>
      </c>
      <c r="AG138" s="14">
        <f t="shared" si="158"/>
        <v>4.8999999999999998E-3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0.02</v>
      </c>
      <c r="AR138" s="2">
        <v>0.5</v>
      </c>
      <c r="AS138" s="2">
        <f t="shared" si="159"/>
        <v>0.01</v>
      </c>
      <c r="AT138" s="1">
        <f t="shared" si="160"/>
        <v>2.2987511378220908E-2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25.994131131290299</v>
      </c>
      <c r="E139" s="10">
        <f t="shared" si="166"/>
        <v>26.429339278620699</v>
      </c>
      <c r="F139" s="7" t="s">
        <v>83</v>
      </c>
      <c r="G139" s="1">
        <v>4</v>
      </c>
      <c r="H139" s="9">
        <f t="shared" si="147"/>
        <v>25.994131131290299</v>
      </c>
      <c r="I139" s="9">
        <f t="shared" si="148"/>
        <v>299.14413113129029</v>
      </c>
      <c r="J139" s="9">
        <f t="shared" si="149"/>
        <v>0.38585862085819983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1.6626381017956673</v>
      </c>
      <c r="P139" s="9">
        <f t="shared" si="152"/>
        <v>0.64154324494517145</v>
      </c>
      <c r="Q139" s="12">
        <f t="shared" si="153"/>
        <v>0.16680124368574459</v>
      </c>
      <c r="R139" s="9">
        <f t="shared" si="154"/>
        <v>0.19735245833333334</v>
      </c>
      <c r="S139" s="13">
        <f t="shared" si="155"/>
        <v>0.84519465880689981</v>
      </c>
      <c r="T139" s="2">
        <f t="shared" si="156"/>
        <v>0.01</v>
      </c>
      <c r="U139" s="14">
        <f t="shared" si="157"/>
        <v>8.4519465880689981E-3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0.01</v>
      </c>
      <c r="AF139" s="2">
        <v>0.49</v>
      </c>
      <c r="AG139" s="14">
        <f t="shared" si="158"/>
        <v>4.8999999999999998E-3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0.02</v>
      </c>
      <c r="AR139" s="2">
        <v>0.5</v>
      </c>
      <c r="AS139" s="2">
        <f t="shared" si="159"/>
        <v>0.01</v>
      </c>
      <c r="AT139" s="1">
        <f t="shared" si="160"/>
        <v>2.3351946588069002E-2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26.020749195</v>
      </c>
      <c r="E140" s="10">
        <f t="shared" si="166"/>
        <v>25.994131131290299</v>
      </c>
      <c r="F140" s="7" t="s">
        <v>83</v>
      </c>
      <c r="G140" s="1">
        <v>5</v>
      </c>
      <c r="H140" s="9">
        <f t="shared" si="147"/>
        <v>26.020749195</v>
      </c>
      <c r="I140" s="9">
        <f t="shared" si="148"/>
        <v>299.17074919499998</v>
      </c>
      <c r="J140" s="9">
        <f t="shared" si="149"/>
        <v>0.38697767169957042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1.7801427735171627</v>
      </c>
      <c r="P140" s="9">
        <f t="shared" si="152"/>
        <v>0.68887550578848733</v>
      </c>
      <c r="Q140" s="12">
        <f t="shared" si="153"/>
        <v>0.17910763150500672</v>
      </c>
      <c r="R140" s="9">
        <f t="shared" si="154"/>
        <v>0.19735245833333334</v>
      </c>
      <c r="S140" s="13">
        <f t="shared" si="155"/>
        <v>0.90755206708643754</v>
      </c>
      <c r="T140" s="2">
        <f t="shared" si="156"/>
        <v>0.01</v>
      </c>
      <c r="U140" s="14">
        <f t="shared" si="157"/>
        <v>9.0755206708643763E-3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0.01</v>
      </c>
      <c r="AF140" s="2">
        <v>0.49</v>
      </c>
      <c r="AG140" s="14">
        <f t="shared" si="158"/>
        <v>4.8999999999999998E-3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0.02</v>
      </c>
      <c r="AR140" s="2">
        <v>0.5</v>
      </c>
      <c r="AS140" s="2">
        <f t="shared" si="159"/>
        <v>0.01</v>
      </c>
      <c r="AT140" s="1">
        <f t="shared" si="160"/>
        <v>2.3975520670864378E-2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24.671432519354799</v>
      </c>
      <c r="E141" s="10">
        <f t="shared" si="166"/>
        <v>26.020749195</v>
      </c>
      <c r="F141" s="7" t="s">
        <v>85</v>
      </c>
      <c r="G141" s="1">
        <v>6</v>
      </c>
      <c r="H141" s="9">
        <f t="shared" si="147"/>
        <v>24.671432519354799</v>
      </c>
      <c r="I141" s="9">
        <f t="shared" si="148"/>
        <v>297.8214325193548</v>
      </c>
      <c r="J141" s="9">
        <f t="shared" si="149"/>
        <v>0.33392408237590476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1.8503151843953418</v>
      </c>
      <c r="P141" s="9">
        <f t="shared" si="152"/>
        <v>0.61786480005541755</v>
      </c>
      <c r="Q141" s="12">
        <f t="shared" si="153"/>
        <v>0.16064484801440856</v>
      </c>
      <c r="R141" s="9">
        <f t="shared" si="154"/>
        <v>0.19735245833333334</v>
      </c>
      <c r="S141" s="13">
        <f t="shared" si="155"/>
        <v>0.81399973109569945</v>
      </c>
      <c r="T141" s="2">
        <f t="shared" si="156"/>
        <v>0.01</v>
      </c>
      <c r="U141" s="14">
        <f t="shared" si="157"/>
        <v>8.139997310956994E-3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0.01</v>
      </c>
      <c r="AF141" s="2">
        <v>0.49</v>
      </c>
      <c r="AG141" s="14">
        <f t="shared" si="158"/>
        <v>4.8999999999999998E-3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0.02</v>
      </c>
      <c r="AR141" s="2">
        <v>0.5</v>
      </c>
      <c r="AS141" s="2">
        <f t="shared" si="159"/>
        <v>0.01</v>
      </c>
      <c r="AT141" s="1">
        <f t="shared" si="160"/>
        <v>2.3039997310956996E-2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23.538514272333298</v>
      </c>
      <c r="E142" s="10">
        <f t="shared" si="166"/>
        <v>24.671432519354799</v>
      </c>
      <c r="F142" s="7" t="s">
        <v>83</v>
      </c>
      <c r="G142" s="1">
        <v>7</v>
      </c>
      <c r="H142" s="9">
        <f t="shared" si="147"/>
        <v>23.538514272333298</v>
      </c>
      <c r="I142" s="9">
        <f t="shared" si="148"/>
        <v>296.68851427233329</v>
      </c>
      <c r="J142" s="9">
        <f t="shared" si="149"/>
        <v>0.29473379215114864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1.9914983010065912</v>
      </c>
      <c r="P142" s="9">
        <f t="shared" si="152"/>
        <v>0.58696184631824233</v>
      </c>
      <c r="Q142" s="12">
        <f t="shared" si="153"/>
        <v>0.15261008004274301</v>
      </c>
      <c r="R142" s="9">
        <f t="shared" si="154"/>
        <v>0.19735245833333334</v>
      </c>
      <c r="S142" s="13">
        <f t="shared" si="155"/>
        <v>0.77328694727977842</v>
      </c>
      <c r="T142" s="2">
        <f t="shared" si="156"/>
        <v>0.01</v>
      </c>
      <c r="U142" s="14">
        <f t="shared" si="157"/>
        <v>7.7328694727977843E-3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0.01</v>
      </c>
      <c r="AF142" s="2">
        <v>0.49</v>
      </c>
      <c r="AG142" s="14">
        <f t="shared" si="158"/>
        <v>4.8999999999999998E-3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0.02</v>
      </c>
      <c r="AR142" s="2">
        <v>0.5</v>
      </c>
      <c r="AS142" s="2">
        <f t="shared" si="159"/>
        <v>0.01</v>
      </c>
      <c r="AT142" s="1">
        <f t="shared" si="160"/>
        <v>2.2632869472797787E-2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24.284864804838701</v>
      </c>
      <c r="E143" s="10">
        <f t="shared" si="166"/>
        <v>23.538514272333298</v>
      </c>
      <c r="F143" s="7" t="s">
        <v>83</v>
      </c>
      <c r="G143" s="1">
        <v>8</v>
      </c>
      <c r="H143" s="9">
        <f t="shared" si="147"/>
        <v>24.284864804838701</v>
      </c>
      <c r="I143" s="9">
        <f t="shared" si="148"/>
        <v>297.4348648048387</v>
      </c>
      <c r="J143" s="9">
        <f t="shared" si="149"/>
        <v>0.3200326444521972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2.1635843713550158</v>
      </c>
      <c r="P143" s="9">
        <f t="shared" si="152"/>
        <v>0.69241762786019034</v>
      </c>
      <c r="Q143" s="12">
        <f t="shared" si="153"/>
        <v>0.18002858324364951</v>
      </c>
      <c r="R143" s="9">
        <f t="shared" si="154"/>
        <v>0.19735245833333334</v>
      </c>
      <c r="S143" s="13">
        <f t="shared" si="155"/>
        <v>0.91221859998103816</v>
      </c>
      <c r="T143" s="2">
        <f t="shared" si="156"/>
        <v>0.01</v>
      </c>
      <c r="U143" s="14">
        <f t="shared" si="157"/>
        <v>9.1221859998103817E-3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0.01</v>
      </c>
      <c r="AF143" s="2">
        <v>0.49</v>
      </c>
      <c r="AG143" s="14">
        <f t="shared" si="158"/>
        <v>4.8999999999999998E-3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0.02</v>
      </c>
      <c r="AR143" s="2">
        <v>0.5</v>
      </c>
      <c r="AS143" s="2">
        <f t="shared" si="159"/>
        <v>0.01</v>
      </c>
      <c r="AT143" s="1">
        <f t="shared" si="160"/>
        <v>2.4022185999810382E-2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25.369945549032298</v>
      </c>
      <c r="E144" s="10">
        <f t="shared" si="166"/>
        <v>24.284864804838701</v>
      </c>
      <c r="F144" s="7" t="s">
        <v>83</v>
      </c>
      <c r="G144" s="1">
        <v>9</v>
      </c>
      <c r="H144" s="9">
        <f t="shared" si="147"/>
        <v>25.369945549032298</v>
      </c>
      <c r="I144" s="9">
        <f t="shared" si="148"/>
        <v>298.51994554903229</v>
      </c>
      <c r="J144" s="9">
        <f t="shared" si="149"/>
        <v>0.36047174906101248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2.2302146601614923</v>
      </c>
      <c r="P144" s="9">
        <f t="shared" si="152"/>
        <v>0.8039293793299247</v>
      </c>
      <c r="Q144" s="12">
        <f t="shared" si="153"/>
        <v>0.20902163862578044</v>
      </c>
      <c r="R144" s="9">
        <f t="shared" si="154"/>
        <v>0.19735245833333334</v>
      </c>
      <c r="S144" s="13">
        <f t="shared" si="155"/>
        <v>1.0591286290071824</v>
      </c>
      <c r="T144" s="2">
        <f t="shared" si="156"/>
        <v>0.01</v>
      </c>
      <c r="U144" s="14">
        <f t="shared" si="157"/>
        <v>1.0591286290071824E-2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0.01</v>
      </c>
      <c r="AF144" s="2">
        <v>0.49</v>
      </c>
      <c r="AG144" s="14">
        <f t="shared" si="158"/>
        <v>4.8999999999999998E-3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0.02</v>
      </c>
      <c r="AR144" s="2">
        <v>0.5</v>
      </c>
      <c r="AS144" s="2">
        <f t="shared" si="159"/>
        <v>0.01</v>
      </c>
      <c r="AT144" s="1">
        <f t="shared" si="160"/>
        <v>2.5491286290071823E-2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25.538418907666699</v>
      </c>
      <c r="E145" s="10">
        <f t="shared" si="166"/>
        <v>25.369945549032298</v>
      </c>
      <c r="F145" s="7" t="s">
        <v>83</v>
      </c>
      <c r="G145" s="1">
        <v>10</v>
      </c>
      <c r="H145" s="9">
        <f t="shared" si="147"/>
        <v>25.538418907666699</v>
      </c>
      <c r="I145" s="9">
        <f t="shared" si="148"/>
        <v>298.68841890766669</v>
      </c>
      <c r="J145" s="9">
        <f t="shared" si="149"/>
        <v>0.36716485274739907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2.1853331974982346</v>
      </c>
      <c r="P145" s="9">
        <f t="shared" si="152"/>
        <v>0.80237754166344211</v>
      </c>
      <c r="Q145" s="12">
        <f t="shared" si="153"/>
        <v>0.20861816083249496</v>
      </c>
      <c r="R145" s="9">
        <f t="shared" si="154"/>
        <v>0.19735245833333334</v>
      </c>
      <c r="S145" s="13">
        <f t="shared" si="155"/>
        <v>1.0570841761704004</v>
      </c>
      <c r="T145" s="2">
        <f t="shared" si="156"/>
        <v>0.01</v>
      </c>
      <c r="U145" s="14">
        <f t="shared" si="157"/>
        <v>1.0570841761704005E-2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0.01</v>
      </c>
      <c r="AF145" s="2">
        <v>0.49</v>
      </c>
      <c r="AG145" s="14">
        <f t="shared" si="158"/>
        <v>4.8999999999999998E-3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0.02</v>
      </c>
      <c r="AR145" s="2">
        <v>0.5</v>
      </c>
      <c r="AS145" s="2">
        <f t="shared" si="159"/>
        <v>0.01</v>
      </c>
      <c r="AT145" s="1">
        <f t="shared" si="160"/>
        <v>2.5470841761704006E-2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26.299558567096799</v>
      </c>
      <c r="E146" s="10">
        <f t="shared" si="166"/>
        <v>25.538418907666699</v>
      </c>
      <c r="F146" s="7" t="s">
        <v>83</v>
      </c>
      <c r="G146" s="1">
        <v>11</v>
      </c>
      <c r="H146" s="9">
        <f t="shared" si="147"/>
        <v>26.299558567096799</v>
      </c>
      <c r="I146" s="9">
        <f t="shared" si="148"/>
        <v>299.4495585670968</v>
      </c>
      <c r="J146" s="9">
        <f t="shared" si="149"/>
        <v>0.39888359231995829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2.1420035725014595</v>
      </c>
      <c r="P146" s="9">
        <f t="shared" si="152"/>
        <v>0.85441007976156635</v>
      </c>
      <c r="Q146" s="12">
        <f t="shared" si="153"/>
        <v>0.22214662073800726</v>
      </c>
      <c r="R146" s="9">
        <f t="shared" si="154"/>
        <v>0.19735245833333334</v>
      </c>
      <c r="S146" s="13">
        <f t="shared" si="155"/>
        <v>1.1256339171757159</v>
      </c>
      <c r="T146" s="2">
        <f t="shared" si="156"/>
        <v>0.01</v>
      </c>
      <c r="U146" s="14">
        <f t="shared" si="157"/>
        <v>1.1256339171757159E-2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0.01</v>
      </c>
      <c r="AF146" s="2">
        <v>0.49</v>
      </c>
      <c r="AG146" s="14">
        <f t="shared" si="158"/>
        <v>4.8999999999999998E-3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0.02</v>
      </c>
      <c r="AR146" s="2">
        <v>0.5</v>
      </c>
      <c r="AS146" s="2">
        <f t="shared" si="159"/>
        <v>0.01</v>
      </c>
      <c r="AT146" s="1">
        <f t="shared" si="160"/>
        <v>2.6156339171757158E-2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26.154873887333299</v>
      </c>
      <c r="E147" s="10">
        <f t="shared" si="166"/>
        <v>26.299558567096799</v>
      </c>
      <c r="F147" s="7" t="s">
        <v>85</v>
      </c>
      <c r="G147" s="1">
        <v>12</v>
      </c>
      <c r="H147" s="9">
        <f t="shared" si="147"/>
        <v>26.154873887333299</v>
      </c>
      <c r="I147" s="9">
        <f t="shared" si="148"/>
        <v>299.30487388733326</v>
      </c>
      <c r="J147" s="9">
        <f t="shared" si="149"/>
        <v>0.39266290545466714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2.0466414094065599</v>
      </c>
      <c r="P147" s="9">
        <f t="shared" si="152"/>
        <v>0.80364016224141477</v>
      </c>
      <c r="Q147" s="12">
        <f t="shared" si="153"/>
        <v>0.20894644218276784</v>
      </c>
      <c r="R147" s="9">
        <f t="shared" si="154"/>
        <v>0.19735245833333334</v>
      </c>
      <c r="S147" s="13">
        <f t="shared" si="155"/>
        <v>1.0587476028793721</v>
      </c>
      <c r="T147" s="2">
        <f t="shared" si="156"/>
        <v>0.01</v>
      </c>
      <c r="U147" s="14">
        <f t="shared" si="157"/>
        <v>1.0587476028793721E-2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0.01</v>
      </c>
      <c r="AF147" s="2">
        <v>0.49</v>
      </c>
      <c r="AG147" s="14">
        <f t="shared" si="158"/>
        <v>4.8999999999999998E-3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0.02</v>
      </c>
      <c r="AR147" s="2">
        <v>0.5</v>
      </c>
      <c r="AS147" s="2">
        <f t="shared" si="159"/>
        <v>0.01</v>
      </c>
      <c r="AT147" s="1">
        <f t="shared" si="160"/>
        <v>2.5487476028793719E-2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25.785582815806499</v>
      </c>
      <c r="E148" s="10">
        <f t="shared" si="166"/>
        <v>26.154873887333299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B148"/>
  <sheetViews>
    <sheetView workbookViewId="0">
      <pane xSplit="4" topLeftCell="E1" activePane="topRight" state="frozen"/>
      <selection pane="topRight" activeCell="D136" sqref="D136:D148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1957610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76620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353710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2845451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88288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6069475.1383940224</v>
      </c>
      <c r="J13" s="6" t="s">
        <v>37</v>
      </c>
      <c r="K13" s="6">
        <f>I13/(10000*1000)</f>
        <v>0.60694751383940226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-0.280124886645161</v>
      </c>
      <c r="E26" s="7"/>
      <c r="F26" s="7"/>
      <c r="G26" s="1">
        <v>1</v>
      </c>
      <c r="H26" s="9">
        <f t="shared" ref="H26:H37" si="0">E27</f>
        <v>-0.280124886645161</v>
      </c>
      <c r="I26" s="9">
        <f t="shared" ref="I26:I37" si="1">H26+273.15</f>
        <v>272.86987511335479</v>
      </c>
      <c r="J26" s="9">
        <f>EXP(($C$15*(I26-$C$13))/($C$16*I26*$C$13))</f>
        <v>1.6800199867343449E-2</v>
      </c>
      <c r="K26" s="9">
        <f>$B$26/12</f>
        <v>119.21204166666666</v>
      </c>
      <c r="L26" s="9">
        <f>K26*$B$27/100</f>
        <v>40.532094166666667</v>
      </c>
      <c r="M26" s="1" t="s">
        <v>83</v>
      </c>
      <c r="O26" s="9">
        <f>L26</f>
        <v>40.532094166666667</v>
      </c>
      <c r="P26" s="9">
        <f t="shared" ref="P26:P37" si="2">O26*J26</f>
        <v>0.68094728304198548</v>
      </c>
      <c r="Q26" s="12">
        <f>P26*$B$28</f>
        <v>6.8094728304198548E-2</v>
      </c>
      <c r="R26" s="9">
        <f>L26*$B$28</f>
        <v>4.0532094166666672</v>
      </c>
      <c r="S26" s="13">
        <f t="shared" ref="S26:S37" si="3">Q26/R26</f>
        <v>1.6800199867343445E-2</v>
      </c>
      <c r="T26" s="2">
        <f>$B$27/100</f>
        <v>0.34</v>
      </c>
      <c r="U26" s="14">
        <f>S26*T26</f>
        <v>5.7120679548967723E-3</v>
      </c>
      <c r="V26" s="13"/>
      <c r="W26" s="2"/>
      <c r="X26" s="14"/>
      <c r="Y26" s="2">
        <v>0.02</v>
      </c>
      <c r="Z26" s="2">
        <v>0.63</v>
      </c>
      <c r="AA26" s="2">
        <f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>AO26*AN26</f>
        <v>2.9999999999999997E-4</v>
      </c>
      <c r="AQ26" s="1">
        <f>(AP26+AM26+AD26+AA26+U26+X26+AG26+AJ26)</f>
        <v>1.8612067954896772E-2</v>
      </c>
      <c r="AR26" s="9">
        <f>$B$26/12</f>
        <v>119.21204166666666</v>
      </c>
      <c r="AS26" s="1">
        <f>$B$28</f>
        <v>0.1</v>
      </c>
      <c r="AT26" s="1">
        <f>$E$2/12</f>
        <v>0</v>
      </c>
      <c r="AU26" s="1">
        <f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-2.0362626571612901</v>
      </c>
      <c r="E27" s="10">
        <f t="shared" ref="E27:E38" si="4">D26</f>
        <v>-0.280124886645161</v>
      </c>
      <c r="F27" s="7" t="s">
        <v>83</v>
      </c>
      <c r="G27" s="1">
        <v>2</v>
      </c>
      <c r="H27" s="9">
        <f t="shared" si="0"/>
        <v>-2.0362626571612901</v>
      </c>
      <c r="I27" s="9">
        <f t="shared" si="1"/>
        <v>271.1137373428387</v>
      </c>
      <c r="J27" s="9">
        <f t="shared" ref="J27:J37" si="5">EXP(($C$15*(I27-$C$13))/($C$16*I27*$C$13))</f>
        <v>1.3333170798965375E-2</v>
      </c>
      <c r="K27" s="9">
        <f t="shared" ref="K27:K37" si="6">$B$26/12</f>
        <v>119.21204166666666</v>
      </c>
      <c r="L27" s="9">
        <f t="shared" ref="L27:L37" si="7">K27*$B$27/100</f>
        <v>40.532094166666667</v>
      </c>
      <c r="M27" s="1" t="s">
        <v>83</v>
      </c>
      <c r="O27" s="9">
        <f t="shared" ref="O27:O37" si="8">L27+O26-P26-N27</f>
        <v>80.383241050291346</v>
      </c>
      <c r="P27" s="9">
        <f t="shared" si="2"/>
        <v>1.0717634822979394</v>
      </c>
      <c r="Q27" s="12">
        <f t="shared" ref="Q27:Q37" si="9">P27*$B$28</f>
        <v>0.10717634822979394</v>
      </c>
      <c r="R27" s="9">
        <f t="shared" ref="R27:R37" si="10">L27*$B$28</f>
        <v>4.0532094166666672</v>
      </c>
      <c r="S27" s="13">
        <f t="shared" si="3"/>
        <v>2.6442341663642701E-2</v>
      </c>
      <c r="T27" s="2">
        <f t="shared" ref="T27:T37" si="11">$B$27/100</f>
        <v>0.34</v>
      </c>
      <c r="U27" s="14">
        <f t="shared" ref="U27:U37" si="12">S27*T27</f>
        <v>8.9903961656385197E-3</v>
      </c>
      <c r="V27" s="13"/>
      <c r="W27" s="2"/>
      <c r="X27" s="14"/>
      <c r="Y27" s="2">
        <v>0.02</v>
      </c>
      <c r="Z27" s="2">
        <v>0.63</v>
      </c>
      <c r="AA27" s="2">
        <f t="shared" ref="AA27:AA37" si="13">Y27*Z27</f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ref="AP27:AP37" si="14">AO27*AN27</f>
        <v>2.9999999999999997E-4</v>
      </c>
      <c r="AQ27" s="1">
        <f t="shared" ref="AQ27:AQ37" si="15">(AP27+AM27+AD27+AA27+U27+X27+AG27+AJ27)</f>
        <v>2.189039616563852E-2</v>
      </c>
      <c r="AR27" s="9">
        <f t="shared" ref="AR27:AR37" si="16">$B$26/12</f>
        <v>119.21204166666666</v>
      </c>
      <c r="AS27" s="1">
        <f t="shared" ref="AS27:AS37" si="17">$B$28</f>
        <v>0.1</v>
      </c>
      <c r="AT27" s="1">
        <f t="shared" ref="AT27:AT37" si="18">$E$2/12</f>
        <v>0</v>
      </c>
      <c r="AU27" s="1">
        <f t="shared" ref="AU27:AU37" si="19">AT27*10000*AS27*0.67*AR27*AQ27</f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1.8126669062069001</v>
      </c>
      <c r="E28" s="10">
        <f t="shared" si="4"/>
        <v>-2.0362626571612901</v>
      </c>
      <c r="F28" s="7" t="s">
        <v>83</v>
      </c>
      <c r="G28" s="1">
        <v>3</v>
      </c>
      <c r="H28" s="9">
        <f t="shared" si="0"/>
        <v>1.8126669062069001</v>
      </c>
      <c r="I28" s="9">
        <f t="shared" si="1"/>
        <v>274.96266690620689</v>
      </c>
      <c r="J28" s="9">
        <f t="shared" si="5"/>
        <v>2.2042666545639737E-2</v>
      </c>
      <c r="K28" s="9">
        <f t="shared" si="6"/>
        <v>119.21204166666666</v>
      </c>
      <c r="L28" s="9">
        <f t="shared" si="7"/>
        <v>40.532094166666667</v>
      </c>
      <c r="M28" s="1" t="s">
        <v>83</v>
      </c>
      <c r="O28" s="9">
        <f t="shared" si="8"/>
        <v>119.84357173466007</v>
      </c>
      <c r="P28" s="9">
        <f t="shared" si="2"/>
        <v>2.6416718893855675</v>
      </c>
      <c r="Q28" s="12">
        <f t="shared" si="9"/>
        <v>0.26416718893855679</v>
      </c>
      <c r="R28" s="9">
        <f t="shared" si="10"/>
        <v>4.0532094166666672</v>
      </c>
      <c r="S28" s="13">
        <f t="shared" si="3"/>
        <v>6.5174818713365695E-2</v>
      </c>
      <c r="T28" s="2">
        <f t="shared" si="11"/>
        <v>0.34</v>
      </c>
      <c r="U28" s="14">
        <f t="shared" si="12"/>
        <v>2.2159438362544338E-2</v>
      </c>
      <c r="V28" s="13"/>
      <c r="W28" s="2"/>
      <c r="X28" s="14"/>
      <c r="Y28" s="2">
        <v>0.02</v>
      </c>
      <c r="Z28" s="2">
        <v>0.63</v>
      </c>
      <c r="AA28" s="2">
        <f t="shared" si="13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4"/>
        <v>2.9999999999999997E-4</v>
      </c>
      <c r="AQ28" s="1">
        <f t="shared" si="15"/>
        <v>3.505943836254434E-2</v>
      </c>
      <c r="AR28" s="9">
        <f t="shared" si="16"/>
        <v>119.21204166666666</v>
      </c>
      <c r="AS28" s="1">
        <f t="shared" si="17"/>
        <v>0.1</v>
      </c>
      <c r="AT28" s="1">
        <f t="shared" si="18"/>
        <v>0</v>
      </c>
      <c r="AU28" s="1">
        <f t="shared" si="19"/>
        <v>0</v>
      </c>
    </row>
    <row r="29" spans="1:47" x14ac:dyDescent="0.15">
      <c r="C29" s="7">
        <v>3</v>
      </c>
      <c r="D29" s="8">
        <v>2.4383721732258099</v>
      </c>
      <c r="E29" s="10">
        <f t="shared" si="4"/>
        <v>1.8126669062069001</v>
      </c>
      <c r="F29" s="7" t="s">
        <v>83</v>
      </c>
      <c r="G29" s="1">
        <v>4</v>
      </c>
      <c r="H29" s="9">
        <f t="shared" si="0"/>
        <v>2.4383721732258099</v>
      </c>
      <c r="I29" s="9">
        <f t="shared" si="1"/>
        <v>275.58837217322576</v>
      </c>
      <c r="J29" s="9">
        <f t="shared" si="5"/>
        <v>2.388806640155363E-2</v>
      </c>
      <c r="K29" s="9">
        <f t="shared" si="6"/>
        <v>119.21204166666666</v>
      </c>
      <c r="L29" s="9">
        <f t="shared" si="7"/>
        <v>40.532094166666667</v>
      </c>
      <c r="M29" s="1" t="s">
        <v>83</v>
      </c>
      <c r="O29" s="9">
        <f t="shared" si="8"/>
        <v>157.73399401194115</v>
      </c>
      <c r="P29" s="9">
        <f t="shared" si="2"/>
        <v>3.7679601227395128</v>
      </c>
      <c r="Q29" s="12">
        <f t="shared" si="9"/>
        <v>0.37679601227395132</v>
      </c>
      <c r="R29" s="9">
        <f t="shared" si="10"/>
        <v>4.0532094166666672</v>
      </c>
      <c r="S29" s="13">
        <f t="shared" si="3"/>
        <v>9.2962384505616266E-2</v>
      </c>
      <c r="T29" s="2">
        <f t="shared" si="11"/>
        <v>0.34</v>
      </c>
      <c r="U29" s="14">
        <f t="shared" si="12"/>
        <v>3.160721073190953E-2</v>
      </c>
      <c r="V29" s="13"/>
      <c r="W29" s="2"/>
      <c r="X29" s="14"/>
      <c r="Y29" s="2">
        <v>0.02</v>
      </c>
      <c r="Z29" s="2">
        <v>0.63</v>
      </c>
      <c r="AA29" s="2">
        <f t="shared" si="13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4"/>
        <v>2.9999999999999997E-4</v>
      </c>
      <c r="AQ29" s="1">
        <f t="shared" si="15"/>
        <v>4.4507210731909531E-2</v>
      </c>
      <c r="AR29" s="9">
        <f t="shared" si="16"/>
        <v>119.21204166666666</v>
      </c>
      <c r="AS29" s="1">
        <f t="shared" si="17"/>
        <v>0.1</v>
      </c>
      <c r="AT29" s="1">
        <f t="shared" si="18"/>
        <v>0</v>
      </c>
      <c r="AU29" s="1">
        <f t="shared" si="19"/>
        <v>0</v>
      </c>
    </row>
    <row r="30" spans="1:47" x14ac:dyDescent="0.15">
      <c r="C30" s="7">
        <v>4</v>
      </c>
      <c r="D30" s="8">
        <v>7.24403607373333</v>
      </c>
      <c r="E30" s="10">
        <f t="shared" si="4"/>
        <v>2.4383721732258099</v>
      </c>
      <c r="F30" s="7" t="s">
        <v>83</v>
      </c>
      <c r="G30" s="1">
        <v>5</v>
      </c>
      <c r="H30" s="9">
        <f t="shared" si="0"/>
        <v>7.24403607373333</v>
      </c>
      <c r="I30" s="9">
        <f t="shared" si="1"/>
        <v>280.39403607373333</v>
      </c>
      <c r="J30" s="9">
        <f t="shared" si="5"/>
        <v>4.3768499267090664E-2</v>
      </c>
      <c r="K30" s="9">
        <f t="shared" si="6"/>
        <v>119.21204166666666</v>
      </c>
      <c r="L30" s="9">
        <f t="shared" si="7"/>
        <v>40.532094166666667</v>
      </c>
      <c r="M30" s="1" t="s">
        <v>85</v>
      </c>
      <c r="N30" s="9">
        <f>(O29-P29)*C21/100</f>
        <v>146.26773219474157</v>
      </c>
      <c r="O30" s="9">
        <f t="shared" si="8"/>
        <v>48.230395861126738</v>
      </c>
      <c r="P30" s="9">
        <f t="shared" si="2"/>
        <v>2.1109720458992181</v>
      </c>
      <c r="Q30" s="12">
        <f t="shared" si="9"/>
        <v>0.21109720458992182</v>
      </c>
      <c r="R30" s="9">
        <f t="shared" si="10"/>
        <v>4.0532094166666672</v>
      </c>
      <c r="S30" s="13">
        <f t="shared" si="3"/>
        <v>5.2081494659983983E-2</v>
      </c>
      <c r="T30" s="2">
        <f t="shared" si="11"/>
        <v>0.34</v>
      </c>
      <c r="U30" s="14">
        <f t="shared" si="12"/>
        <v>1.7707708184394554E-2</v>
      </c>
      <c r="V30" s="13"/>
      <c r="W30" s="2"/>
      <c r="X30" s="14"/>
      <c r="Y30" s="2">
        <v>0.02</v>
      </c>
      <c r="Z30" s="2">
        <v>0.63</v>
      </c>
      <c r="AA30" s="2">
        <f t="shared" si="13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4"/>
        <v>2.9999999999999997E-4</v>
      </c>
      <c r="AQ30" s="1">
        <f t="shared" si="15"/>
        <v>3.0607708184394553E-2</v>
      </c>
      <c r="AR30" s="9">
        <f t="shared" si="16"/>
        <v>119.21204166666666</v>
      </c>
      <c r="AS30" s="1">
        <f t="shared" si="17"/>
        <v>0.1</v>
      </c>
      <c r="AT30" s="1">
        <f t="shared" si="18"/>
        <v>0</v>
      </c>
      <c r="AU30" s="1">
        <f t="shared" si="19"/>
        <v>0</v>
      </c>
    </row>
    <row r="31" spans="1:47" x14ac:dyDescent="0.15">
      <c r="C31" s="7">
        <v>5</v>
      </c>
      <c r="D31" s="8">
        <v>10.947258195290299</v>
      </c>
      <c r="E31" s="10">
        <f t="shared" si="4"/>
        <v>7.24403607373333</v>
      </c>
      <c r="F31" s="7" t="s">
        <v>85</v>
      </c>
      <c r="G31" s="1">
        <v>6</v>
      </c>
      <c r="H31" s="9">
        <f t="shared" si="0"/>
        <v>10.947258195290299</v>
      </c>
      <c r="I31" s="9">
        <f t="shared" si="1"/>
        <v>284.09725819529029</v>
      </c>
      <c r="J31" s="9">
        <f t="shared" si="5"/>
        <v>6.8824613302801735E-2</v>
      </c>
      <c r="K31" s="9">
        <f t="shared" si="6"/>
        <v>119.21204166666666</v>
      </c>
      <c r="L31" s="9">
        <f t="shared" si="7"/>
        <v>40.532094166666667</v>
      </c>
      <c r="M31" s="1" t="s">
        <v>83</v>
      </c>
      <c r="O31" s="9">
        <f t="shared" si="8"/>
        <v>86.651517981894187</v>
      </c>
      <c r="P31" s="9">
        <f t="shared" si="2"/>
        <v>5.9637572172046385</v>
      </c>
      <c r="Q31" s="12">
        <f t="shared" si="9"/>
        <v>0.59637572172046383</v>
      </c>
      <c r="R31" s="9">
        <f t="shared" si="10"/>
        <v>4.0532094166666672</v>
      </c>
      <c r="S31" s="13">
        <f t="shared" si="3"/>
        <v>0.14713666638298678</v>
      </c>
      <c r="T31" s="2">
        <f t="shared" si="11"/>
        <v>0.34</v>
      </c>
      <c r="U31" s="14">
        <f t="shared" si="12"/>
        <v>5.0026466570215512E-2</v>
      </c>
      <c r="V31" s="13"/>
      <c r="W31" s="2"/>
      <c r="X31" s="14"/>
      <c r="Y31" s="2">
        <v>0.02</v>
      </c>
      <c r="Z31" s="2">
        <v>0.63</v>
      </c>
      <c r="AA31" s="2">
        <f t="shared" si="13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4"/>
        <v>2.9999999999999997E-4</v>
      </c>
      <c r="AQ31" s="1">
        <f t="shared" si="15"/>
        <v>6.2926466570215514E-2</v>
      </c>
      <c r="AR31" s="9">
        <f t="shared" si="16"/>
        <v>119.21204166666666</v>
      </c>
      <c r="AS31" s="1">
        <f t="shared" si="17"/>
        <v>0.1</v>
      </c>
      <c r="AT31" s="1">
        <f t="shared" si="18"/>
        <v>0</v>
      </c>
      <c r="AU31" s="1">
        <f t="shared" si="19"/>
        <v>0</v>
      </c>
    </row>
    <row r="32" spans="1:47" x14ac:dyDescent="0.15">
      <c r="C32" s="7">
        <v>6</v>
      </c>
      <c r="D32" s="8">
        <v>15.273712922</v>
      </c>
      <c r="E32" s="10">
        <f t="shared" si="4"/>
        <v>10.947258195290299</v>
      </c>
      <c r="F32" s="7" t="s">
        <v>83</v>
      </c>
      <c r="G32" s="1">
        <v>7</v>
      </c>
      <c r="H32" s="9">
        <f t="shared" si="0"/>
        <v>15.273712922</v>
      </c>
      <c r="I32" s="9">
        <f t="shared" si="1"/>
        <v>288.42371292199999</v>
      </c>
      <c r="J32" s="9">
        <f t="shared" si="5"/>
        <v>0.11508421641417414</v>
      </c>
      <c r="K32" s="9">
        <f t="shared" si="6"/>
        <v>119.21204166666666</v>
      </c>
      <c r="L32" s="9">
        <f t="shared" si="7"/>
        <v>40.532094166666667</v>
      </c>
      <c r="M32" s="1" t="s">
        <v>83</v>
      </c>
      <c r="O32" s="9">
        <f t="shared" si="8"/>
        <v>121.21985493135621</v>
      </c>
      <c r="P32" s="9">
        <f t="shared" si="2"/>
        <v>13.950492018614993</v>
      </c>
      <c r="Q32" s="12">
        <f t="shared" si="9"/>
        <v>1.3950492018614993</v>
      </c>
      <c r="R32" s="9">
        <f t="shared" si="10"/>
        <v>4.0532094166666672</v>
      </c>
      <c r="S32" s="13">
        <f t="shared" si="3"/>
        <v>0.34418384505994232</v>
      </c>
      <c r="T32" s="2">
        <f t="shared" si="11"/>
        <v>0.34</v>
      </c>
      <c r="U32" s="14">
        <f t="shared" si="12"/>
        <v>0.1170225073203804</v>
      </c>
      <c r="V32" s="13"/>
      <c r="W32" s="2"/>
      <c r="X32" s="14"/>
      <c r="Y32" s="2">
        <v>0.04</v>
      </c>
      <c r="Z32" s="2">
        <v>0.63</v>
      </c>
      <c r="AA32" s="2">
        <f t="shared" si="13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4"/>
        <v>4.4999999999999999E-4</v>
      </c>
      <c r="AQ32" s="1">
        <f t="shared" si="15"/>
        <v>0.14267250732038039</v>
      </c>
      <c r="AR32" s="9">
        <f t="shared" si="16"/>
        <v>119.21204166666666</v>
      </c>
      <c r="AS32" s="1">
        <f t="shared" si="17"/>
        <v>0.1</v>
      </c>
      <c r="AT32" s="1">
        <f t="shared" si="18"/>
        <v>0</v>
      </c>
      <c r="AU32" s="1">
        <f t="shared" si="19"/>
        <v>0</v>
      </c>
    </row>
    <row r="33" spans="1:48" x14ac:dyDescent="0.15">
      <c r="C33" s="7">
        <v>7</v>
      </c>
      <c r="D33" s="8">
        <v>17.447650278387101</v>
      </c>
      <c r="E33" s="10">
        <f t="shared" si="4"/>
        <v>15.273712922</v>
      </c>
      <c r="F33" s="7" t="s">
        <v>83</v>
      </c>
      <c r="G33" s="1">
        <v>8</v>
      </c>
      <c r="H33" s="9">
        <f t="shared" si="0"/>
        <v>17.447650278387101</v>
      </c>
      <c r="I33" s="9">
        <f t="shared" si="1"/>
        <v>290.59765027838705</v>
      </c>
      <c r="J33" s="9">
        <f t="shared" si="5"/>
        <v>0.14814769740972106</v>
      </c>
      <c r="K33" s="9">
        <f t="shared" si="6"/>
        <v>119.21204166666666</v>
      </c>
      <c r="L33" s="9">
        <f t="shared" si="7"/>
        <v>40.532094166666667</v>
      </c>
      <c r="M33" s="1" t="s">
        <v>83</v>
      </c>
      <c r="O33" s="9">
        <f t="shared" si="8"/>
        <v>147.80145707940787</v>
      </c>
      <c r="P33" s="9">
        <f t="shared" si="2"/>
        <v>21.896445540115991</v>
      </c>
      <c r="Q33" s="12">
        <f t="shared" si="9"/>
        <v>2.1896445540115992</v>
      </c>
      <c r="R33" s="9">
        <f t="shared" si="10"/>
        <v>4.0532094166666672</v>
      </c>
      <c r="S33" s="13">
        <f t="shared" si="3"/>
        <v>0.54022487587437529</v>
      </c>
      <c r="T33" s="2">
        <f t="shared" si="11"/>
        <v>0.34</v>
      </c>
      <c r="U33" s="14">
        <f t="shared" si="12"/>
        <v>0.18367645779728761</v>
      </c>
      <c r="V33" s="13"/>
      <c r="W33" s="2"/>
      <c r="X33" s="14"/>
      <c r="Y33" s="2">
        <v>0.04</v>
      </c>
      <c r="Z33" s="2">
        <v>0.63</v>
      </c>
      <c r="AA33" s="2">
        <f t="shared" si="13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4"/>
        <v>4.4999999999999999E-4</v>
      </c>
      <c r="AQ33" s="1">
        <f t="shared" si="15"/>
        <v>0.20932645779728762</v>
      </c>
      <c r="AR33" s="9">
        <f t="shared" si="16"/>
        <v>119.21204166666666</v>
      </c>
      <c r="AS33" s="1">
        <f t="shared" si="17"/>
        <v>0.1</v>
      </c>
      <c r="AT33" s="1">
        <f t="shared" si="18"/>
        <v>0</v>
      </c>
      <c r="AU33" s="1">
        <f t="shared" si="19"/>
        <v>0</v>
      </c>
    </row>
    <row r="34" spans="1:48" x14ac:dyDescent="0.15">
      <c r="C34" s="7">
        <v>8</v>
      </c>
      <c r="D34" s="8">
        <v>16.0740308350323</v>
      </c>
      <c r="E34" s="10">
        <f t="shared" si="4"/>
        <v>17.447650278387101</v>
      </c>
      <c r="F34" s="7" t="s">
        <v>83</v>
      </c>
      <c r="G34" s="1">
        <v>9</v>
      </c>
      <c r="H34" s="9">
        <f t="shared" si="0"/>
        <v>16.0740308350323</v>
      </c>
      <c r="I34" s="9">
        <f t="shared" si="1"/>
        <v>289.22403083503229</v>
      </c>
      <c r="J34" s="9">
        <f t="shared" si="5"/>
        <v>0.12635285014058587</v>
      </c>
      <c r="K34" s="9">
        <f t="shared" si="6"/>
        <v>119.21204166666666</v>
      </c>
      <c r="L34" s="9">
        <f t="shared" si="7"/>
        <v>40.532094166666667</v>
      </c>
      <c r="M34" s="1" t="s">
        <v>83</v>
      </c>
      <c r="O34" s="9">
        <f t="shared" si="8"/>
        <v>166.43710570595854</v>
      </c>
      <c r="P34" s="9">
        <f t="shared" si="2"/>
        <v>21.02980267509783</v>
      </c>
      <c r="Q34" s="12">
        <f t="shared" si="9"/>
        <v>2.1029802675097833</v>
      </c>
      <c r="R34" s="9">
        <f t="shared" si="10"/>
        <v>4.0532094166666672</v>
      </c>
      <c r="S34" s="13">
        <f t="shared" si="3"/>
        <v>0.51884323046877268</v>
      </c>
      <c r="T34" s="2">
        <f t="shared" si="11"/>
        <v>0.34</v>
      </c>
      <c r="U34" s="14">
        <f t="shared" si="12"/>
        <v>0.17640669835938272</v>
      </c>
      <c r="V34" s="13"/>
      <c r="W34" s="2"/>
      <c r="X34" s="14"/>
      <c r="Y34" s="2">
        <v>0.04</v>
      </c>
      <c r="Z34" s="2">
        <v>0.63</v>
      </c>
      <c r="AA34" s="2">
        <f t="shared" si="13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4"/>
        <v>4.4999999999999999E-4</v>
      </c>
      <c r="AQ34" s="1">
        <f t="shared" si="15"/>
        <v>0.20205669835938272</v>
      </c>
      <c r="AR34" s="9">
        <f t="shared" si="16"/>
        <v>119.21204166666666</v>
      </c>
      <c r="AS34" s="1">
        <f t="shared" si="17"/>
        <v>0.1</v>
      </c>
      <c r="AT34" s="1">
        <f t="shared" si="18"/>
        <v>0</v>
      </c>
      <c r="AU34" s="1">
        <f t="shared" si="19"/>
        <v>0</v>
      </c>
    </row>
    <row r="35" spans="1:48" x14ac:dyDescent="0.15">
      <c r="C35" s="7">
        <v>9</v>
      </c>
      <c r="D35" s="8">
        <v>14.323971489033299</v>
      </c>
      <c r="E35" s="10">
        <f t="shared" si="4"/>
        <v>16.0740308350323</v>
      </c>
      <c r="F35" s="7" t="s">
        <v>83</v>
      </c>
      <c r="G35" s="1">
        <v>10</v>
      </c>
      <c r="H35" s="9">
        <f t="shared" si="0"/>
        <v>14.323971489033299</v>
      </c>
      <c r="I35" s="9">
        <f t="shared" si="1"/>
        <v>287.47397148903326</v>
      </c>
      <c r="J35" s="9">
        <f t="shared" si="5"/>
        <v>0.10293875385086158</v>
      </c>
      <c r="K35" s="9">
        <f t="shared" si="6"/>
        <v>119.21204166666666</v>
      </c>
      <c r="L35" s="9">
        <f t="shared" si="7"/>
        <v>40.532094166666667</v>
      </c>
      <c r="M35" s="1" t="s">
        <v>83</v>
      </c>
      <c r="O35" s="9">
        <f t="shared" si="8"/>
        <v>185.93939719752737</v>
      </c>
      <c r="P35" s="9">
        <f t="shared" si="2"/>
        <v>19.140369839293854</v>
      </c>
      <c r="Q35" s="12">
        <f t="shared" si="9"/>
        <v>1.9140369839293854</v>
      </c>
      <c r="R35" s="9">
        <f t="shared" si="10"/>
        <v>4.0532094166666672</v>
      </c>
      <c r="S35" s="13">
        <f t="shared" si="3"/>
        <v>0.47222750841812583</v>
      </c>
      <c r="T35" s="2">
        <f t="shared" si="11"/>
        <v>0.34</v>
      </c>
      <c r="U35" s="14">
        <f t="shared" si="12"/>
        <v>0.1605573528621628</v>
      </c>
      <c r="V35" s="13"/>
      <c r="W35" s="2"/>
      <c r="X35" s="14"/>
      <c r="Y35" s="2">
        <v>0.04</v>
      </c>
      <c r="Z35" s="2">
        <v>0.63</v>
      </c>
      <c r="AA35" s="2">
        <f t="shared" si="13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4"/>
        <v>4.4999999999999999E-4</v>
      </c>
      <c r="AQ35" s="1">
        <f t="shared" si="15"/>
        <v>0.18620735286216281</v>
      </c>
      <c r="AR35" s="9">
        <f t="shared" si="16"/>
        <v>119.21204166666666</v>
      </c>
      <c r="AS35" s="1">
        <f t="shared" si="17"/>
        <v>0.1</v>
      </c>
      <c r="AT35" s="1">
        <f t="shared" si="18"/>
        <v>0</v>
      </c>
      <c r="AU35" s="1">
        <f t="shared" si="19"/>
        <v>0</v>
      </c>
    </row>
    <row r="36" spans="1:48" x14ac:dyDescent="0.15">
      <c r="C36" s="7">
        <v>10</v>
      </c>
      <c r="D36" s="8">
        <v>6.5414975922903196</v>
      </c>
      <c r="E36" s="10">
        <f t="shared" si="4"/>
        <v>14.323971489033299</v>
      </c>
      <c r="F36" s="7" t="s">
        <v>83</v>
      </c>
      <c r="G36" s="1">
        <v>11</v>
      </c>
      <c r="H36" s="9">
        <f t="shared" si="0"/>
        <v>6.5414975922903196</v>
      </c>
      <c r="I36" s="9">
        <f t="shared" si="1"/>
        <v>279.69149759229032</v>
      </c>
      <c r="J36" s="9">
        <f t="shared" si="5"/>
        <v>4.011257968305533E-2</v>
      </c>
      <c r="K36" s="9">
        <f t="shared" si="6"/>
        <v>119.21204166666666</v>
      </c>
      <c r="L36" s="9">
        <f t="shared" si="7"/>
        <v>40.532094166666667</v>
      </c>
      <c r="M36" s="1" t="s">
        <v>85</v>
      </c>
      <c r="N36" s="9">
        <f>(O35-P35)*C21/100</f>
        <v>158.45907599032182</v>
      </c>
      <c r="O36" s="9">
        <f t="shared" si="8"/>
        <v>48.872045534578376</v>
      </c>
      <c r="P36" s="9">
        <f t="shared" si="2"/>
        <v>1.9603838207796835</v>
      </c>
      <c r="Q36" s="12">
        <f t="shared" si="9"/>
        <v>0.19603838207796837</v>
      </c>
      <c r="R36" s="9">
        <f t="shared" si="10"/>
        <v>4.0532094166666672</v>
      </c>
      <c r="S36" s="13">
        <f t="shared" si="3"/>
        <v>4.836621105039992E-2</v>
      </c>
      <c r="T36" s="2">
        <f t="shared" si="11"/>
        <v>0.34</v>
      </c>
      <c r="U36" s="14">
        <f t="shared" si="12"/>
        <v>1.6444511757135974E-2</v>
      </c>
      <c r="V36" s="13"/>
      <c r="W36" s="2"/>
      <c r="X36" s="14"/>
      <c r="Y36" s="2">
        <v>0.02</v>
      </c>
      <c r="Z36" s="2">
        <v>0.63</v>
      </c>
      <c r="AA36" s="2">
        <f t="shared" si="13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4"/>
        <v>2.9999999999999997E-4</v>
      </c>
      <c r="AQ36" s="1">
        <f t="shared" si="15"/>
        <v>2.9344511757135976E-2</v>
      </c>
      <c r="AR36" s="9">
        <f t="shared" si="16"/>
        <v>119.21204166666666</v>
      </c>
      <c r="AS36" s="1">
        <f t="shared" si="17"/>
        <v>0.1</v>
      </c>
      <c r="AT36" s="1">
        <f t="shared" si="18"/>
        <v>0</v>
      </c>
      <c r="AU36" s="1">
        <f t="shared" si="19"/>
        <v>0</v>
      </c>
    </row>
    <row r="37" spans="1:48" x14ac:dyDescent="0.15">
      <c r="C37" s="7">
        <v>11</v>
      </c>
      <c r="D37" s="8">
        <v>1.962830018</v>
      </c>
      <c r="E37" s="10">
        <f t="shared" si="4"/>
        <v>6.5414975922903196</v>
      </c>
      <c r="F37" s="7" t="s">
        <v>85</v>
      </c>
      <c r="G37" s="1">
        <v>12</v>
      </c>
      <c r="H37" s="9">
        <f t="shared" si="0"/>
        <v>1.962830018</v>
      </c>
      <c r="I37" s="9">
        <f t="shared" si="1"/>
        <v>275.11283001799995</v>
      </c>
      <c r="J37" s="9">
        <f t="shared" si="5"/>
        <v>2.2472858648725842E-2</v>
      </c>
      <c r="K37" s="9">
        <f t="shared" si="6"/>
        <v>119.21204166666666</v>
      </c>
      <c r="L37" s="9">
        <f t="shared" si="7"/>
        <v>40.532094166666667</v>
      </c>
      <c r="M37" s="1" t="s">
        <v>83</v>
      </c>
      <c r="O37" s="9">
        <f t="shared" si="8"/>
        <v>87.443755880465361</v>
      </c>
      <c r="P37" s="9">
        <f t="shared" si="2"/>
        <v>1.9651111656153872</v>
      </c>
      <c r="Q37" s="12">
        <f t="shared" si="9"/>
        <v>0.19651111656153875</v>
      </c>
      <c r="R37" s="9">
        <f t="shared" si="10"/>
        <v>4.0532094166666672</v>
      </c>
      <c r="S37" s="13">
        <f t="shared" si="3"/>
        <v>4.8482843189273997E-2</v>
      </c>
      <c r="T37" s="2">
        <f t="shared" si="11"/>
        <v>0.34</v>
      </c>
      <c r="U37" s="14">
        <f t="shared" si="12"/>
        <v>1.6484166684353159E-2</v>
      </c>
      <c r="V37" s="13"/>
      <c r="W37" s="2"/>
      <c r="X37" s="14"/>
      <c r="Y37" s="2">
        <v>0.02</v>
      </c>
      <c r="Z37" s="2">
        <v>0.63</v>
      </c>
      <c r="AA37" s="2">
        <f t="shared" si="13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4"/>
        <v>2.9999999999999997E-4</v>
      </c>
      <c r="AQ37" s="1">
        <f t="shared" si="15"/>
        <v>2.9384166684353161E-2</v>
      </c>
      <c r="AR37" s="9">
        <f t="shared" si="16"/>
        <v>119.21204166666666</v>
      </c>
      <c r="AS37" s="1">
        <f t="shared" si="17"/>
        <v>0.1</v>
      </c>
      <c r="AT37" s="1">
        <f t="shared" si="18"/>
        <v>0</v>
      </c>
      <c r="AU37" s="1">
        <f t="shared" si="19"/>
        <v>0</v>
      </c>
      <c r="AV37" s="1">
        <f>SUM(AU26:AU37)</f>
        <v>0</v>
      </c>
    </row>
    <row r="38" spans="1:48" x14ac:dyDescent="0.15">
      <c r="C38" s="7">
        <v>12</v>
      </c>
      <c r="D38" s="8">
        <v>-1.0363088415483901</v>
      </c>
      <c r="E38" s="10">
        <f t="shared" si="4"/>
        <v>1.962830018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-0.280124886645161</v>
      </c>
      <c r="E42" s="7"/>
      <c r="F42" s="7"/>
      <c r="G42" s="1">
        <v>1</v>
      </c>
      <c r="H42" s="9">
        <f t="shared" ref="H42:H53" si="20">E43</f>
        <v>-0.280124886645161</v>
      </c>
      <c r="I42" s="9">
        <f t="shared" ref="I42:I53" si="21">H42+273.15</f>
        <v>272.86987511335479</v>
      </c>
      <c r="J42" s="9">
        <f t="shared" ref="J42:J53" si="22">EXP(($C$15*(I42-$C$13))/($C$16*I42*$C$13))</f>
        <v>1.6800199867343449E-2</v>
      </c>
      <c r="K42" s="9">
        <f>$B$42/12</f>
        <v>136.875</v>
      </c>
      <c r="L42" s="9">
        <f>K42*$B$43/100</f>
        <v>58.856250000000003</v>
      </c>
      <c r="M42" s="1" t="s">
        <v>83</v>
      </c>
      <c r="O42" s="9">
        <f>L42</f>
        <v>58.856250000000003</v>
      </c>
      <c r="P42" s="9">
        <f t="shared" ref="P42:P53" si="23">O42*J42</f>
        <v>0.98879676344233292</v>
      </c>
      <c r="Q42" s="12">
        <f>P42*$B$44</f>
        <v>0.23731122322615988</v>
      </c>
      <c r="R42" s="9">
        <f>L42*$B$44</f>
        <v>14.125500000000001</v>
      </c>
      <c r="S42" s="13">
        <f t="shared" ref="S42:S53" si="24">Q42/R42</f>
        <v>1.6800199867343449E-2</v>
      </c>
      <c r="T42" s="2">
        <f>$B$43/100</f>
        <v>0.43</v>
      </c>
      <c r="U42" s="14">
        <f t="shared" ref="U42:U53" si="25">S42*T42</f>
        <v>7.2240859429576832E-3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26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27">AO42*AN42</f>
        <v>2.6000000000000003E-3</v>
      </c>
      <c r="AQ42" s="1">
        <f>(AP42+AM42+AD42+AA42+U42+X42+AG42+AJ42)</f>
        <v>1.5644085942957683E-2</v>
      </c>
      <c r="AR42" s="9">
        <f>$B$42/12</f>
        <v>136.875</v>
      </c>
      <c r="AS42" s="1">
        <f>$B$44</f>
        <v>0.24</v>
      </c>
      <c r="AT42" s="1">
        <f>$E$3/12</f>
        <v>163134.16666666666</v>
      </c>
      <c r="AU42" s="1">
        <f t="shared" ref="AU42:AU53" si="28">AT42*10000*AS42*0.67*AR42*AQ42</f>
        <v>561701131.25228417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29">D27</f>
        <v>-2.0362626571612901</v>
      </c>
      <c r="E43" s="10">
        <f t="shared" ref="E43:E54" si="30">D42</f>
        <v>-0.280124886645161</v>
      </c>
      <c r="F43" s="7" t="s">
        <v>83</v>
      </c>
      <c r="G43" s="1">
        <v>2</v>
      </c>
      <c r="H43" s="9">
        <f t="shared" si="20"/>
        <v>-2.0362626571612901</v>
      </c>
      <c r="I43" s="9">
        <f t="shared" si="21"/>
        <v>271.1137373428387</v>
      </c>
      <c r="J43" s="9">
        <f t="shared" si="22"/>
        <v>1.3333170798965375E-2</v>
      </c>
      <c r="K43" s="9">
        <f t="shared" ref="K43:K53" si="31">$B$42/12</f>
        <v>136.875</v>
      </c>
      <c r="L43" s="9">
        <f t="shared" ref="L43:L53" si="32">K43*$B$43/100</f>
        <v>58.856250000000003</v>
      </c>
      <c r="M43" s="1" t="s">
        <v>83</v>
      </c>
      <c r="O43" s="9">
        <f t="shared" ref="O43:O53" si="33">L43+O42-P42-N43</f>
        <v>116.72370323655767</v>
      </c>
      <c r="P43" s="9">
        <f t="shared" si="23"/>
        <v>1.5562970715407709</v>
      </c>
      <c r="Q43" s="12">
        <f t="shared" ref="Q43:Q53" si="34">P43*$B$44</f>
        <v>0.37351129716978498</v>
      </c>
      <c r="R43" s="9">
        <f>L43*$B$44</f>
        <v>14.125500000000001</v>
      </c>
      <c r="S43" s="13">
        <f t="shared" si="24"/>
        <v>2.6442341663642701E-2</v>
      </c>
      <c r="T43" s="2">
        <f t="shared" ref="T43:T53" si="35">$B$43/100</f>
        <v>0.43</v>
      </c>
      <c r="U43" s="14">
        <f t="shared" si="25"/>
        <v>1.1370206915366362E-2</v>
      </c>
      <c r="V43" s="13"/>
      <c r="W43" s="2"/>
      <c r="X43" s="14"/>
      <c r="Y43" s="2">
        <v>0.02</v>
      </c>
      <c r="Z43" s="2">
        <v>0.28999999999999998</v>
      </c>
      <c r="AA43" s="2">
        <f t="shared" si="26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ref="AG43:AG53" si="36">AE43*AF43</f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27"/>
        <v>2.6000000000000003E-3</v>
      </c>
      <c r="AQ43" s="1">
        <f t="shared" ref="AQ43:AQ53" si="37">(AP43+AM43+AD43+AA43+U43+X43+AG43+AJ43)</f>
        <v>1.979020691536636E-2</v>
      </c>
      <c r="AR43" s="9">
        <f t="shared" ref="AR43:AR53" si="38">$B$42/12</f>
        <v>136.875</v>
      </c>
      <c r="AS43" s="1">
        <f t="shared" ref="AS43:AS53" si="39">$B$44</f>
        <v>0.24</v>
      </c>
      <c r="AT43" s="1">
        <f t="shared" ref="AT43:AT53" si="40">$E$3/12</f>
        <v>163134.16666666666</v>
      </c>
      <c r="AU43" s="1">
        <f t="shared" si="28"/>
        <v>710567664.52258623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29"/>
        <v>1.8126669062069001</v>
      </c>
      <c r="E44" s="10">
        <f t="shared" si="30"/>
        <v>-2.0362626571612901</v>
      </c>
      <c r="F44" s="7" t="s">
        <v>83</v>
      </c>
      <c r="G44" s="1">
        <v>3</v>
      </c>
      <c r="H44" s="9">
        <f t="shared" si="20"/>
        <v>1.8126669062069001</v>
      </c>
      <c r="I44" s="9">
        <f t="shared" si="21"/>
        <v>274.96266690620689</v>
      </c>
      <c r="J44" s="9">
        <f t="shared" si="22"/>
        <v>2.2042666545639737E-2</v>
      </c>
      <c r="K44" s="9">
        <f t="shared" si="31"/>
        <v>136.875</v>
      </c>
      <c r="L44" s="9">
        <f t="shared" si="32"/>
        <v>58.856250000000003</v>
      </c>
      <c r="M44" s="1" t="s">
        <v>83</v>
      </c>
      <c r="O44" s="9">
        <f t="shared" si="33"/>
        <v>174.02365616501692</v>
      </c>
      <c r="P44" s="9">
        <f t="shared" si="23"/>
        <v>3.8359454238985307</v>
      </c>
      <c r="Q44" s="12">
        <f t="shared" si="34"/>
        <v>0.92062690173564732</v>
      </c>
      <c r="R44" s="9">
        <f t="shared" ref="R44:R53" si="41">L44*$B$44</f>
        <v>14.125500000000001</v>
      </c>
      <c r="S44" s="13">
        <f t="shared" si="24"/>
        <v>6.5174818713365709E-2</v>
      </c>
      <c r="T44" s="2">
        <f t="shared" si="35"/>
        <v>0.43</v>
      </c>
      <c r="U44" s="14">
        <f t="shared" si="25"/>
        <v>2.8025172046747253E-2</v>
      </c>
      <c r="V44" s="13"/>
      <c r="W44" s="2"/>
      <c r="X44" s="14"/>
      <c r="Y44" s="2">
        <v>0.02</v>
      </c>
      <c r="Z44" s="2">
        <v>0.28999999999999998</v>
      </c>
      <c r="AA44" s="2">
        <f t="shared" si="26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6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27"/>
        <v>2.6000000000000003E-3</v>
      </c>
      <c r="AQ44" s="1">
        <f t="shared" si="37"/>
        <v>3.644517204674725E-2</v>
      </c>
      <c r="AR44" s="9">
        <f t="shared" si="38"/>
        <v>136.875</v>
      </c>
      <c r="AS44" s="1">
        <f t="shared" si="39"/>
        <v>0.24</v>
      </c>
      <c r="AT44" s="1">
        <f t="shared" si="40"/>
        <v>163134.16666666666</v>
      </c>
      <c r="AU44" s="1">
        <f t="shared" si="28"/>
        <v>1308564427.604502</v>
      </c>
    </row>
    <row r="45" spans="1:48" x14ac:dyDescent="0.15">
      <c r="C45" s="7">
        <v>3</v>
      </c>
      <c r="D45" s="7">
        <f t="shared" si="29"/>
        <v>2.4383721732258099</v>
      </c>
      <c r="E45" s="10">
        <f t="shared" si="30"/>
        <v>1.8126669062069001</v>
      </c>
      <c r="F45" s="7" t="s">
        <v>83</v>
      </c>
      <c r="G45" s="1">
        <v>4</v>
      </c>
      <c r="H45" s="9">
        <f t="shared" si="20"/>
        <v>2.4383721732258099</v>
      </c>
      <c r="I45" s="9">
        <f t="shared" si="21"/>
        <v>275.58837217322576</v>
      </c>
      <c r="J45" s="9">
        <f t="shared" si="22"/>
        <v>2.388806640155363E-2</v>
      </c>
      <c r="K45" s="9">
        <f t="shared" si="31"/>
        <v>136.875</v>
      </c>
      <c r="L45" s="9">
        <f t="shared" si="32"/>
        <v>58.856250000000003</v>
      </c>
      <c r="M45" s="1" t="s">
        <v>83</v>
      </c>
      <c r="O45" s="9">
        <f t="shared" si="33"/>
        <v>229.04396074111838</v>
      </c>
      <c r="P45" s="9">
        <f t="shared" si="23"/>
        <v>5.471417343058679</v>
      </c>
      <c r="Q45" s="12">
        <f t="shared" si="34"/>
        <v>1.3131401623340828</v>
      </c>
      <c r="R45" s="9">
        <f t="shared" si="41"/>
        <v>14.125500000000001</v>
      </c>
      <c r="S45" s="13">
        <f t="shared" si="24"/>
        <v>9.296238450561628E-2</v>
      </c>
      <c r="T45" s="2">
        <f t="shared" si="35"/>
        <v>0.43</v>
      </c>
      <c r="U45" s="14">
        <f t="shared" si="25"/>
        <v>3.9973825337415003E-2</v>
      </c>
      <c r="V45" s="13"/>
      <c r="W45" s="2"/>
      <c r="X45" s="14"/>
      <c r="Y45" s="2">
        <v>0.02</v>
      </c>
      <c r="Z45" s="2">
        <v>0.28999999999999998</v>
      </c>
      <c r="AA45" s="2">
        <f t="shared" si="26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6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27"/>
        <v>2.6000000000000003E-3</v>
      </c>
      <c r="AQ45" s="1">
        <f t="shared" si="37"/>
        <v>4.8393825337415E-2</v>
      </c>
      <c r="AR45" s="9">
        <f t="shared" si="38"/>
        <v>136.875</v>
      </c>
      <c r="AS45" s="1">
        <f t="shared" si="39"/>
        <v>0.24</v>
      </c>
      <c r="AT45" s="1">
        <f t="shared" si="40"/>
        <v>163134.16666666666</v>
      </c>
      <c r="AU45" s="1">
        <f t="shared" si="28"/>
        <v>1737580996.2158928</v>
      </c>
    </row>
    <row r="46" spans="1:48" x14ac:dyDescent="0.15">
      <c r="C46" s="7">
        <v>4</v>
      </c>
      <c r="D46" s="7">
        <f t="shared" si="29"/>
        <v>7.24403607373333</v>
      </c>
      <c r="E46" s="10">
        <f t="shared" si="30"/>
        <v>2.4383721732258099</v>
      </c>
      <c r="F46" s="7" t="s">
        <v>83</v>
      </c>
      <c r="G46" s="1">
        <v>5</v>
      </c>
      <c r="H46" s="9">
        <f t="shared" si="20"/>
        <v>7.24403607373333</v>
      </c>
      <c r="I46" s="9">
        <f t="shared" si="21"/>
        <v>280.39403607373333</v>
      </c>
      <c r="J46" s="9">
        <f t="shared" si="22"/>
        <v>4.3768499267090664E-2</v>
      </c>
      <c r="K46" s="9">
        <f t="shared" si="31"/>
        <v>136.875</v>
      </c>
      <c r="L46" s="9">
        <f t="shared" si="32"/>
        <v>58.856250000000003</v>
      </c>
      <c r="M46" s="1" t="s">
        <v>85</v>
      </c>
      <c r="N46" s="9">
        <f>(O45-P45)*$C$21/100</f>
        <v>212.39391622815671</v>
      </c>
      <c r="O46" s="9">
        <f t="shared" si="33"/>
        <v>70.034877169902956</v>
      </c>
      <c r="P46" s="9">
        <f t="shared" si="23"/>
        <v>3.0653214700816824</v>
      </c>
      <c r="Q46" s="12">
        <f t="shared" si="34"/>
        <v>0.73567715281960377</v>
      </c>
      <c r="R46" s="9">
        <f t="shared" si="41"/>
        <v>14.125500000000001</v>
      </c>
      <c r="S46" s="13">
        <f t="shared" si="24"/>
        <v>5.2081494659983983E-2</v>
      </c>
      <c r="T46" s="2">
        <f t="shared" si="35"/>
        <v>0.43</v>
      </c>
      <c r="U46" s="14">
        <f t="shared" si="25"/>
        <v>2.2395042703793111E-2</v>
      </c>
      <c r="V46" s="13"/>
      <c r="W46" s="2"/>
      <c r="X46" s="14"/>
      <c r="Y46" s="2">
        <v>0.02</v>
      </c>
      <c r="Z46" s="2">
        <v>0.28999999999999998</v>
      </c>
      <c r="AA46" s="2">
        <f t="shared" si="26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6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27"/>
        <v>2.6000000000000003E-3</v>
      </c>
      <c r="AQ46" s="1">
        <f t="shared" si="37"/>
        <v>3.0815042703793108E-2</v>
      </c>
      <c r="AR46" s="9">
        <f t="shared" si="38"/>
        <v>136.875</v>
      </c>
      <c r="AS46" s="1">
        <f t="shared" si="39"/>
        <v>0.24</v>
      </c>
      <c r="AT46" s="1">
        <f t="shared" si="40"/>
        <v>163134.16666666666</v>
      </c>
      <c r="AU46" s="1">
        <f t="shared" si="28"/>
        <v>1106414552.4014943</v>
      </c>
    </row>
    <row r="47" spans="1:48" x14ac:dyDescent="0.15">
      <c r="C47" s="7">
        <v>5</v>
      </c>
      <c r="D47" s="7">
        <f t="shared" si="29"/>
        <v>10.947258195290299</v>
      </c>
      <c r="E47" s="10">
        <f t="shared" si="30"/>
        <v>7.24403607373333</v>
      </c>
      <c r="F47" s="7" t="s">
        <v>85</v>
      </c>
      <c r="G47" s="1">
        <v>6</v>
      </c>
      <c r="H47" s="9">
        <f t="shared" si="20"/>
        <v>10.947258195290299</v>
      </c>
      <c r="I47" s="9">
        <f t="shared" si="21"/>
        <v>284.09725819529029</v>
      </c>
      <c r="J47" s="9">
        <f t="shared" si="22"/>
        <v>6.8824613302801735E-2</v>
      </c>
      <c r="K47" s="9">
        <f t="shared" si="31"/>
        <v>136.875</v>
      </c>
      <c r="L47" s="9">
        <f t="shared" si="32"/>
        <v>58.856250000000003</v>
      </c>
      <c r="M47" s="1" t="s">
        <v>83</v>
      </c>
      <c r="O47" s="9">
        <f t="shared" si="33"/>
        <v>125.82580569982129</v>
      </c>
      <c r="P47" s="9">
        <f t="shared" si="23"/>
        <v>8.659912420803666</v>
      </c>
      <c r="Q47" s="12">
        <f t="shared" si="34"/>
        <v>2.0783789809928797</v>
      </c>
      <c r="R47" s="9">
        <f t="shared" si="41"/>
        <v>14.125500000000001</v>
      </c>
      <c r="S47" s="13">
        <f t="shared" si="24"/>
        <v>0.14713666638298675</v>
      </c>
      <c r="T47" s="2">
        <f t="shared" si="35"/>
        <v>0.43</v>
      </c>
      <c r="U47" s="14">
        <f t="shared" si="25"/>
        <v>6.3268766544684302E-2</v>
      </c>
      <c r="V47" s="13"/>
      <c r="W47" s="2"/>
      <c r="X47" s="14"/>
      <c r="Y47" s="2">
        <v>0.02</v>
      </c>
      <c r="Z47" s="2">
        <v>0.28999999999999998</v>
      </c>
      <c r="AA47" s="2">
        <f t="shared" si="26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6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27"/>
        <v>2.6000000000000003E-3</v>
      </c>
      <c r="AQ47" s="1">
        <f t="shared" si="37"/>
        <v>7.1688766544684313E-2</v>
      </c>
      <c r="AR47" s="9">
        <f t="shared" si="38"/>
        <v>136.875</v>
      </c>
      <c r="AS47" s="1">
        <f t="shared" si="39"/>
        <v>0.24</v>
      </c>
      <c r="AT47" s="1">
        <f t="shared" si="40"/>
        <v>163134.16666666666</v>
      </c>
      <c r="AU47" s="1">
        <f t="shared" si="28"/>
        <v>2573986196.0012374</v>
      </c>
    </row>
    <row r="48" spans="1:48" x14ac:dyDescent="0.15">
      <c r="C48" s="7">
        <v>6</v>
      </c>
      <c r="D48" s="7">
        <f t="shared" si="29"/>
        <v>15.273712922</v>
      </c>
      <c r="E48" s="10">
        <f t="shared" si="30"/>
        <v>10.947258195290299</v>
      </c>
      <c r="F48" s="7" t="s">
        <v>83</v>
      </c>
      <c r="G48" s="1">
        <v>7</v>
      </c>
      <c r="H48" s="9">
        <f t="shared" si="20"/>
        <v>15.273712922</v>
      </c>
      <c r="I48" s="9">
        <f t="shared" si="21"/>
        <v>288.42371292199999</v>
      </c>
      <c r="J48" s="9">
        <f t="shared" si="22"/>
        <v>0.11508421641417414</v>
      </c>
      <c r="K48" s="9">
        <f t="shared" si="31"/>
        <v>136.875</v>
      </c>
      <c r="L48" s="9">
        <f t="shared" si="32"/>
        <v>58.856250000000003</v>
      </c>
      <c r="M48" s="1" t="s">
        <v>83</v>
      </c>
      <c r="O48" s="9">
        <f t="shared" si="33"/>
        <v>176.02214327901763</v>
      </c>
      <c r="P48" s="9">
        <f t="shared" si="23"/>
        <v>20.257370430809232</v>
      </c>
      <c r="Q48" s="12">
        <f t="shared" si="34"/>
        <v>4.8617689033942151</v>
      </c>
      <c r="R48" s="9">
        <f t="shared" si="41"/>
        <v>14.125500000000001</v>
      </c>
      <c r="S48" s="13">
        <f t="shared" si="24"/>
        <v>0.34418384505994232</v>
      </c>
      <c r="T48" s="2">
        <f t="shared" si="35"/>
        <v>0.43</v>
      </c>
      <c r="U48" s="14">
        <f t="shared" si="25"/>
        <v>0.14799905337577518</v>
      </c>
      <c r="V48" s="13"/>
      <c r="W48" s="2"/>
      <c r="X48" s="14"/>
      <c r="Y48" s="2">
        <v>0.04</v>
      </c>
      <c r="Z48" s="2">
        <v>0.28999999999999998</v>
      </c>
      <c r="AA48" s="2">
        <f t="shared" si="26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6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27"/>
        <v>3.8999999999999998E-3</v>
      </c>
      <c r="AQ48" s="1">
        <f t="shared" si="37"/>
        <v>0.16359905337577518</v>
      </c>
      <c r="AR48" s="9">
        <f t="shared" si="38"/>
        <v>136.875</v>
      </c>
      <c r="AS48" s="1">
        <f t="shared" si="39"/>
        <v>0.24</v>
      </c>
      <c r="AT48" s="1">
        <f t="shared" si="40"/>
        <v>163134.16666666666</v>
      </c>
      <c r="AU48" s="1">
        <f t="shared" si="28"/>
        <v>5874026369.3285637</v>
      </c>
    </row>
    <row r="49" spans="1:48" x14ac:dyDescent="0.15">
      <c r="C49" s="7">
        <v>7</v>
      </c>
      <c r="D49" s="7">
        <f t="shared" si="29"/>
        <v>17.447650278387101</v>
      </c>
      <c r="E49" s="10">
        <f t="shared" si="30"/>
        <v>15.273712922</v>
      </c>
      <c r="F49" s="7" t="s">
        <v>83</v>
      </c>
      <c r="G49" s="1">
        <v>8</v>
      </c>
      <c r="H49" s="9">
        <f t="shared" si="20"/>
        <v>17.447650278387101</v>
      </c>
      <c r="I49" s="9">
        <f t="shared" si="21"/>
        <v>290.59765027838705</v>
      </c>
      <c r="J49" s="9">
        <f t="shared" si="22"/>
        <v>0.14814769740972106</v>
      </c>
      <c r="K49" s="9">
        <f t="shared" si="31"/>
        <v>136.875</v>
      </c>
      <c r="L49" s="9">
        <f t="shared" si="32"/>
        <v>58.856250000000003</v>
      </c>
      <c r="M49" s="1" t="s">
        <v>83</v>
      </c>
      <c r="O49" s="9">
        <f t="shared" si="33"/>
        <v>214.62102284820841</v>
      </c>
      <c r="P49" s="9">
        <f t="shared" si="23"/>
        <v>31.795610350681208</v>
      </c>
      <c r="Q49" s="12">
        <f t="shared" si="34"/>
        <v>7.6309464841634895</v>
      </c>
      <c r="R49" s="9">
        <f t="shared" si="41"/>
        <v>14.125500000000001</v>
      </c>
      <c r="S49" s="13">
        <f t="shared" si="24"/>
        <v>0.5402248758743754</v>
      </c>
      <c r="T49" s="2">
        <f t="shared" si="35"/>
        <v>0.43</v>
      </c>
      <c r="U49" s="14">
        <f t="shared" si="25"/>
        <v>0.23229669662598143</v>
      </c>
      <c r="V49" s="13"/>
      <c r="W49" s="2"/>
      <c r="X49" s="14"/>
      <c r="Y49" s="2">
        <v>0.04</v>
      </c>
      <c r="Z49" s="2">
        <v>0.28999999999999998</v>
      </c>
      <c r="AA49" s="2">
        <f t="shared" si="26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6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27"/>
        <v>3.8999999999999998E-3</v>
      </c>
      <c r="AQ49" s="1">
        <f t="shared" si="37"/>
        <v>0.24789669662598141</v>
      </c>
      <c r="AR49" s="9">
        <f t="shared" si="38"/>
        <v>136.875</v>
      </c>
      <c r="AS49" s="1">
        <f t="shared" si="39"/>
        <v>0.24</v>
      </c>
      <c r="AT49" s="1">
        <f t="shared" si="40"/>
        <v>163134.16666666666</v>
      </c>
      <c r="AU49" s="1">
        <f t="shared" si="28"/>
        <v>8900734465.1669998</v>
      </c>
    </row>
    <row r="50" spans="1:48" x14ac:dyDescent="0.15">
      <c r="C50" s="7">
        <v>8</v>
      </c>
      <c r="D50" s="7">
        <f t="shared" si="29"/>
        <v>16.0740308350323</v>
      </c>
      <c r="E50" s="10">
        <f t="shared" si="30"/>
        <v>17.447650278387101</v>
      </c>
      <c r="F50" s="7" t="s">
        <v>83</v>
      </c>
      <c r="G50" s="1">
        <v>9</v>
      </c>
      <c r="H50" s="9">
        <f t="shared" si="20"/>
        <v>16.0740308350323</v>
      </c>
      <c r="I50" s="9">
        <f t="shared" si="21"/>
        <v>289.22403083503229</v>
      </c>
      <c r="J50" s="9">
        <f t="shared" si="22"/>
        <v>0.12635285014058587</v>
      </c>
      <c r="K50" s="9">
        <f t="shared" si="31"/>
        <v>136.875</v>
      </c>
      <c r="L50" s="9">
        <f t="shared" si="32"/>
        <v>58.856250000000003</v>
      </c>
      <c r="M50" s="1" t="s">
        <v>83</v>
      </c>
      <c r="O50" s="9">
        <f t="shared" si="33"/>
        <v>241.68166249752721</v>
      </c>
      <c r="P50" s="9">
        <f t="shared" si="23"/>
        <v>30.537166883277706</v>
      </c>
      <c r="Q50" s="12">
        <f t="shared" si="34"/>
        <v>7.3289200519866489</v>
      </c>
      <c r="R50" s="9">
        <f t="shared" si="41"/>
        <v>14.125500000000001</v>
      </c>
      <c r="S50" s="13">
        <f t="shared" si="24"/>
        <v>0.51884323046877268</v>
      </c>
      <c r="T50" s="2">
        <f t="shared" si="35"/>
        <v>0.43</v>
      </c>
      <c r="U50" s="14">
        <f t="shared" si="25"/>
        <v>0.22310258910157224</v>
      </c>
      <c r="V50" s="13"/>
      <c r="W50" s="2"/>
      <c r="X50" s="14"/>
      <c r="Y50" s="2">
        <v>0.04</v>
      </c>
      <c r="Z50" s="2">
        <v>0.28999999999999998</v>
      </c>
      <c r="AA50" s="2">
        <f t="shared" si="26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6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27"/>
        <v>3.8999999999999998E-3</v>
      </c>
      <c r="AQ50" s="1">
        <f t="shared" si="37"/>
        <v>0.23870258910157222</v>
      </c>
      <c r="AR50" s="9">
        <f t="shared" si="38"/>
        <v>136.875</v>
      </c>
      <c r="AS50" s="1">
        <f t="shared" si="39"/>
        <v>0.24</v>
      </c>
      <c r="AT50" s="1">
        <f t="shared" si="40"/>
        <v>163134.16666666666</v>
      </c>
      <c r="AU50" s="1">
        <f t="shared" si="28"/>
        <v>8570619901.9930143</v>
      </c>
    </row>
    <row r="51" spans="1:48" x14ac:dyDescent="0.15">
      <c r="C51" s="7">
        <v>9</v>
      </c>
      <c r="D51" s="7">
        <f t="shared" si="29"/>
        <v>14.323971489033299</v>
      </c>
      <c r="E51" s="10">
        <f t="shared" si="30"/>
        <v>16.0740308350323</v>
      </c>
      <c r="F51" s="7" t="s">
        <v>83</v>
      </c>
      <c r="G51" s="1">
        <v>10</v>
      </c>
      <c r="H51" s="9">
        <f t="shared" si="20"/>
        <v>14.323971489033299</v>
      </c>
      <c r="I51" s="9">
        <f t="shared" si="21"/>
        <v>287.47397148903326</v>
      </c>
      <c r="J51" s="9">
        <f t="shared" si="22"/>
        <v>0.10293875385086158</v>
      </c>
      <c r="K51" s="9">
        <f t="shared" si="31"/>
        <v>136.875</v>
      </c>
      <c r="L51" s="9">
        <f t="shared" si="32"/>
        <v>58.856250000000003</v>
      </c>
      <c r="M51" s="1" t="s">
        <v>83</v>
      </c>
      <c r="O51" s="9">
        <f t="shared" si="33"/>
        <v>270.00074561424947</v>
      </c>
      <c r="P51" s="9">
        <f t="shared" si="23"/>
        <v>27.79354029233432</v>
      </c>
      <c r="Q51" s="12">
        <f t="shared" si="34"/>
        <v>6.6704496701602363</v>
      </c>
      <c r="R51" s="9">
        <f t="shared" si="41"/>
        <v>14.125500000000001</v>
      </c>
      <c r="S51" s="13">
        <f t="shared" si="24"/>
        <v>0.47222750841812577</v>
      </c>
      <c r="T51" s="2">
        <f t="shared" si="35"/>
        <v>0.43</v>
      </c>
      <c r="U51" s="14">
        <f t="shared" si="25"/>
        <v>0.20305782861979407</v>
      </c>
      <c r="V51" s="13"/>
      <c r="W51" s="2"/>
      <c r="X51" s="14"/>
      <c r="Y51" s="2">
        <v>0.04</v>
      </c>
      <c r="Z51" s="2">
        <v>0.28999999999999998</v>
      </c>
      <c r="AA51" s="2">
        <f t="shared" si="26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6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27"/>
        <v>3.8999999999999998E-3</v>
      </c>
      <c r="AQ51" s="1">
        <f t="shared" si="37"/>
        <v>0.21865782861979405</v>
      </c>
      <c r="AR51" s="9">
        <f t="shared" si="38"/>
        <v>136.875</v>
      </c>
      <c r="AS51" s="1">
        <f t="shared" si="39"/>
        <v>0.24</v>
      </c>
      <c r="AT51" s="1">
        <f t="shared" si="40"/>
        <v>163134.16666666666</v>
      </c>
      <c r="AU51" s="1">
        <f t="shared" si="28"/>
        <v>7850912487.9996586</v>
      </c>
    </row>
    <row r="52" spans="1:48" x14ac:dyDescent="0.15">
      <c r="C52" s="7">
        <v>10</v>
      </c>
      <c r="D52" s="7">
        <f t="shared" si="29"/>
        <v>6.5414975922903196</v>
      </c>
      <c r="E52" s="10">
        <f t="shared" si="30"/>
        <v>14.323971489033299</v>
      </c>
      <c r="F52" s="7" t="s">
        <v>83</v>
      </c>
      <c r="G52" s="1">
        <v>11</v>
      </c>
      <c r="H52" s="9">
        <f t="shared" si="20"/>
        <v>6.5414975922903196</v>
      </c>
      <c r="I52" s="9">
        <f t="shared" si="21"/>
        <v>279.69149759229032</v>
      </c>
      <c r="J52" s="9">
        <f t="shared" si="22"/>
        <v>4.011257968305533E-2</v>
      </c>
      <c r="K52" s="9">
        <f t="shared" si="31"/>
        <v>136.875</v>
      </c>
      <c r="L52" s="9">
        <f t="shared" si="32"/>
        <v>58.856250000000003</v>
      </c>
      <c r="M52" s="1" t="s">
        <v>85</v>
      </c>
      <c r="N52" s="9">
        <f>(O51-P51)*$C$21/100</f>
        <v>230.09684505581939</v>
      </c>
      <c r="O52" s="9">
        <f t="shared" si="33"/>
        <v>70.966610266095728</v>
      </c>
      <c r="P52" s="9">
        <f t="shared" si="23"/>
        <v>2.8466538091350975</v>
      </c>
      <c r="Q52" s="12">
        <f t="shared" si="34"/>
        <v>0.68319691419242334</v>
      </c>
      <c r="R52" s="9">
        <f t="shared" si="41"/>
        <v>14.125500000000001</v>
      </c>
      <c r="S52" s="13">
        <f t="shared" si="24"/>
        <v>4.8366211050399864E-2</v>
      </c>
      <c r="T52" s="2">
        <f t="shared" si="35"/>
        <v>0.43</v>
      </c>
      <c r="U52" s="14">
        <f t="shared" si="25"/>
        <v>2.0797470751671942E-2</v>
      </c>
      <c r="V52" s="13"/>
      <c r="W52" s="2"/>
      <c r="X52" s="14"/>
      <c r="Y52" s="2">
        <v>0.02</v>
      </c>
      <c r="Z52" s="2">
        <v>0.28999999999999998</v>
      </c>
      <c r="AA52" s="2">
        <f t="shared" si="26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6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27"/>
        <v>2.6000000000000003E-3</v>
      </c>
      <c r="AQ52" s="1">
        <f t="shared" si="37"/>
        <v>2.9217470751671942E-2</v>
      </c>
      <c r="AR52" s="9">
        <f t="shared" si="38"/>
        <v>136.875</v>
      </c>
      <c r="AS52" s="1">
        <f t="shared" si="39"/>
        <v>0.24</v>
      </c>
      <c r="AT52" s="1">
        <f t="shared" si="40"/>
        <v>163134.16666666666</v>
      </c>
      <c r="AU52" s="1">
        <f t="shared" si="28"/>
        <v>1049053708.4355781</v>
      </c>
    </row>
    <row r="53" spans="1:48" x14ac:dyDescent="0.15">
      <c r="C53" s="7">
        <v>11</v>
      </c>
      <c r="D53" s="7">
        <f t="shared" si="29"/>
        <v>1.962830018</v>
      </c>
      <c r="E53" s="10">
        <f t="shared" si="30"/>
        <v>6.5414975922903196</v>
      </c>
      <c r="F53" s="7" t="s">
        <v>85</v>
      </c>
      <c r="G53" s="1">
        <v>12</v>
      </c>
      <c r="H53" s="9">
        <f t="shared" si="20"/>
        <v>1.962830018</v>
      </c>
      <c r="I53" s="9">
        <f t="shared" si="21"/>
        <v>275.11283001799995</v>
      </c>
      <c r="J53" s="9">
        <f t="shared" si="22"/>
        <v>2.2472858648725842E-2</v>
      </c>
      <c r="K53" s="9">
        <f t="shared" si="31"/>
        <v>136.875</v>
      </c>
      <c r="L53" s="9">
        <f t="shared" si="32"/>
        <v>58.856250000000003</v>
      </c>
      <c r="M53" s="1" t="s">
        <v>83</v>
      </c>
      <c r="O53" s="9">
        <f t="shared" si="33"/>
        <v>126.97620645696065</v>
      </c>
      <c r="P53" s="9">
        <f t="shared" si="23"/>
        <v>2.8535183394587063</v>
      </c>
      <c r="Q53" s="12">
        <f t="shared" si="34"/>
        <v>0.68484440147008951</v>
      </c>
      <c r="R53" s="9">
        <f t="shared" si="41"/>
        <v>14.125500000000001</v>
      </c>
      <c r="S53" s="13">
        <f t="shared" si="24"/>
        <v>4.8482843189273969E-2</v>
      </c>
      <c r="T53" s="2">
        <f t="shared" si="35"/>
        <v>0.43</v>
      </c>
      <c r="U53" s="14">
        <f t="shared" si="25"/>
        <v>2.0847622571387805E-2</v>
      </c>
      <c r="V53" s="13"/>
      <c r="W53" s="2"/>
      <c r="X53" s="14"/>
      <c r="Y53" s="2">
        <v>0.02</v>
      </c>
      <c r="Z53" s="2">
        <v>0.28999999999999998</v>
      </c>
      <c r="AA53" s="2">
        <f t="shared" si="26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6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27"/>
        <v>2.6000000000000003E-3</v>
      </c>
      <c r="AQ53" s="1">
        <f t="shared" si="37"/>
        <v>2.9267622571387805E-2</v>
      </c>
      <c r="AR53" s="9">
        <f t="shared" si="38"/>
        <v>136.875</v>
      </c>
      <c r="AS53" s="1">
        <f t="shared" si="39"/>
        <v>0.24</v>
      </c>
      <c r="AT53" s="1">
        <f t="shared" si="40"/>
        <v>163134.16666666666</v>
      </c>
      <c r="AU53" s="1">
        <f t="shared" si="28"/>
        <v>1050854410.2452892</v>
      </c>
      <c r="AV53" s="1">
        <f>SUM(AU42:AU53)</f>
        <v>41295016311.167107</v>
      </c>
    </row>
    <row r="54" spans="1:48" x14ac:dyDescent="0.15">
      <c r="C54" s="7">
        <v>12</v>
      </c>
      <c r="D54" s="7">
        <f t="shared" si="29"/>
        <v>-1.0363088415483901</v>
      </c>
      <c r="E54" s="10">
        <f t="shared" si="30"/>
        <v>1.962830018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8">
        <v>-0.280124886645161</v>
      </c>
      <c r="E58" s="7"/>
      <c r="F58" s="7"/>
      <c r="G58" s="1">
        <v>1</v>
      </c>
      <c r="H58" s="9">
        <f t="shared" ref="H58:H69" si="42">E59</f>
        <v>-0.280124886645161</v>
      </c>
      <c r="I58" s="9">
        <f t="shared" ref="I58:I69" si="43">H58+273.15</f>
        <v>272.86987511335479</v>
      </c>
      <c r="J58" s="9">
        <f t="shared" ref="J58:J69" si="44">EXP(($C$15*(I58-$C$13))/($C$16*I58*$C$13))</f>
        <v>1.6800199867343449E-2</v>
      </c>
      <c r="K58" s="9">
        <f>$B$58/12</f>
        <v>9.9766666666666666</v>
      </c>
      <c r="L58" s="9">
        <f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5">O58*J58</f>
        <v>1.6760999400986314E-3</v>
      </c>
      <c r="Q58" s="12">
        <f>P58*$B$60</f>
        <v>3.1845898861873997E-4</v>
      </c>
      <c r="R58" s="9">
        <f>L58*$B$60</f>
        <v>1.8955666666666669E-2</v>
      </c>
      <c r="S58" s="13">
        <f t="shared" ref="S58:S69" si="46">Q58/R58</f>
        <v>1.6800199867343445E-2</v>
      </c>
      <c r="T58" s="2">
        <f>$B$59/100</f>
        <v>0.01</v>
      </c>
      <c r="U58" s="14">
        <f t="shared" ref="U58:U69" si="47">S58*T58</f>
        <v>1.6800199867343446E-4</v>
      </c>
      <c r="V58" s="13"/>
      <c r="W58" s="2"/>
      <c r="X58" s="14"/>
      <c r="Y58" s="2">
        <v>0.02</v>
      </c>
      <c r="Z58" s="2">
        <v>0.21</v>
      </c>
      <c r="AA58" s="2">
        <f t="shared" ref="AA58:AA69" si="48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49">AO58*AN58</f>
        <v>7.8000000000000005E-3</v>
      </c>
      <c r="AQ58" s="1">
        <f>(AP58+AM58+AD58+AA58+U58+X58+AG58+AJ58)</f>
        <v>1.2168001998673435E-2</v>
      </c>
      <c r="AR58" s="9">
        <f>$B$58/12</f>
        <v>9.9766666666666666</v>
      </c>
      <c r="AS58" s="1">
        <f>$B$60</f>
        <v>0.19</v>
      </c>
      <c r="AT58" s="1">
        <f>$E$5/12</f>
        <v>29475.833333333332</v>
      </c>
      <c r="AU58" s="1">
        <f t="shared" ref="AU58:AU69" si="50">AT58*10000*AS58*0.67*AR58*AQ58</f>
        <v>4555113.7892492535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8">
        <v>-2.0362626571612901</v>
      </c>
      <c r="E59" s="10">
        <f t="shared" ref="E59:E70" si="51">D58</f>
        <v>-0.280124886645161</v>
      </c>
      <c r="F59" s="7" t="s">
        <v>83</v>
      </c>
      <c r="G59" s="1">
        <v>2</v>
      </c>
      <c r="H59" s="9">
        <f t="shared" si="42"/>
        <v>-2.0362626571612901</v>
      </c>
      <c r="I59" s="9">
        <f t="shared" si="43"/>
        <v>271.1137373428387</v>
      </c>
      <c r="J59" s="9">
        <f t="shared" si="44"/>
        <v>1.3333170798965375E-2</v>
      </c>
      <c r="K59" s="9">
        <f t="shared" ref="K59:K69" si="52">$B$58/12</f>
        <v>9.9766666666666666</v>
      </c>
      <c r="L59" s="9">
        <f t="shared" ref="L59:L69" si="53">K59*$B$59/100</f>
        <v>9.976666666666667E-2</v>
      </c>
      <c r="M59" s="1" t="s">
        <v>83</v>
      </c>
      <c r="O59" s="9">
        <f t="shared" ref="O59:O69" si="54">L59+O58-P58-N59</f>
        <v>0.19785723339323472</v>
      </c>
      <c r="P59" s="9">
        <f t="shared" si="45"/>
        <v>2.6380642866427541E-3</v>
      </c>
      <c r="Q59" s="12">
        <f t="shared" ref="Q59:Q69" si="55">P59*$B$60</f>
        <v>5.012322144621233E-4</v>
      </c>
      <c r="R59" s="9">
        <f t="shared" ref="R59:R69" si="56">L59*$B$60</f>
        <v>1.8955666666666669E-2</v>
      </c>
      <c r="S59" s="13">
        <f t="shared" si="46"/>
        <v>2.6442341663642704E-2</v>
      </c>
      <c r="T59" s="2">
        <f t="shared" ref="T59:T69" si="57">$B$59/100</f>
        <v>0.01</v>
      </c>
      <c r="U59" s="14">
        <f t="shared" si="47"/>
        <v>2.6442341663642703E-4</v>
      </c>
      <c r="V59" s="13"/>
      <c r="W59" s="2"/>
      <c r="X59" s="14"/>
      <c r="Y59" s="2">
        <v>0.02</v>
      </c>
      <c r="Z59" s="2">
        <v>0.21</v>
      </c>
      <c r="AA59" s="2">
        <f t="shared" si="48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49"/>
        <v>7.8000000000000005E-3</v>
      </c>
      <c r="AQ59" s="1">
        <f t="shared" ref="AQ59:AQ69" si="58">(AP59+AM59+AD59+AA59+U59+X59+AG59+AJ59)</f>
        <v>1.2264423416636427E-2</v>
      </c>
      <c r="AR59" s="9">
        <f t="shared" ref="AR59:AR69" si="59">$B$58/12</f>
        <v>9.9766666666666666</v>
      </c>
      <c r="AS59" s="1">
        <f t="shared" ref="AS59:AS69" si="60">$B$60</f>
        <v>0.19</v>
      </c>
      <c r="AT59" s="1">
        <f t="shared" ref="AT59:AT69" si="61">$E$5/12</f>
        <v>29475.833333333332</v>
      </c>
      <c r="AU59" s="1">
        <f t="shared" si="50"/>
        <v>4591209.3233057139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8">
        <v>1.8126669062069001</v>
      </c>
      <c r="E60" s="10">
        <f t="shared" si="51"/>
        <v>-2.0362626571612901</v>
      </c>
      <c r="F60" s="7" t="s">
        <v>83</v>
      </c>
      <c r="G60" s="1">
        <v>3</v>
      </c>
      <c r="H60" s="9">
        <f t="shared" si="42"/>
        <v>1.8126669062069001</v>
      </c>
      <c r="I60" s="9">
        <f t="shared" si="43"/>
        <v>274.96266690620689</v>
      </c>
      <c r="J60" s="9">
        <f t="shared" si="44"/>
        <v>2.2042666545639737E-2</v>
      </c>
      <c r="K60" s="9">
        <f t="shared" si="52"/>
        <v>9.9766666666666666</v>
      </c>
      <c r="L60" s="9">
        <f t="shared" si="53"/>
        <v>9.976666666666667E-2</v>
      </c>
      <c r="M60" s="1" t="s">
        <v>83</v>
      </c>
      <c r="O60" s="9">
        <f t="shared" si="54"/>
        <v>0.2949858357732586</v>
      </c>
      <c r="P60" s="9">
        <f t="shared" si="45"/>
        <v>6.5022744136367851E-3</v>
      </c>
      <c r="Q60" s="12">
        <f t="shared" si="55"/>
        <v>1.2354321385909892E-3</v>
      </c>
      <c r="R60" s="9">
        <f t="shared" si="56"/>
        <v>1.8955666666666669E-2</v>
      </c>
      <c r="S60" s="13">
        <f t="shared" si="46"/>
        <v>6.5174818713365695E-2</v>
      </c>
      <c r="T60" s="2">
        <f t="shared" si="57"/>
        <v>0.01</v>
      </c>
      <c r="U60" s="14">
        <f t="shared" si="47"/>
        <v>6.5174818713365694E-4</v>
      </c>
      <c r="V60" s="13"/>
      <c r="W60" s="2"/>
      <c r="X60" s="14"/>
      <c r="Y60" s="2">
        <v>0.02</v>
      </c>
      <c r="Z60" s="2">
        <v>0.21</v>
      </c>
      <c r="AA60" s="2">
        <f t="shared" si="48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49"/>
        <v>7.8000000000000005E-3</v>
      </c>
      <c r="AQ60" s="1">
        <f t="shared" si="58"/>
        <v>1.2651748187133657E-2</v>
      </c>
      <c r="AR60" s="9">
        <f t="shared" si="59"/>
        <v>9.9766666666666666</v>
      </c>
      <c r="AS60" s="1">
        <f t="shared" si="60"/>
        <v>0.19</v>
      </c>
      <c r="AT60" s="1">
        <f t="shared" si="61"/>
        <v>29475.833333333332</v>
      </c>
      <c r="AU60" s="1">
        <f t="shared" si="50"/>
        <v>4736205.0591054019</v>
      </c>
    </row>
    <row r="61" spans="1:48" x14ac:dyDescent="0.15">
      <c r="C61" s="7">
        <v>3</v>
      </c>
      <c r="D61" s="8">
        <v>2.4383721732258099</v>
      </c>
      <c r="E61" s="10">
        <f t="shared" si="51"/>
        <v>1.8126669062069001</v>
      </c>
      <c r="F61" s="7" t="s">
        <v>83</v>
      </c>
      <c r="G61" s="1">
        <v>4</v>
      </c>
      <c r="H61" s="9">
        <f t="shared" si="42"/>
        <v>2.4383721732258099</v>
      </c>
      <c r="I61" s="9">
        <f t="shared" si="43"/>
        <v>275.58837217322576</v>
      </c>
      <c r="J61" s="9">
        <f t="shared" si="44"/>
        <v>2.388806640155363E-2</v>
      </c>
      <c r="K61" s="9">
        <f t="shared" si="52"/>
        <v>9.9766666666666666</v>
      </c>
      <c r="L61" s="9">
        <f t="shared" si="53"/>
        <v>9.976666666666667E-2</v>
      </c>
      <c r="M61" s="1" t="s">
        <v>83</v>
      </c>
      <c r="O61" s="9">
        <f t="shared" si="54"/>
        <v>0.3882502280262885</v>
      </c>
      <c r="P61" s="9">
        <f t="shared" si="45"/>
        <v>9.2745472275103172E-3</v>
      </c>
      <c r="Q61" s="12">
        <f t="shared" si="55"/>
        <v>1.7621639732269604E-3</v>
      </c>
      <c r="R61" s="9">
        <f t="shared" si="56"/>
        <v>1.8955666666666669E-2</v>
      </c>
      <c r="S61" s="13">
        <f t="shared" si="46"/>
        <v>9.2962384505616266E-2</v>
      </c>
      <c r="T61" s="2">
        <f t="shared" si="57"/>
        <v>0.01</v>
      </c>
      <c r="U61" s="14">
        <f t="shared" si="47"/>
        <v>9.2962384505616271E-4</v>
      </c>
      <c r="V61" s="13"/>
      <c r="W61" s="2"/>
      <c r="X61" s="14"/>
      <c r="Y61" s="2">
        <v>0.02</v>
      </c>
      <c r="Z61" s="2">
        <v>0.21</v>
      </c>
      <c r="AA61" s="2">
        <f t="shared" si="48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49"/>
        <v>7.8000000000000005E-3</v>
      </c>
      <c r="AQ61" s="1">
        <f t="shared" si="58"/>
        <v>1.2929623845056163E-2</v>
      </c>
      <c r="AR61" s="9">
        <f t="shared" si="59"/>
        <v>9.9766666666666666</v>
      </c>
      <c r="AS61" s="1">
        <f t="shared" si="60"/>
        <v>0.19</v>
      </c>
      <c r="AT61" s="1">
        <f t="shared" si="61"/>
        <v>29475.833333333332</v>
      </c>
      <c r="AU61" s="1">
        <f t="shared" si="50"/>
        <v>4840228.3195583103</v>
      </c>
    </row>
    <row r="62" spans="1:48" x14ac:dyDescent="0.15">
      <c r="C62" s="7">
        <v>4</v>
      </c>
      <c r="D62" s="8">
        <v>7.24403607373333</v>
      </c>
      <c r="E62" s="10">
        <f t="shared" si="51"/>
        <v>2.4383721732258099</v>
      </c>
      <c r="F62" s="7" t="s">
        <v>83</v>
      </c>
      <c r="G62" s="1">
        <v>5</v>
      </c>
      <c r="H62" s="9">
        <f t="shared" si="42"/>
        <v>7.24403607373333</v>
      </c>
      <c r="I62" s="9">
        <f t="shared" si="43"/>
        <v>280.39403607373333</v>
      </c>
      <c r="J62" s="9">
        <f t="shared" si="44"/>
        <v>4.3768499267090664E-2</v>
      </c>
      <c r="K62" s="9">
        <f t="shared" si="52"/>
        <v>9.9766666666666666</v>
      </c>
      <c r="L62" s="9">
        <f t="shared" si="53"/>
        <v>9.976666666666667E-2</v>
      </c>
      <c r="M62" s="1" t="s">
        <v>85</v>
      </c>
      <c r="N62" s="9">
        <f>(O61-P61)*$C$21/100</f>
        <v>0.36002689675883931</v>
      </c>
      <c r="O62" s="9">
        <f t="shared" si="54"/>
        <v>0.11871545070660555</v>
      </c>
      <c r="P62" s="9">
        <f t="shared" si="45"/>
        <v>5.1959971172444034E-3</v>
      </c>
      <c r="Q62" s="12">
        <f t="shared" si="55"/>
        <v>9.8723945227643657E-4</v>
      </c>
      <c r="R62" s="9">
        <f t="shared" si="56"/>
        <v>1.8955666666666669E-2</v>
      </c>
      <c r="S62" s="13">
        <f t="shared" si="46"/>
        <v>5.2081494659983983E-2</v>
      </c>
      <c r="T62" s="2">
        <f t="shared" si="57"/>
        <v>0.01</v>
      </c>
      <c r="U62" s="14">
        <f t="shared" si="47"/>
        <v>5.2081494659983983E-4</v>
      </c>
      <c r="V62" s="13"/>
      <c r="W62" s="2"/>
      <c r="X62" s="14"/>
      <c r="Y62" s="2">
        <v>0.02</v>
      </c>
      <c r="Z62" s="2">
        <v>0.21</v>
      </c>
      <c r="AA62" s="2">
        <f t="shared" si="48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49"/>
        <v>7.8000000000000005E-3</v>
      </c>
      <c r="AQ62" s="1">
        <f t="shared" si="58"/>
        <v>1.252081494659984E-2</v>
      </c>
      <c r="AR62" s="9">
        <f t="shared" si="59"/>
        <v>9.9766666666666666</v>
      </c>
      <c r="AS62" s="1">
        <f t="shared" si="60"/>
        <v>0.19</v>
      </c>
      <c r="AT62" s="1">
        <f t="shared" si="61"/>
        <v>29475.833333333332</v>
      </c>
      <c r="AU62" s="1">
        <f t="shared" si="50"/>
        <v>4687189.9611877901</v>
      </c>
    </row>
    <row r="63" spans="1:48" x14ac:dyDescent="0.15">
      <c r="C63" s="7">
        <v>5</v>
      </c>
      <c r="D63" s="8">
        <v>10.947258195290299</v>
      </c>
      <c r="E63" s="10">
        <f t="shared" si="51"/>
        <v>7.24403607373333</v>
      </c>
      <c r="F63" s="7" t="s">
        <v>85</v>
      </c>
      <c r="G63" s="1">
        <v>6</v>
      </c>
      <c r="H63" s="9">
        <f t="shared" si="42"/>
        <v>10.947258195290299</v>
      </c>
      <c r="I63" s="9">
        <f t="shared" si="43"/>
        <v>284.09725819529029</v>
      </c>
      <c r="J63" s="9">
        <f t="shared" si="44"/>
        <v>6.8824613302801735E-2</v>
      </c>
      <c r="K63" s="9">
        <f t="shared" si="52"/>
        <v>9.9766666666666666</v>
      </c>
      <c r="L63" s="9">
        <f t="shared" si="53"/>
        <v>9.976666666666667E-2</v>
      </c>
      <c r="M63" s="1" t="s">
        <v>83</v>
      </c>
      <c r="O63" s="9">
        <f t="shared" si="54"/>
        <v>0.21328612025602781</v>
      </c>
      <c r="P63" s="9">
        <f t="shared" si="45"/>
        <v>1.4679334749475982E-2</v>
      </c>
      <c r="Q63" s="12">
        <f t="shared" si="55"/>
        <v>2.7890736024004364E-3</v>
      </c>
      <c r="R63" s="9">
        <f t="shared" si="56"/>
        <v>1.8955666666666669E-2</v>
      </c>
      <c r="S63" s="13">
        <f t="shared" si="46"/>
        <v>0.14713666638298675</v>
      </c>
      <c r="T63" s="2">
        <f t="shared" si="57"/>
        <v>0.01</v>
      </c>
      <c r="U63" s="14">
        <f t="shared" si="47"/>
        <v>1.4713666638298676E-3</v>
      </c>
      <c r="V63" s="13"/>
      <c r="W63" s="2"/>
      <c r="X63" s="14"/>
      <c r="Y63" s="2">
        <v>0.02</v>
      </c>
      <c r="Z63" s="2">
        <v>0.21</v>
      </c>
      <c r="AA63" s="2">
        <f t="shared" si="48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49"/>
        <v>7.8000000000000005E-3</v>
      </c>
      <c r="AQ63" s="1">
        <f t="shared" si="58"/>
        <v>1.3471366663829868E-2</v>
      </c>
      <c r="AR63" s="9">
        <f t="shared" si="59"/>
        <v>9.9766666666666666</v>
      </c>
      <c r="AS63" s="1">
        <f t="shared" si="60"/>
        <v>0.19</v>
      </c>
      <c r="AT63" s="1">
        <f t="shared" si="61"/>
        <v>29475.833333333332</v>
      </c>
      <c r="AU63" s="1">
        <f t="shared" si="50"/>
        <v>5043030.7339803241</v>
      </c>
    </row>
    <row r="64" spans="1:48" x14ac:dyDescent="0.15">
      <c r="C64" s="7">
        <v>6</v>
      </c>
      <c r="D64" s="8">
        <v>15.273712922</v>
      </c>
      <c r="E64" s="10">
        <f t="shared" si="51"/>
        <v>10.947258195290299</v>
      </c>
      <c r="F64" s="7" t="s">
        <v>83</v>
      </c>
      <c r="G64" s="1">
        <v>7</v>
      </c>
      <c r="H64" s="9">
        <f t="shared" si="42"/>
        <v>15.273712922</v>
      </c>
      <c r="I64" s="9">
        <f t="shared" si="43"/>
        <v>288.42371292199999</v>
      </c>
      <c r="J64" s="9">
        <f t="shared" si="44"/>
        <v>0.11508421641417414</v>
      </c>
      <c r="K64" s="9">
        <f t="shared" si="52"/>
        <v>9.9766666666666666</v>
      </c>
      <c r="L64" s="9">
        <f t="shared" si="53"/>
        <v>9.976666666666667E-2</v>
      </c>
      <c r="M64" s="1" t="s">
        <v>83</v>
      </c>
      <c r="O64" s="9">
        <f t="shared" si="54"/>
        <v>0.29837345217321848</v>
      </c>
      <c r="P64" s="9">
        <f t="shared" si="45"/>
        <v>3.4338074942146912E-2</v>
      </c>
      <c r="Q64" s="12">
        <f t="shared" si="55"/>
        <v>6.5242342390079136E-3</v>
      </c>
      <c r="R64" s="9">
        <f t="shared" si="56"/>
        <v>1.8955666666666669E-2</v>
      </c>
      <c r="S64" s="13">
        <f t="shared" si="46"/>
        <v>0.34418384505994226</v>
      </c>
      <c r="T64" s="2">
        <f t="shared" si="57"/>
        <v>0.01</v>
      </c>
      <c r="U64" s="14">
        <f t="shared" si="47"/>
        <v>3.4418384505994228E-3</v>
      </c>
      <c r="V64" s="13"/>
      <c r="W64" s="2"/>
      <c r="X64" s="14"/>
      <c r="Y64" s="2">
        <v>0.04</v>
      </c>
      <c r="Z64" s="2">
        <v>0.21</v>
      </c>
      <c r="AA64" s="2">
        <f t="shared" si="48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49"/>
        <v>1.17E-2</v>
      </c>
      <c r="AQ64" s="1">
        <f t="shared" si="58"/>
        <v>2.3541838450599421E-2</v>
      </c>
      <c r="AR64" s="9">
        <f t="shared" si="59"/>
        <v>9.9766666666666666</v>
      </c>
      <c r="AS64" s="1">
        <f t="shared" si="60"/>
        <v>0.19</v>
      </c>
      <c r="AT64" s="1">
        <f t="shared" si="61"/>
        <v>29475.833333333332</v>
      </c>
      <c r="AU64" s="1">
        <f t="shared" si="50"/>
        <v>8812930.2544735465</v>
      </c>
    </row>
    <row r="65" spans="1:48" x14ac:dyDescent="0.15">
      <c r="C65" s="7">
        <v>7</v>
      </c>
      <c r="D65" s="8">
        <v>17.447650278387101</v>
      </c>
      <c r="E65" s="10">
        <f t="shared" si="51"/>
        <v>15.273712922</v>
      </c>
      <c r="F65" s="7" t="s">
        <v>83</v>
      </c>
      <c r="G65" s="1">
        <v>8</v>
      </c>
      <c r="H65" s="9">
        <f t="shared" si="42"/>
        <v>17.447650278387101</v>
      </c>
      <c r="I65" s="9">
        <f t="shared" si="43"/>
        <v>290.59765027838705</v>
      </c>
      <c r="J65" s="9">
        <f t="shared" si="44"/>
        <v>0.14814769740972106</v>
      </c>
      <c r="K65" s="9">
        <f t="shared" si="52"/>
        <v>9.9766666666666666</v>
      </c>
      <c r="L65" s="9">
        <f t="shared" si="53"/>
        <v>9.976666666666667E-2</v>
      </c>
      <c r="M65" s="1" t="s">
        <v>83</v>
      </c>
      <c r="O65" s="9">
        <f t="shared" si="54"/>
        <v>0.36380204389773824</v>
      </c>
      <c r="P65" s="9">
        <f t="shared" si="45"/>
        <v>5.3896435116400181E-2</v>
      </c>
      <c r="Q65" s="12">
        <f t="shared" si="55"/>
        <v>1.0240322672116034E-2</v>
      </c>
      <c r="R65" s="9">
        <f t="shared" si="56"/>
        <v>1.8955666666666669E-2</v>
      </c>
      <c r="S65" s="13">
        <f t="shared" si="46"/>
        <v>0.54022487587437529</v>
      </c>
      <c r="T65" s="2">
        <f t="shared" si="57"/>
        <v>0.01</v>
      </c>
      <c r="U65" s="14">
        <f t="shared" si="47"/>
        <v>5.4022487587437528E-3</v>
      </c>
      <c r="V65" s="13"/>
      <c r="W65" s="2"/>
      <c r="X65" s="14"/>
      <c r="Y65" s="2">
        <v>0.04</v>
      </c>
      <c r="Z65" s="2">
        <v>0.21</v>
      </c>
      <c r="AA65" s="2">
        <f t="shared" si="48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49"/>
        <v>1.17E-2</v>
      </c>
      <c r="AQ65" s="1">
        <f t="shared" si="58"/>
        <v>2.5502248758743754E-2</v>
      </c>
      <c r="AR65" s="9">
        <f t="shared" si="59"/>
        <v>9.9766666666666666</v>
      </c>
      <c r="AS65" s="1">
        <f t="shared" si="60"/>
        <v>0.19</v>
      </c>
      <c r="AT65" s="1">
        <f t="shared" si="61"/>
        <v>29475.833333333332</v>
      </c>
      <c r="AU65" s="1">
        <f t="shared" si="50"/>
        <v>9546813.4366252404</v>
      </c>
    </row>
    <row r="66" spans="1:48" x14ac:dyDescent="0.15">
      <c r="C66" s="7">
        <v>8</v>
      </c>
      <c r="D66" s="8">
        <v>16.0740308350323</v>
      </c>
      <c r="E66" s="10">
        <f t="shared" si="51"/>
        <v>17.447650278387101</v>
      </c>
      <c r="F66" s="7" t="s">
        <v>83</v>
      </c>
      <c r="G66" s="1">
        <v>9</v>
      </c>
      <c r="H66" s="9">
        <f t="shared" si="42"/>
        <v>16.0740308350323</v>
      </c>
      <c r="I66" s="9">
        <f t="shared" si="43"/>
        <v>289.22403083503229</v>
      </c>
      <c r="J66" s="9">
        <f t="shared" si="44"/>
        <v>0.12635285014058587</v>
      </c>
      <c r="K66" s="9">
        <f t="shared" si="52"/>
        <v>9.9766666666666666</v>
      </c>
      <c r="L66" s="9">
        <f t="shared" si="53"/>
        <v>9.976666666666667E-2</v>
      </c>
      <c r="M66" s="1" t="s">
        <v>83</v>
      </c>
      <c r="O66" s="9">
        <f t="shared" si="54"/>
        <v>0.40967227544800472</v>
      </c>
      <c r="P66" s="9">
        <f t="shared" si="45"/>
        <v>5.1763259626434556E-2</v>
      </c>
      <c r="Q66" s="12">
        <f t="shared" si="55"/>
        <v>9.8350193290225665E-3</v>
      </c>
      <c r="R66" s="9">
        <f t="shared" si="56"/>
        <v>1.8955666666666669E-2</v>
      </c>
      <c r="S66" s="13">
        <f t="shared" si="46"/>
        <v>0.51884323046877268</v>
      </c>
      <c r="T66" s="2">
        <f t="shared" si="57"/>
        <v>0.01</v>
      </c>
      <c r="U66" s="14">
        <f t="shared" si="47"/>
        <v>5.1884323046877271E-3</v>
      </c>
      <c r="V66" s="13"/>
      <c r="W66" s="2"/>
      <c r="X66" s="14"/>
      <c r="Y66" s="2">
        <v>0.04</v>
      </c>
      <c r="Z66" s="2">
        <v>0.21</v>
      </c>
      <c r="AA66" s="2">
        <f t="shared" si="48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49"/>
        <v>1.17E-2</v>
      </c>
      <c r="AQ66" s="1">
        <f t="shared" si="58"/>
        <v>2.5288432304687726E-2</v>
      </c>
      <c r="AR66" s="9">
        <f t="shared" si="59"/>
        <v>9.9766666666666666</v>
      </c>
      <c r="AS66" s="1">
        <f t="shared" si="60"/>
        <v>0.19</v>
      </c>
      <c r="AT66" s="1">
        <f t="shared" si="61"/>
        <v>29475.833333333332</v>
      </c>
      <c r="AU66" s="1">
        <f t="shared" si="50"/>
        <v>9466770.856229119</v>
      </c>
    </row>
    <row r="67" spans="1:48" x14ac:dyDescent="0.15">
      <c r="C67" s="7">
        <v>9</v>
      </c>
      <c r="D67" s="8">
        <v>14.323971489033299</v>
      </c>
      <c r="E67" s="10">
        <f t="shared" si="51"/>
        <v>16.0740308350323</v>
      </c>
      <c r="F67" s="7" t="s">
        <v>83</v>
      </c>
      <c r="G67" s="1">
        <v>10</v>
      </c>
      <c r="H67" s="9">
        <f t="shared" si="42"/>
        <v>14.323971489033299</v>
      </c>
      <c r="I67" s="9">
        <f t="shared" si="43"/>
        <v>287.47397148903326</v>
      </c>
      <c r="J67" s="9">
        <f t="shared" si="44"/>
        <v>0.10293875385086158</v>
      </c>
      <c r="K67" s="9">
        <f t="shared" si="52"/>
        <v>9.9766666666666666</v>
      </c>
      <c r="L67" s="9">
        <f t="shared" si="53"/>
        <v>9.976666666666667E-2</v>
      </c>
      <c r="M67" s="1" t="s">
        <v>83</v>
      </c>
      <c r="O67" s="9">
        <f t="shared" si="54"/>
        <v>0.45767568248823687</v>
      </c>
      <c r="P67" s="9">
        <f t="shared" si="45"/>
        <v>4.7112564423181694E-2</v>
      </c>
      <c r="Q67" s="12">
        <f t="shared" si="55"/>
        <v>8.9513872404045226E-3</v>
      </c>
      <c r="R67" s="9">
        <f t="shared" si="56"/>
        <v>1.8955666666666669E-2</v>
      </c>
      <c r="S67" s="13">
        <f t="shared" si="46"/>
        <v>0.47222750841812589</v>
      </c>
      <c r="T67" s="2">
        <f t="shared" si="57"/>
        <v>0.01</v>
      </c>
      <c r="U67" s="14">
        <f t="shared" si="47"/>
        <v>4.7222750841812589E-3</v>
      </c>
      <c r="V67" s="13"/>
      <c r="W67" s="2"/>
      <c r="X67" s="14"/>
      <c r="Y67" s="2">
        <v>0.04</v>
      </c>
      <c r="Z67" s="2">
        <v>0.21</v>
      </c>
      <c r="AA67" s="2">
        <f t="shared" si="48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49"/>
        <v>1.17E-2</v>
      </c>
      <c r="AQ67" s="1">
        <f t="shared" si="58"/>
        <v>2.4822275084181257E-2</v>
      </c>
      <c r="AR67" s="9">
        <f t="shared" si="59"/>
        <v>9.9766666666666666</v>
      </c>
      <c r="AS67" s="1">
        <f t="shared" si="60"/>
        <v>0.19</v>
      </c>
      <c r="AT67" s="1">
        <f t="shared" si="61"/>
        <v>29475.833333333332</v>
      </c>
      <c r="AU67" s="1">
        <f t="shared" si="50"/>
        <v>9292264.0486761108</v>
      </c>
    </row>
    <row r="68" spans="1:48" x14ac:dyDescent="0.15">
      <c r="C68" s="7">
        <v>10</v>
      </c>
      <c r="D68" s="8">
        <v>6.5414975922903196</v>
      </c>
      <c r="E68" s="10">
        <f t="shared" si="51"/>
        <v>14.323971489033299</v>
      </c>
      <c r="F68" s="7" t="s">
        <v>83</v>
      </c>
      <c r="G68" s="1">
        <v>11</v>
      </c>
      <c r="H68" s="9">
        <f t="shared" si="42"/>
        <v>6.5414975922903196</v>
      </c>
      <c r="I68" s="9">
        <f t="shared" si="43"/>
        <v>279.69149759229032</v>
      </c>
      <c r="J68" s="9">
        <f t="shared" si="44"/>
        <v>4.011257968305533E-2</v>
      </c>
      <c r="K68" s="9">
        <f t="shared" si="52"/>
        <v>9.9766666666666666</v>
      </c>
      <c r="L68" s="9">
        <f t="shared" si="53"/>
        <v>9.976666666666667E-2</v>
      </c>
      <c r="M68" s="1" t="s">
        <v>85</v>
      </c>
      <c r="N68" s="9">
        <f>(O67-P67)*$C$21/100</f>
        <v>0.39003496216180245</v>
      </c>
      <c r="O68" s="9">
        <f t="shared" si="54"/>
        <v>0.12029482256991941</v>
      </c>
      <c r="P68" s="9">
        <f t="shared" si="45"/>
        <v>4.825335655794895E-3</v>
      </c>
      <c r="Q68" s="12">
        <f t="shared" si="55"/>
        <v>9.1681377460103007E-4</v>
      </c>
      <c r="R68" s="9">
        <f t="shared" si="56"/>
        <v>1.8955666666666669E-2</v>
      </c>
      <c r="S68" s="13">
        <f t="shared" si="46"/>
        <v>4.8366211050399878E-2</v>
      </c>
      <c r="T68" s="2">
        <f t="shared" si="57"/>
        <v>0.01</v>
      </c>
      <c r="U68" s="14">
        <f t="shared" si="47"/>
        <v>4.8366211050399879E-4</v>
      </c>
      <c r="V68" s="13"/>
      <c r="W68" s="2"/>
      <c r="X68" s="14"/>
      <c r="Y68" s="2">
        <v>0.02</v>
      </c>
      <c r="Z68" s="2">
        <v>0.21</v>
      </c>
      <c r="AA68" s="2">
        <f t="shared" si="48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49"/>
        <v>7.8000000000000005E-3</v>
      </c>
      <c r="AQ68" s="1">
        <f t="shared" si="58"/>
        <v>1.2483662110504E-2</v>
      </c>
      <c r="AR68" s="9">
        <f t="shared" si="59"/>
        <v>9.9766666666666666</v>
      </c>
      <c r="AS68" s="1">
        <f t="shared" si="60"/>
        <v>0.19</v>
      </c>
      <c r="AT68" s="1">
        <f t="shared" si="61"/>
        <v>29475.833333333332</v>
      </c>
      <c r="AU68" s="1">
        <f t="shared" si="50"/>
        <v>4673281.7290862231</v>
      </c>
    </row>
    <row r="69" spans="1:48" x14ac:dyDescent="0.15">
      <c r="C69" s="7">
        <v>11</v>
      </c>
      <c r="D69" s="8">
        <v>1.962830018</v>
      </c>
      <c r="E69" s="10">
        <f t="shared" si="51"/>
        <v>6.5414975922903196</v>
      </c>
      <c r="F69" s="7" t="s">
        <v>85</v>
      </c>
      <c r="G69" s="1">
        <v>12</v>
      </c>
      <c r="H69" s="9">
        <f t="shared" si="42"/>
        <v>1.962830018</v>
      </c>
      <c r="I69" s="9">
        <f t="shared" si="43"/>
        <v>275.11283001799995</v>
      </c>
      <c r="J69" s="9">
        <f t="shared" si="44"/>
        <v>2.2472858648725842E-2</v>
      </c>
      <c r="K69" s="9">
        <f t="shared" si="52"/>
        <v>9.9766666666666666</v>
      </c>
      <c r="L69" s="9">
        <f t="shared" si="53"/>
        <v>9.976666666666667E-2</v>
      </c>
      <c r="M69" s="1" t="s">
        <v>83</v>
      </c>
      <c r="O69" s="9">
        <f t="shared" si="54"/>
        <v>0.21523615358079118</v>
      </c>
      <c r="P69" s="9">
        <f t="shared" si="45"/>
        <v>4.836971655516567E-3</v>
      </c>
      <c r="Q69" s="12">
        <f t="shared" si="55"/>
        <v>9.1902461454814778E-4</v>
      </c>
      <c r="R69" s="9">
        <f t="shared" si="56"/>
        <v>1.8955666666666669E-2</v>
      </c>
      <c r="S69" s="13">
        <f t="shared" si="46"/>
        <v>4.8482843189273969E-2</v>
      </c>
      <c r="T69" s="2">
        <f t="shared" si="57"/>
        <v>0.01</v>
      </c>
      <c r="U69" s="14">
        <f t="shared" si="47"/>
        <v>4.848284318927397E-4</v>
      </c>
      <c r="V69" s="13"/>
      <c r="W69" s="2"/>
      <c r="X69" s="14"/>
      <c r="Y69" s="2">
        <v>0.02</v>
      </c>
      <c r="Z69" s="2">
        <v>0.21</v>
      </c>
      <c r="AA69" s="2">
        <f t="shared" si="48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49"/>
        <v>7.8000000000000005E-3</v>
      </c>
      <c r="AQ69" s="1">
        <f t="shared" si="58"/>
        <v>1.248482843189274E-2</v>
      </c>
      <c r="AR69" s="9">
        <f t="shared" si="59"/>
        <v>9.9766666666666666</v>
      </c>
      <c r="AS69" s="1">
        <f t="shared" si="60"/>
        <v>0.19</v>
      </c>
      <c r="AT69" s="1">
        <f t="shared" si="61"/>
        <v>29475.833333333332</v>
      </c>
      <c r="AU69" s="1">
        <f t="shared" si="50"/>
        <v>4673718.3436299358</v>
      </c>
      <c r="AV69" s="1">
        <f>SUM(AU58:AU69)</f>
        <v>74918755.85510698</v>
      </c>
    </row>
    <row r="70" spans="1:48" x14ac:dyDescent="0.15">
      <c r="C70" s="7">
        <v>12</v>
      </c>
      <c r="D70" s="8">
        <v>-1.0363088415483901</v>
      </c>
      <c r="E70" s="10">
        <f t="shared" si="51"/>
        <v>1.962830018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8">
        <v>-0.280124886645161</v>
      </c>
      <c r="E73" s="7"/>
      <c r="F73" s="7"/>
      <c r="G73" s="1">
        <v>1</v>
      </c>
      <c r="H73" s="9">
        <f t="shared" ref="H73:H84" si="62">E74</f>
        <v>-0.280124886645161</v>
      </c>
      <c r="I73" s="9">
        <f t="shared" ref="I73:I84" si="63">H73+273.15</f>
        <v>272.86987511335479</v>
      </c>
      <c r="J73" s="9">
        <f t="shared" ref="J73:J84" si="64">EXP(($C$15*(I73-$C$13))/($C$16*I73*$C$13))</f>
        <v>1.6800199867343449E-2</v>
      </c>
      <c r="K73" s="9">
        <f>$B$73/12</f>
        <v>10.950000000000001</v>
      </c>
      <c r="L73" s="9">
        <f>K73*$B$74/100</f>
        <v>0.10950000000000001</v>
      </c>
      <c r="M73" s="1" t="s">
        <v>83</v>
      </c>
      <c r="O73" s="9">
        <f>L73</f>
        <v>0.10950000000000001</v>
      </c>
      <c r="P73" s="9">
        <f t="shared" ref="P73:P84" si="65">O73*J73</f>
        <v>1.8396218854741079E-3</v>
      </c>
      <c r="Q73" s="12">
        <f>P73*$B$75</f>
        <v>3.311319393853394E-4</v>
      </c>
      <c r="R73" s="9">
        <f>L73*$B$75</f>
        <v>1.9710000000000002E-2</v>
      </c>
      <c r="S73" s="13">
        <f t="shared" ref="S73:S84" si="66">Q73/R73</f>
        <v>1.6800199867343449E-2</v>
      </c>
      <c r="T73" s="2">
        <f>$B$74/100</f>
        <v>0.01</v>
      </c>
      <c r="U73" s="14">
        <f t="shared" ref="U73:U84" si="67">S73*T73</f>
        <v>1.6800199867343448E-4</v>
      </c>
      <c r="V73" s="13"/>
      <c r="W73" s="2"/>
      <c r="X73" s="14"/>
      <c r="Y73" s="2">
        <v>0.02</v>
      </c>
      <c r="Z73" s="2">
        <v>0.27</v>
      </c>
      <c r="AA73" s="2">
        <f t="shared" ref="AA73:AA84" si="68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69">AO73*AN73</f>
        <v>7.1999999999999998E-3</v>
      </c>
      <c r="AQ73" s="1">
        <f>(AP73+AM73+AD73+AA73+U73+X73+AG73+AJ73)</f>
        <v>1.2768001998673435E-2</v>
      </c>
      <c r="AR73" s="9">
        <f>$B$73/12</f>
        <v>10.950000000000001</v>
      </c>
      <c r="AS73" s="1">
        <f>$B$75</f>
        <v>0.18</v>
      </c>
      <c r="AT73" s="1">
        <f t="shared" ref="AT73:AT84" si="70">$E$4/12</f>
        <v>6385</v>
      </c>
      <c r="AU73" s="1">
        <f t="shared" ref="AU73:AU84" si="71">AT73*10000*AS73*0.67*AR73*AQ73</f>
        <v>1076577.4295009354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8">
        <v>-2.0362626571612901</v>
      </c>
      <c r="E74" s="10">
        <f t="shared" ref="E74:E85" si="72">D73</f>
        <v>-0.280124886645161</v>
      </c>
      <c r="F74" s="7" t="s">
        <v>83</v>
      </c>
      <c r="G74" s="1">
        <v>2</v>
      </c>
      <c r="H74" s="9">
        <f t="shared" si="62"/>
        <v>-2.0362626571612901</v>
      </c>
      <c r="I74" s="9">
        <f t="shared" si="63"/>
        <v>271.1137373428387</v>
      </c>
      <c r="J74" s="9">
        <f t="shared" si="64"/>
        <v>1.3333170798965375E-2</v>
      </c>
      <c r="K74" s="9">
        <f t="shared" ref="K74:K84" si="73">$B$73/12</f>
        <v>10.950000000000001</v>
      </c>
      <c r="L74" s="9">
        <f t="shared" ref="L74:L84" si="74">K74*$B$74/100</f>
        <v>0.10950000000000001</v>
      </c>
      <c r="M74" s="1" t="s">
        <v>83</v>
      </c>
      <c r="O74" s="9">
        <f t="shared" ref="O74:O84" si="75">L74+O73-P73-N74</f>
        <v>0.21716037811452593</v>
      </c>
      <c r="P74" s="9">
        <f t="shared" si="65"/>
        <v>2.8954364121688766E-3</v>
      </c>
      <c r="Q74" s="12">
        <f t="shared" ref="Q74:Q84" si="76">P74*$B$75</f>
        <v>5.2117855419039774E-4</v>
      </c>
      <c r="R74" s="9">
        <f t="shared" ref="R74:R84" si="77">L74*$B$75</f>
        <v>1.9710000000000002E-2</v>
      </c>
      <c r="S74" s="13">
        <f t="shared" si="66"/>
        <v>2.6442341663642704E-2</v>
      </c>
      <c r="T74" s="2">
        <f t="shared" ref="T74:T84" si="78">$B$74/100</f>
        <v>0.01</v>
      </c>
      <c r="U74" s="14">
        <f t="shared" si="67"/>
        <v>2.6442341663642703E-4</v>
      </c>
      <c r="V74" s="13"/>
      <c r="W74" s="2"/>
      <c r="X74" s="14"/>
      <c r="Y74" s="2">
        <v>0.02</v>
      </c>
      <c r="Z74" s="2">
        <v>0.27</v>
      </c>
      <c r="AA74" s="2">
        <f t="shared" si="68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69"/>
        <v>7.1999999999999998E-3</v>
      </c>
      <c r="AQ74" s="1">
        <f t="shared" ref="AQ74:AQ84" si="79">(AP74+AM74+AD74+AA74+U74+X74+AG74+AJ74)</f>
        <v>1.2864423416636427E-2</v>
      </c>
      <c r="AR74" s="9">
        <f t="shared" ref="AR74:AR84" si="80">$B$73/12</f>
        <v>10.950000000000001</v>
      </c>
      <c r="AS74" s="1">
        <f t="shared" ref="AS74:AS84" si="81">$B$75</f>
        <v>0.18</v>
      </c>
      <c r="AT74" s="1">
        <f t="shared" si="70"/>
        <v>6385</v>
      </c>
      <c r="AU74" s="1">
        <f t="shared" si="71"/>
        <v>1084707.5286589882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8">
        <v>1.8126669062069001</v>
      </c>
      <c r="E75" s="10">
        <f t="shared" si="72"/>
        <v>-2.0362626571612901</v>
      </c>
      <c r="F75" s="7" t="s">
        <v>83</v>
      </c>
      <c r="G75" s="1">
        <v>3</v>
      </c>
      <c r="H75" s="9">
        <f t="shared" si="62"/>
        <v>1.8126669062069001</v>
      </c>
      <c r="I75" s="9">
        <f t="shared" si="63"/>
        <v>274.96266690620689</v>
      </c>
      <c r="J75" s="9">
        <f t="shared" si="64"/>
        <v>2.2042666545639737E-2</v>
      </c>
      <c r="K75" s="9">
        <f t="shared" si="73"/>
        <v>10.950000000000001</v>
      </c>
      <c r="L75" s="9">
        <f t="shared" si="74"/>
        <v>0.10950000000000001</v>
      </c>
      <c r="M75" s="1" t="s">
        <v>83</v>
      </c>
      <c r="O75" s="9">
        <f t="shared" si="75"/>
        <v>0.32376494170235709</v>
      </c>
      <c r="P75" s="9">
        <f t="shared" si="65"/>
        <v>7.1366426491135462E-3</v>
      </c>
      <c r="Q75" s="12">
        <f t="shared" si="76"/>
        <v>1.2845956768404382E-3</v>
      </c>
      <c r="R75" s="9">
        <f t="shared" si="77"/>
        <v>1.9710000000000002E-2</v>
      </c>
      <c r="S75" s="13">
        <f t="shared" si="66"/>
        <v>6.5174818713365709E-2</v>
      </c>
      <c r="T75" s="2">
        <f t="shared" si="78"/>
        <v>0.01</v>
      </c>
      <c r="U75" s="14">
        <f t="shared" si="67"/>
        <v>6.5174818713365716E-4</v>
      </c>
      <c r="V75" s="13"/>
      <c r="W75" s="2"/>
      <c r="X75" s="14"/>
      <c r="Y75" s="2">
        <v>0.02</v>
      </c>
      <c r="Z75" s="2">
        <v>0.27</v>
      </c>
      <c r="AA75" s="2">
        <f t="shared" si="68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69"/>
        <v>7.1999999999999998E-3</v>
      </c>
      <c r="AQ75" s="1">
        <f t="shared" si="79"/>
        <v>1.3251748187133656E-2</v>
      </c>
      <c r="AR75" s="9">
        <f t="shared" si="80"/>
        <v>10.950000000000001</v>
      </c>
      <c r="AS75" s="1">
        <f t="shared" si="81"/>
        <v>0.18</v>
      </c>
      <c r="AT75" s="1">
        <f t="shared" si="70"/>
        <v>6385</v>
      </c>
      <c r="AU75" s="1">
        <f t="shared" si="71"/>
        <v>1117366.1314573956</v>
      </c>
    </row>
    <row r="76" spans="1:48" x14ac:dyDescent="0.15">
      <c r="C76" s="7">
        <v>3</v>
      </c>
      <c r="D76" s="8">
        <v>2.4383721732258099</v>
      </c>
      <c r="E76" s="10">
        <f t="shared" si="72"/>
        <v>1.8126669062069001</v>
      </c>
      <c r="F76" s="7" t="s">
        <v>83</v>
      </c>
      <c r="G76" s="1">
        <v>4</v>
      </c>
      <c r="H76" s="9">
        <f t="shared" si="62"/>
        <v>2.4383721732258099</v>
      </c>
      <c r="I76" s="9">
        <f t="shared" si="63"/>
        <v>275.58837217322576</v>
      </c>
      <c r="J76" s="9">
        <f t="shared" si="64"/>
        <v>2.388806640155363E-2</v>
      </c>
      <c r="K76" s="9">
        <f t="shared" si="73"/>
        <v>10.950000000000001</v>
      </c>
      <c r="L76" s="9">
        <f t="shared" si="74"/>
        <v>0.10950000000000001</v>
      </c>
      <c r="M76" s="1" t="s">
        <v>83</v>
      </c>
      <c r="O76" s="9">
        <f t="shared" si="75"/>
        <v>0.42612829905324351</v>
      </c>
      <c r="P76" s="9">
        <f t="shared" si="65"/>
        <v>1.0179381103364984E-2</v>
      </c>
      <c r="Q76" s="12">
        <f t="shared" si="76"/>
        <v>1.8322885986056972E-3</v>
      </c>
      <c r="R76" s="9">
        <f t="shared" si="77"/>
        <v>1.9710000000000002E-2</v>
      </c>
      <c r="S76" s="13">
        <f t="shared" si="66"/>
        <v>9.2962384505616294E-2</v>
      </c>
      <c r="T76" s="2">
        <f t="shared" si="78"/>
        <v>0.01</v>
      </c>
      <c r="U76" s="14">
        <f t="shared" si="67"/>
        <v>9.2962384505616293E-4</v>
      </c>
      <c r="V76" s="13"/>
      <c r="W76" s="2"/>
      <c r="X76" s="14"/>
      <c r="Y76" s="2">
        <v>0.02</v>
      </c>
      <c r="Z76" s="2">
        <v>0.27</v>
      </c>
      <c r="AA76" s="2">
        <f t="shared" si="68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69"/>
        <v>7.1999999999999998E-3</v>
      </c>
      <c r="AQ76" s="1">
        <f t="shared" si="79"/>
        <v>1.3529623845056163E-2</v>
      </c>
      <c r="AR76" s="9">
        <f t="shared" si="80"/>
        <v>10.950000000000001</v>
      </c>
      <c r="AS76" s="1">
        <f t="shared" si="81"/>
        <v>0.18</v>
      </c>
      <c r="AT76" s="1">
        <f t="shared" si="70"/>
        <v>6385</v>
      </c>
      <c r="AU76" s="1">
        <f t="shared" si="71"/>
        <v>1140796.1608040526</v>
      </c>
    </row>
    <row r="77" spans="1:48" x14ac:dyDescent="0.15">
      <c r="C77" s="7">
        <v>4</v>
      </c>
      <c r="D77" s="8">
        <v>7.24403607373333</v>
      </c>
      <c r="E77" s="10">
        <f t="shared" si="72"/>
        <v>2.4383721732258099</v>
      </c>
      <c r="F77" s="7" t="s">
        <v>83</v>
      </c>
      <c r="G77" s="1">
        <v>5</v>
      </c>
      <c r="H77" s="9">
        <f t="shared" si="62"/>
        <v>7.24403607373333</v>
      </c>
      <c r="I77" s="9">
        <f t="shared" si="63"/>
        <v>280.39403607373333</v>
      </c>
      <c r="J77" s="9">
        <f t="shared" si="64"/>
        <v>4.3768499267090664E-2</v>
      </c>
      <c r="K77" s="9">
        <f t="shared" si="73"/>
        <v>10.950000000000001</v>
      </c>
      <c r="L77" s="9">
        <f t="shared" si="74"/>
        <v>0.10950000000000001</v>
      </c>
      <c r="M77" s="1" t="s">
        <v>85</v>
      </c>
      <c r="N77" s="9">
        <f>(O76-P76)*$C$21/100</f>
        <v>0.39515147205238466</v>
      </c>
      <c r="O77" s="9">
        <f t="shared" si="75"/>
        <v>0.13029744589749381</v>
      </c>
      <c r="P77" s="9">
        <f t="shared" si="65"/>
        <v>5.7029236652682436E-3</v>
      </c>
      <c r="Q77" s="12">
        <f t="shared" si="76"/>
        <v>1.0265262597482839E-3</v>
      </c>
      <c r="R77" s="9">
        <f t="shared" si="77"/>
        <v>1.9710000000000002E-2</v>
      </c>
      <c r="S77" s="13">
        <f t="shared" si="66"/>
        <v>5.2081494659983955E-2</v>
      </c>
      <c r="T77" s="2">
        <f t="shared" si="78"/>
        <v>0.01</v>
      </c>
      <c r="U77" s="14">
        <f t="shared" si="67"/>
        <v>5.2081494659983961E-4</v>
      </c>
      <c r="V77" s="13"/>
      <c r="W77" s="2"/>
      <c r="X77" s="14"/>
      <c r="Y77" s="2">
        <v>0.02</v>
      </c>
      <c r="Z77" s="2">
        <v>0.27</v>
      </c>
      <c r="AA77" s="2">
        <f t="shared" si="68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69"/>
        <v>7.1999999999999998E-3</v>
      </c>
      <c r="AQ77" s="1">
        <f t="shared" si="79"/>
        <v>1.312081494659984E-2</v>
      </c>
      <c r="AR77" s="9">
        <f t="shared" si="80"/>
        <v>10.950000000000001</v>
      </c>
      <c r="AS77" s="1">
        <f t="shared" si="81"/>
        <v>0.18</v>
      </c>
      <c r="AT77" s="1">
        <f t="shared" si="70"/>
        <v>6385</v>
      </c>
      <c r="AU77" s="1">
        <f t="shared" si="71"/>
        <v>1106326.0508289018</v>
      </c>
    </row>
    <row r="78" spans="1:48" x14ac:dyDescent="0.15">
      <c r="C78" s="7">
        <v>5</v>
      </c>
      <c r="D78" s="8">
        <v>10.947258195290299</v>
      </c>
      <c r="E78" s="10">
        <f t="shared" si="72"/>
        <v>7.24403607373333</v>
      </c>
      <c r="F78" s="7" t="s">
        <v>85</v>
      </c>
      <c r="G78" s="1">
        <v>6</v>
      </c>
      <c r="H78" s="9">
        <f t="shared" si="62"/>
        <v>10.947258195290299</v>
      </c>
      <c r="I78" s="9">
        <f t="shared" si="63"/>
        <v>284.09725819529029</v>
      </c>
      <c r="J78" s="9">
        <f t="shared" si="64"/>
        <v>6.8824613302801735E-2</v>
      </c>
      <c r="K78" s="9">
        <f t="shared" si="73"/>
        <v>10.950000000000001</v>
      </c>
      <c r="L78" s="9">
        <f t="shared" si="74"/>
        <v>0.10950000000000001</v>
      </c>
      <c r="M78" s="1" t="s">
        <v>83</v>
      </c>
      <c r="O78" s="9">
        <f t="shared" si="75"/>
        <v>0.23409452223222557</v>
      </c>
      <c r="P78" s="9">
        <f t="shared" si="65"/>
        <v>1.6111464968937048E-2</v>
      </c>
      <c r="Q78" s="12">
        <f t="shared" si="76"/>
        <v>2.9000636944086686E-3</v>
      </c>
      <c r="R78" s="9">
        <f t="shared" si="77"/>
        <v>1.9710000000000002E-2</v>
      </c>
      <c r="S78" s="13">
        <f t="shared" si="66"/>
        <v>0.14713666638298672</v>
      </c>
      <c r="T78" s="2">
        <f t="shared" si="78"/>
        <v>0.01</v>
      </c>
      <c r="U78" s="14">
        <f t="shared" si="67"/>
        <v>1.4713666638298674E-3</v>
      </c>
      <c r="V78" s="13"/>
      <c r="W78" s="2"/>
      <c r="X78" s="14"/>
      <c r="Y78" s="2">
        <v>0.02</v>
      </c>
      <c r="Z78" s="2">
        <v>0.27</v>
      </c>
      <c r="AA78" s="2">
        <f t="shared" si="68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69"/>
        <v>7.1999999999999998E-3</v>
      </c>
      <c r="AQ78" s="1">
        <f t="shared" si="79"/>
        <v>1.4071366663829868E-2</v>
      </c>
      <c r="AR78" s="9">
        <f t="shared" si="80"/>
        <v>10.950000000000001</v>
      </c>
      <c r="AS78" s="1">
        <f t="shared" si="81"/>
        <v>0.18</v>
      </c>
      <c r="AT78" s="1">
        <f t="shared" si="70"/>
        <v>6385</v>
      </c>
      <c r="AU78" s="1">
        <f t="shared" si="71"/>
        <v>1186475.0455149559</v>
      </c>
    </row>
    <row r="79" spans="1:48" x14ac:dyDescent="0.15">
      <c r="C79" s="7">
        <v>6</v>
      </c>
      <c r="D79" s="8">
        <v>15.273712922</v>
      </c>
      <c r="E79" s="10">
        <f t="shared" si="72"/>
        <v>10.947258195290299</v>
      </c>
      <c r="F79" s="7" t="s">
        <v>83</v>
      </c>
      <c r="G79" s="1">
        <v>7</v>
      </c>
      <c r="H79" s="9">
        <f t="shared" si="62"/>
        <v>15.273712922</v>
      </c>
      <c r="I79" s="9">
        <f t="shared" si="63"/>
        <v>288.42371292199999</v>
      </c>
      <c r="J79" s="9">
        <f t="shared" si="64"/>
        <v>0.11508421641417414</v>
      </c>
      <c r="K79" s="9">
        <f t="shared" si="73"/>
        <v>10.950000000000001</v>
      </c>
      <c r="L79" s="9">
        <f t="shared" si="74"/>
        <v>0.10950000000000001</v>
      </c>
      <c r="M79" s="1" t="s">
        <v>83</v>
      </c>
      <c r="O79" s="9">
        <f t="shared" si="75"/>
        <v>0.32748305726328852</v>
      </c>
      <c r="P79" s="9">
        <f t="shared" si="65"/>
        <v>3.7688131034063682E-2</v>
      </c>
      <c r="Q79" s="12">
        <f t="shared" si="76"/>
        <v>6.7838635861314622E-3</v>
      </c>
      <c r="R79" s="9">
        <f t="shared" si="77"/>
        <v>1.9710000000000002E-2</v>
      </c>
      <c r="S79" s="13">
        <f t="shared" si="66"/>
        <v>0.34418384505994226</v>
      </c>
      <c r="T79" s="2">
        <f t="shared" si="78"/>
        <v>0.01</v>
      </c>
      <c r="U79" s="14">
        <f t="shared" si="67"/>
        <v>3.4418384505994228E-3</v>
      </c>
      <c r="V79" s="13"/>
      <c r="W79" s="2"/>
      <c r="X79" s="14"/>
      <c r="Y79" s="2">
        <v>0.04</v>
      </c>
      <c r="Z79" s="2">
        <v>0.27</v>
      </c>
      <c r="AA79" s="2">
        <f t="shared" si="68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69"/>
        <v>1.0799999999999999E-2</v>
      </c>
      <c r="AQ79" s="1">
        <f t="shared" si="79"/>
        <v>2.5041838450599423E-2</v>
      </c>
      <c r="AR79" s="9">
        <f t="shared" si="80"/>
        <v>10.950000000000001</v>
      </c>
      <c r="AS79" s="1">
        <f t="shared" si="81"/>
        <v>0.18</v>
      </c>
      <c r="AT79" s="1">
        <f t="shared" si="70"/>
        <v>6385</v>
      </c>
      <c r="AU79" s="1">
        <f t="shared" si="71"/>
        <v>2111487.6134829111</v>
      </c>
    </row>
    <row r="80" spans="1:48" x14ac:dyDescent="0.15">
      <c r="C80" s="7">
        <v>7</v>
      </c>
      <c r="D80" s="8">
        <v>17.447650278387101</v>
      </c>
      <c r="E80" s="10">
        <f t="shared" si="72"/>
        <v>15.273712922</v>
      </c>
      <c r="F80" s="7" t="s">
        <v>83</v>
      </c>
      <c r="G80" s="1">
        <v>8</v>
      </c>
      <c r="H80" s="9">
        <f t="shared" si="62"/>
        <v>17.447650278387101</v>
      </c>
      <c r="I80" s="9">
        <f t="shared" si="63"/>
        <v>290.59765027838705</v>
      </c>
      <c r="J80" s="9">
        <f t="shared" si="64"/>
        <v>0.14814769740972106</v>
      </c>
      <c r="K80" s="9">
        <f t="shared" si="73"/>
        <v>10.950000000000001</v>
      </c>
      <c r="L80" s="9">
        <f t="shared" si="74"/>
        <v>0.10950000000000001</v>
      </c>
      <c r="M80" s="1" t="s">
        <v>83</v>
      </c>
      <c r="O80" s="9">
        <f t="shared" si="75"/>
        <v>0.39929492622922491</v>
      </c>
      <c r="P80" s="9">
        <f t="shared" si="65"/>
        <v>5.9154623908244101E-2</v>
      </c>
      <c r="Q80" s="12">
        <f t="shared" si="76"/>
        <v>1.0647832303483937E-2</v>
      </c>
      <c r="R80" s="9">
        <f t="shared" si="77"/>
        <v>1.9710000000000002E-2</v>
      </c>
      <c r="S80" s="13">
        <f t="shared" si="66"/>
        <v>0.54022487587437529</v>
      </c>
      <c r="T80" s="2">
        <f t="shared" si="78"/>
        <v>0.01</v>
      </c>
      <c r="U80" s="14">
        <f t="shared" si="67"/>
        <v>5.4022487587437528E-3</v>
      </c>
      <c r="V80" s="13"/>
      <c r="W80" s="2"/>
      <c r="X80" s="14"/>
      <c r="Y80" s="2">
        <v>0.04</v>
      </c>
      <c r="Z80" s="2">
        <v>0.27</v>
      </c>
      <c r="AA80" s="2">
        <f t="shared" si="68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69"/>
        <v>1.0799999999999999E-2</v>
      </c>
      <c r="AQ80" s="1">
        <f t="shared" si="79"/>
        <v>2.7002248758743755E-2</v>
      </c>
      <c r="AR80" s="9">
        <f t="shared" si="80"/>
        <v>10.950000000000001</v>
      </c>
      <c r="AS80" s="1">
        <f t="shared" si="81"/>
        <v>0.18</v>
      </c>
      <c r="AT80" s="1">
        <f t="shared" si="70"/>
        <v>6385</v>
      </c>
      <c r="AU80" s="1">
        <f t="shared" si="71"/>
        <v>2276786.2632268919</v>
      </c>
    </row>
    <row r="81" spans="1:48" x14ac:dyDescent="0.15">
      <c r="C81" s="7">
        <v>8</v>
      </c>
      <c r="D81" s="8">
        <v>16.0740308350323</v>
      </c>
      <c r="E81" s="10">
        <f t="shared" si="72"/>
        <v>17.447650278387101</v>
      </c>
      <c r="F81" s="7" t="s">
        <v>83</v>
      </c>
      <c r="G81" s="1">
        <v>9</v>
      </c>
      <c r="H81" s="9">
        <f t="shared" si="62"/>
        <v>16.0740308350323</v>
      </c>
      <c r="I81" s="9">
        <f t="shared" si="63"/>
        <v>289.22403083503229</v>
      </c>
      <c r="J81" s="9">
        <f t="shared" si="64"/>
        <v>0.12635285014058587</v>
      </c>
      <c r="K81" s="9">
        <f t="shared" si="73"/>
        <v>10.950000000000001</v>
      </c>
      <c r="L81" s="9">
        <f t="shared" si="74"/>
        <v>0.10950000000000001</v>
      </c>
      <c r="M81" s="1" t="s">
        <v>83</v>
      </c>
      <c r="O81" s="9">
        <f t="shared" si="75"/>
        <v>0.44964030232098084</v>
      </c>
      <c r="P81" s="9">
        <f t="shared" si="65"/>
        <v>5.6813333736330615E-2</v>
      </c>
      <c r="Q81" s="12">
        <f t="shared" si="76"/>
        <v>1.0226400072539511E-2</v>
      </c>
      <c r="R81" s="9">
        <f t="shared" si="77"/>
        <v>1.9710000000000002E-2</v>
      </c>
      <c r="S81" s="13">
        <f t="shared" si="66"/>
        <v>0.51884323046877268</v>
      </c>
      <c r="T81" s="2">
        <f t="shared" si="78"/>
        <v>0.01</v>
      </c>
      <c r="U81" s="14">
        <f t="shared" si="67"/>
        <v>5.1884323046877271E-3</v>
      </c>
      <c r="V81" s="13"/>
      <c r="W81" s="2"/>
      <c r="X81" s="14"/>
      <c r="Y81" s="2">
        <v>0.04</v>
      </c>
      <c r="Z81" s="2">
        <v>0.27</v>
      </c>
      <c r="AA81" s="2">
        <f t="shared" si="68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69"/>
        <v>1.0799999999999999E-2</v>
      </c>
      <c r="AQ81" s="1">
        <f t="shared" si="79"/>
        <v>2.6788432304687727E-2</v>
      </c>
      <c r="AR81" s="9">
        <f t="shared" si="80"/>
        <v>10.950000000000001</v>
      </c>
      <c r="AS81" s="1">
        <f t="shared" si="81"/>
        <v>0.18</v>
      </c>
      <c r="AT81" s="1">
        <f t="shared" si="70"/>
        <v>6385</v>
      </c>
      <c r="AU81" s="1">
        <f t="shared" si="71"/>
        <v>2258757.6031032042</v>
      </c>
    </row>
    <row r="82" spans="1:48" x14ac:dyDescent="0.15">
      <c r="C82" s="7">
        <v>9</v>
      </c>
      <c r="D82" s="8">
        <v>14.323971489033299</v>
      </c>
      <c r="E82" s="10">
        <f t="shared" si="72"/>
        <v>16.0740308350323</v>
      </c>
      <c r="F82" s="7" t="s">
        <v>83</v>
      </c>
      <c r="G82" s="1">
        <v>10</v>
      </c>
      <c r="H82" s="9">
        <f t="shared" si="62"/>
        <v>14.323971489033299</v>
      </c>
      <c r="I82" s="9">
        <f t="shared" si="63"/>
        <v>287.47397148903326</v>
      </c>
      <c r="J82" s="9">
        <f t="shared" si="64"/>
        <v>0.10293875385086158</v>
      </c>
      <c r="K82" s="9">
        <f t="shared" si="73"/>
        <v>10.950000000000001</v>
      </c>
      <c r="L82" s="9">
        <f t="shared" si="74"/>
        <v>0.10950000000000001</v>
      </c>
      <c r="M82" s="1" t="s">
        <v>83</v>
      </c>
      <c r="O82" s="9">
        <f t="shared" si="75"/>
        <v>0.50232696858465031</v>
      </c>
      <c r="P82" s="9">
        <f t="shared" si="65"/>
        <v>5.1708912171784797E-2</v>
      </c>
      <c r="Q82" s="12">
        <f t="shared" si="76"/>
        <v>9.3076041909212637E-3</v>
      </c>
      <c r="R82" s="9">
        <f t="shared" si="77"/>
        <v>1.9710000000000002E-2</v>
      </c>
      <c r="S82" s="13">
        <f t="shared" si="66"/>
        <v>0.472227508418126</v>
      </c>
      <c r="T82" s="2">
        <f t="shared" si="78"/>
        <v>0.01</v>
      </c>
      <c r="U82" s="14">
        <f t="shared" si="67"/>
        <v>4.7222750841812598E-3</v>
      </c>
      <c r="V82" s="13"/>
      <c r="W82" s="2"/>
      <c r="X82" s="14"/>
      <c r="Y82" s="2">
        <v>0.04</v>
      </c>
      <c r="Z82" s="2">
        <v>0.27</v>
      </c>
      <c r="AA82" s="2">
        <f t="shared" si="68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69"/>
        <v>1.0799999999999999E-2</v>
      </c>
      <c r="AQ82" s="1">
        <f t="shared" si="79"/>
        <v>2.6322275084181262E-2</v>
      </c>
      <c r="AR82" s="9">
        <f t="shared" si="80"/>
        <v>10.950000000000001</v>
      </c>
      <c r="AS82" s="1">
        <f t="shared" si="81"/>
        <v>0.18</v>
      </c>
      <c r="AT82" s="1">
        <f t="shared" si="70"/>
        <v>6385</v>
      </c>
      <c r="AU82" s="1">
        <f t="shared" si="71"/>
        <v>2219451.9746855167</v>
      </c>
    </row>
    <row r="83" spans="1:48" x14ac:dyDescent="0.15">
      <c r="C83" s="7">
        <v>10</v>
      </c>
      <c r="D83" s="8">
        <v>6.5414975922903196</v>
      </c>
      <c r="E83" s="10">
        <f t="shared" si="72"/>
        <v>14.323971489033299</v>
      </c>
      <c r="F83" s="7" t="s">
        <v>83</v>
      </c>
      <c r="G83" s="1">
        <v>11</v>
      </c>
      <c r="H83" s="9">
        <f t="shared" si="62"/>
        <v>6.5414975922903196</v>
      </c>
      <c r="I83" s="9">
        <f t="shared" si="63"/>
        <v>279.69149759229032</v>
      </c>
      <c r="J83" s="9">
        <f t="shared" si="64"/>
        <v>4.011257968305533E-2</v>
      </c>
      <c r="K83" s="9">
        <f t="shared" si="73"/>
        <v>10.950000000000001</v>
      </c>
      <c r="L83" s="9">
        <f t="shared" si="74"/>
        <v>0.10950000000000001</v>
      </c>
      <c r="M83" s="1" t="s">
        <v>85</v>
      </c>
      <c r="N83" s="9">
        <f>(O82-P82)*$C$21/100</f>
        <v>0.42808715359222227</v>
      </c>
      <c r="O83" s="9">
        <f t="shared" si="75"/>
        <v>0.13203090282064334</v>
      </c>
      <c r="P83" s="9">
        <f t="shared" si="65"/>
        <v>5.2961001100187907E-3</v>
      </c>
      <c r="Q83" s="12">
        <f t="shared" si="76"/>
        <v>9.5329801980338234E-4</v>
      </c>
      <c r="R83" s="9">
        <f t="shared" si="77"/>
        <v>1.9710000000000002E-2</v>
      </c>
      <c r="S83" s="13">
        <f t="shared" si="66"/>
        <v>4.8366211050399913E-2</v>
      </c>
      <c r="T83" s="2">
        <f t="shared" si="78"/>
        <v>0.01</v>
      </c>
      <c r="U83" s="14">
        <f t="shared" si="67"/>
        <v>4.8366211050399912E-4</v>
      </c>
      <c r="V83" s="13"/>
      <c r="W83" s="2"/>
      <c r="X83" s="14"/>
      <c r="Y83" s="2">
        <v>0.02</v>
      </c>
      <c r="Z83" s="2">
        <v>0.27</v>
      </c>
      <c r="AA83" s="2">
        <f t="shared" si="68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69"/>
        <v>7.1999999999999998E-3</v>
      </c>
      <c r="AQ83" s="1">
        <f t="shared" si="79"/>
        <v>1.3083662110503999E-2</v>
      </c>
      <c r="AR83" s="9">
        <f t="shared" si="80"/>
        <v>10.950000000000001</v>
      </c>
      <c r="AS83" s="1">
        <f t="shared" si="81"/>
        <v>0.18</v>
      </c>
      <c r="AT83" s="1">
        <f t="shared" si="70"/>
        <v>6385</v>
      </c>
      <c r="AU83" s="1">
        <f t="shared" si="71"/>
        <v>1103193.383338179</v>
      </c>
    </row>
    <row r="84" spans="1:48" x14ac:dyDescent="0.15">
      <c r="C84" s="7">
        <v>11</v>
      </c>
      <c r="D84" s="8">
        <v>1.962830018</v>
      </c>
      <c r="E84" s="10">
        <f t="shared" si="72"/>
        <v>6.5414975922903196</v>
      </c>
      <c r="F84" s="7" t="s">
        <v>85</v>
      </c>
      <c r="G84" s="1">
        <v>12</v>
      </c>
      <c r="H84" s="9">
        <f t="shared" si="62"/>
        <v>1.962830018</v>
      </c>
      <c r="I84" s="9">
        <f t="shared" si="63"/>
        <v>275.11283001799995</v>
      </c>
      <c r="J84" s="9">
        <f t="shared" si="64"/>
        <v>2.2472858648725842E-2</v>
      </c>
      <c r="K84" s="9">
        <f t="shared" si="73"/>
        <v>10.950000000000001</v>
      </c>
      <c r="L84" s="9">
        <f t="shared" si="74"/>
        <v>0.10950000000000001</v>
      </c>
      <c r="M84" s="1" t="s">
        <v>83</v>
      </c>
      <c r="O84" s="9">
        <f t="shared" si="75"/>
        <v>0.23623480271062455</v>
      </c>
      <c r="P84" s="9">
        <f t="shared" si="65"/>
        <v>5.3088713292255016E-3</v>
      </c>
      <c r="Q84" s="12">
        <f t="shared" si="76"/>
        <v>9.5559683926059024E-4</v>
      </c>
      <c r="R84" s="9">
        <f t="shared" si="77"/>
        <v>1.9710000000000002E-2</v>
      </c>
      <c r="S84" s="13">
        <f t="shared" si="66"/>
        <v>4.8482843189273983E-2</v>
      </c>
      <c r="T84" s="2">
        <f t="shared" si="78"/>
        <v>0.01</v>
      </c>
      <c r="U84" s="14">
        <f t="shared" si="67"/>
        <v>4.8482843189273986E-4</v>
      </c>
      <c r="V84" s="13"/>
      <c r="W84" s="2"/>
      <c r="X84" s="14"/>
      <c r="Y84" s="2">
        <v>0.02</v>
      </c>
      <c r="Z84" s="2">
        <v>0.27</v>
      </c>
      <c r="AA84" s="2">
        <f t="shared" si="68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69"/>
        <v>7.1999999999999998E-3</v>
      </c>
      <c r="AQ84" s="1">
        <f t="shared" si="79"/>
        <v>1.308482843189274E-2</v>
      </c>
      <c r="AR84" s="9">
        <f t="shared" si="80"/>
        <v>10.950000000000001</v>
      </c>
      <c r="AS84" s="1">
        <f t="shared" si="81"/>
        <v>0.18</v>
      </c>
      <c r="AT84" s="1">
        <f t="shared" si="70"/>
        <v>6385</v>
      </c>
      <c r="AU84" s="1">
        <f t="shared" si="71"/>
        <v>1103291.7256851487</v>
      </c>
      <c r="AV84" s="1">
        <f>SUM(AU73:AU84)</f>
        <v>17785216.910287082</v>
      </c>
    </row>
    <row r="85" spans="1:48" x14ac:dyDescent="0.15">
      <c r="C85" s="7">
        <v>12</v>
      </c>
      <c r="D85" s="8">
        <v>-1.0363088415483901</v>
      </c>
      <c r="E85" s="10">
        <f t="shared" si="72"/>
        <v>1.962830018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8">
        <v>-0.280124886645161</v>
      </c>
      <c r="E89" s="7"/>
      <c r="F89" s="7"/>
      <c r="G89" s="1">
        <v>1</v>
      </c>
      <c r="H89" s="9">
        <f t="shared" ref="H89:H100" si="82">E90</f>
        <v>-0.280124886645161</v>
      </c>
      <c r="I89" s="9">
        <f t="shared" ref="I89:I100" si="83">H89+273.15</f>
        <v>272.86987511335479</v>
      </c>
      <c r="J89" s="9">
        <f t="shared" ref="J89:J100" si="84">EXP(($C$15*(I89-$C$13))/($C$16*I89*$C$13))</f>
        <v>1.6800199867343449E-2</v>
      </c>
      <c r="K89" s="9">
        <f>$B$89/12</f>
        <v>10.4025</v>
      </c>
      <c r="L89" s="9">
        <f>K89*$B$90/100</f>
        <v>5.305275</v>
      </c>
      <c r="M89" s="1" t="s">
        <v>83</v>
      </c>
      <c r="O89" s="9">
        <f>L89</f>
        <v>5.305275</v>
      </c>
      <c r="P89" s="9">
        <f t="shared" ref="P89:P100" si="85">O89*J89</f>
        <v>8.9129680351220514E-2</v>
      </c>
      <c r="Q89" s="12">
        <f>P89*$B$91</f>
        <v>4.0108356158049231E-2</v>
      </c>
      <c r="R89" s="9">
        <f>L89*$B$91</f>
        <v>2.3873737500000001</v>
      </c>
      <c r="S89" s="13">
        <f t="shared" ref="S89:S100" si="86">Q89/R89</f>
        <v>1.6800199867343449E-2</v>
      </c>
      <c r="T89" s="2">
        <f>$B$90/100</f>
        <v>0.51</v>
      </c>
      <c r="U89" s="14">
        <f t="shared" ref="U89:U100" si="87">S89*T89</f>
        <v>8.5681019323451593E-3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>U89*0.67*AL89+(V89*W89+X89*Y89+Z89*AA89+AB89*AC89+AD89*AE89+AF89*AG89+AH89*AI89)/1000</f>
        <v>3.2920282732602064E-2</v>
      </c>
      <c r="AK89" s="9">
        <f t="shared" ref="AK89:AK100" si="88">$B$89/12</f>
        <v>10.4025</v>
      </c>
      <c r="AL89" s="1">
        <f t="shared" ref="AL89:AL100" si="89">$B$91</f>
        <v>0.45</v>
      </c>
      <c r="AM89" s="17">
        <f t="shared" ref="AM89:AM100" si="90">$E$6/12</f>
        <v>237120.91666666666</v>
      </c>
      <c r="AN89" s="1">
        <f>AM89*10000*AK89*AJ89</f>
        <v>812028264.51242757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8">
        <v>-2.0362626571612901</v>
      </c>
      <c r="E90" s="10">
        <f t="shared" ref="E90:E101" si="91">D89</f>
        <v>-0.280124886645161</v>
      </c>
      <c r="F90" s="7" t="s">
        <v>83</v>
      </c>
      <c r="G90" s="1">
        <v>2</v>
      </c>
      <c r="H90" s="9">
        <f t="shared" si="82"/>
        <v>-2.0362626571612901</v>
      </c>
      <c r="I90" s="9">
        <f t="shared" si="83"/>
        <v>271.1137373428387</v>
      </c>
      <c r="J90" s="9">
        <f t="shared" si="84"/>
        <v>1.3333170798965375E-2</v>
      </c>
      <c r="K90" s="9">
        <f t="shared" ref="K90:K100" si="92">$B$89/12</f>
        <v>10.4025</v>
      </c>
      <c r="L90" s="9">
        <f t="shared" ref="L90:L100" si="93">K90*$B$90/100</f>
        <v>5.305275</v>
      </c>
      <c r="M90" s="1" t="s">
        <v>83</v>
      </c>
      <c r="O90" s="9">
        <f t="shared" ref="O90:O100" si="94">L90+O89-P89-N90</f>
        <v>10.521420319648779</v>
      </c>
      <c r="P90" s="9">
        <f t="shared" si="85"/>
        <v>0.14028389416958204</v>
      </c>
      <c r="Q90" s="12">
        <f t="shared" ref="Q90:Q100" si="95">P90*$B$91</f>
        <v>6.3127752376311921E-2</v>
      </c>
      <c r="R90" s="9">
        <f t="shared" ref="R90:R100" si="96">L90*$B$91</f>
        <v>2.3873737500000001</v>
      </c>
      <c r="S90" s="13">
        <f t="shared" si="86"/>
        <v>2.6442341663642704E-2</v>
      </c>
      <c r="T90" s="2">
        <f t="shared" ref="T90:T100" si="97">$B$90/100</f>
        <v>0.51</v>
      </c>
      <c r="U90" s="14">
        <f t="shared" si="87"/>
        <v>1.3485594248457779E-2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ref="AJ90:AJ100" si="98">U90*0.67*AL90+(V90*W90+X90*Y90+Z90*AA90+AB90*AC90+AD90*AE90+AF90*AG90+AH90*AI90)/1000</f>
        <v>3.4402906665910019E-2</v>
      </c>
      <c r="AK90" s="9">
        <f t="shared" si="88"/>
        <v>10.4025</v>
      </c>
      <c r="AL90" s="1">
        <f t="shared" si="89"/>
        <v>0.45</v>
      </c>
      <c r="AM90" s="17">
        <f t="shared" si="90"/>
        <v>237120.91666666666</v>
      </c>
      <c r="AN90" s="1">
        <f t="shared" ref="AN90:AN100" si="99">AM90*10000*AK90*AJ90</f>
        <v>848599412.73942482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8">
        <v>1.8126669062069001</v>
      </c>
      <c r="E91" s="10">
        <f t="shared" si="91"/>
        <v>-2.0362626571612901</v>
      </c>
      <c r="F91" s="7" t="s">
        <v>83</v>
      </c>
      <c r="G91" s="1">
        <v>3</v>
      </c>
      <c r="H91" s="9">
        <f t="shared" si="82"/>
        <v>1.8126669062069001</v>
      </c>
      <c r="I91" s="9">
        <f t="shared" si="83"/>
        <v>274.96266690620689</v>
      </c>
      <c r="J91" s="9">
        <f t="shared" si="84"/>
        <v>2.2042666545639737E-2</v>
      </c>
      <c r="K91" s="9">
        <f t="shared" si="92"/>
        <v>10.4025</v>
      </c>
      <c r="L91" s="9">
        <f t="shared" si="93"/>
        <v>5.305275</v>
      </c>
      <c r="M91" s="1" t="s">
        <v>83</v>
      </c>
      <c r="O91" s="9">
        <f t="shared" si="94"/>
        <v>15.686411425479198</v>
      </c>
      <c r="P91" s="9">
        <f t="shared" si="85"/>
        <v>0.34577033634955129</v>
      </c>
      <c r="Q91" s="12">
        <f t="shared" si="95"/>
        <v>0.15559665135729808</v>
      </c>
      <c r="R91" s="9">
        <f t="shared" si="96"/>
        <v>2.3873737500000001</v>
      </c>
      <c r="S91" s="13">
        <f t="shared" si="86"/>
        <v>6.5174818713365709E-2</v>
      </c>
      <c r="T91" s="2">
        <f t="shared" si="97"/>
        <v>0.51</v>
      </c>
      <c r="U91" s="14">
        <f t="shared" si="87"/>
        <v>3.3239157543816511E-2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8"/>
        <v>4.035860599946068E-2</v>
      </c>
      <c r="AK91" s="9">
        <f t="shared" si="88"/>
        <v>10.4025</v>
      </c>
      <c r="AL91" s="1">
        <f t="shared" si="89"/>
        <v>0.45</v>
      </c>
      <c r="AM91" s="17">
        <f t="shared" si="90"/>
        <v>237120.91666666666</v>
      </c>
      <c r="AN91" s="1">
        <f t="shared" si="99"/>
        <v>995505690.33926809</v>
      </c>
    </row>
    <row r="92" spans="1:48" x14ac:dyDescent="0.15">
      <c r="C92" s="7">
        <v>3</v>
      </c>
      <c r="D92" s="8">
        <v>2.4383721732258099</v>
      </c>
      <c r="E92" s="10">
        <f t="shared" si="91"/>
        <v>1.8126669062069001</v>
      </c>
      <c r="F92" s="7" t="s">
        <v>83</v>
      </c>
      <c r="G92" s="1">
        <v>4</v>
      </c>
      <c r="H92" s="9">
        <f t="shared" si="82"/>
        <v>2.4383721732258099</v>
      </c>
      <c r="I92" s="9">
        <f t="shared" si="83"/>
        <v>275.58837217322576</v>
      </c>
      <c r="J92" s="9">
        <f t="shared" si="84"/>
        <v>2.388806640155363E-2</v>
      </c>
      <c r="K92" s="9">
        <f t="shared" si="92"/>
        <v>10.4025</v>
      </c>
      <c r="L92" s="9">
        <f t="shared" si="93"/>
        <v>5.305275</v>
      </c>
      <c r="M92" s="1" t="s">
        <v>83</v>
      </c>
      <c r="O92" s="9">
        <f t="shared" si="94"/>
        <v>20.645916089129646</v>
      </c>
      <c r="P92" s="9">
        <f t="shared" si="85"/>
        <v>0.49319101445803343</v>
      </c>
      <c r="Q92" s="12">
        <f t="shared" si="95"/>
        <v>0.22193595650611506</v>
      </c>
      <c r="R92" s="9">
        <f t="shared" si="96"/>
        <v>2.3873737500000001</v>
      </c>
      <c r="S92" s="13">
        <f t="shared" si="86"/>
        <v>9.296238450561628E-2</v>
      </c>
      <c r="T92" s="2">
        <f t="shared" si="97"/>
        <v>0.51</v>
      </c>
      <c r="U92" s="14">
        <f t="shared" si="87"/>
        <v>4.7410816097864301E-2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8"/>
        <v>4.463136105350609E-2</v>
      </c>
      <c r="AK92" s="9">
        <f t="shared" si="88"/>
        <v>10.4025</v>
      </c>
      <c r="AL92" s="1">
        <f t="shared" si="89"/>
        <v>0.45</v>
      </c>
      <c r="AM92" s="17">
        <f t="shared" si="90"/>
        <v>237120.91666666666</v>
      </c>
      <c r="AN92" s="1">
        <f t="shared" si="99"/>
        <v>1100899617.2203133</v>
      </c>
    </row>
    <row r="93" spans="1:48" x14ac:dyDescent="0.15">
      <c r="C93" s="7">
        <v>4</v>
      </c>
      <c r="D93" s="8">
        <v>7.24403607373333</v>
      </c>
      <c r="E93" s="10">
        <f t="shared" si="91"/>
        <v>2.4383721732258099</v>
      </c>
      <c r="F93" s="7" t="s">
        <v>83</v>
      </c>
      <c r="G93" s="1">
        <v>5</v>
      </c>
      <c r="H93" s="9">
        <f t="shared" si="82"/>
        <v>7.24403607373333</v>
      </c>
      <c r="I93" s="9">
        <f t="shared" si="83"/>
        <v>280.39403607373333</v>
      </c>
      <c r="J93" s="9">
        <f t="shared" si="84"/>
        <v>4.3768499267090664E-2</v>
      </c>
      <c r="K93" s="9">
        <f t="shared" si="92"/>
        <v>10.4025</v>
      </c>
      <c r="L93" s="9">
        <f t="shared" si="93"/>
        <v>5.305275</v>
      </c>
      <c r="M93" s="1" t="s">
        <v>85</v>
      </c>
      <c r="N93" s="9">
        <f>(O92-P92)*$C$21/100</f>
        <v>19.145088820938032</v>
      </c>
      <c r="O93" s="9">
        <f t="shared" si="94"/>
        <v>6.3129112537335779</v>
      </c>
      <c r="P93" s="9">
        <f t="shared" si="85"/>
        <v>0.27630665158224649</v>
      </c>
      <c r="Q93" s="12">
        <f t="shared" si="95"/>
        <v>0.12433799321201092</v>
      </c>
      <c r="R93" s="9">
        <f t="shared" si="96"/>
        <v>2.3873737500000001</v>
      </c>
      <c r="S93" s="13">
        <f t="shared" si="86"/>
        <v>5.2081494659983976E-2</v>
      </c>
      <c r="T93" s="2">
        <f t="shared" si="97"/>
        <v>0.51</v>
      </c>
      <c r="U93" s="14">
        <f t="shared" si="87"/>
        <v>2.656156227659183E-2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8"/>
        <v>3.0919311026392438E-2</v>
      </c>
      <c r="AK93" s="9">
        <f t="shared" si="88"/>
        <v>10.4025</v>
      </c>
      <c r="AL93" s="1">
        <f t="shared" si="89"/>
        <v>0.45</v>
      </c>
      <c r="AM93" s="17">
        <f t="shared" si="90"/>
        <v>237120.91666666666</v>
      </c>
      <c r="AN93" s="1">
        <f t="shared" si="99"/>
        <v>762671289.2054466</v>
      </c>
    </row>
    <row r="94" spans="1:48" x14ac:dyDescent="0.15">
      <c r="C94" s="7">
        <v>5</v>
      </c>
      <c r="D94" s="8">
        <v>10.947258195290299</v>
      </c>
      <c r="E94" s="10">
        <f t="shared" si="91"/>
        <v>7.24403607373333</v>
      </c>
      <c r="F94" s="7" t="s">
        <v>85</v>
      </c>
      <c r="G94" s="1">
        <v>6</v>
      </c>
      <c r="H94" s="9">
        <f t="shared" si="82"/>
        <v>10.947258195290299</v>
      </c>
      <c r="I94" s="9">
        <f t="shared" si="83"/>
        <v>284.09725819529029</v>
      </c>
      <c r="J94" s="9">
        <f t="shared" si="84"/>
        <v>6.8824613302801735E-2</v>
      </c>
      <c r="K94" s="9">
        <f t="shared" si="92"/>
        <v>10.4025</v>
      </c>
      <c r="L94" s="9">
        <f t="shared" si="93"/>
        <v>5.305275</v>
      </c>
      <c r="M94" s="1" t="s">
        <v>83</v>
      </c>
      <c r="O94" s="9">
        <f t="shared" si="94"/>
        <v>11.341879602151332</v>
      </c>
      <c r="P94" s="9">
        <f t="shared" si="85"/>
        <v>0.78060047774500019</v>
      </c>
      <c r="Q94" s="12">
        <f t="shared" si="95"/>
        <v>0.35127021498525007</v>
      </c>
      <c r="R94" s="9">
        <f t="shared" si="96"/>
        <v>2.3873737500000001</v>
      </c>
      <c r="S94" s="13">
        <f t="shared" si="86"/>
        <v>0.14713666638298678</v>
      </c>
      <c r="T94" s="2">
        <f t="shared" si="97"/>
        <v>0.51</v>
      </c>
      <c r="U94" s="14">
        <f t="shared" si="87"/>
        <v>7.5039699855323258E-2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8"/>
        <v>4.8753469506379966E-2</v>
      </c>
      <c r="AK94" s="9">
        <f t="shared" si="88"/>
        <v>10.4025</v>
      </c>
      <c r="AL94" s="1">
        <f t="shared" si="89"/>
        <v>0.45</v>
      </c>
      <c r="AM94" s="17">
        <f t="shared" si="90"/>
        <v>237120.91666666666</v>
      </c>
      <c r="AN94" s="1">
        <f t="shared" si="99"/>
        <v>1202577619.2079532</v>
      </c>
    </row>
    <row r="95" spans="1:48" x14ac:dyDescent="0.15">
      <c r="C95" s="7">
        <v>6</v>
      </c>
      <c r="D95" s="8">
        <v>15.273712922</v>
      </c>
      <c r="E95" s="10">
        <f t="shared" si="91"/>
        <v>10.947258195290299</v>
      </c>
      <c r="F95" s="7" t="s">
        <v>83</v>
      </c>
      <c r="G95" s="1">
        <v>7</v>
      </c>
      <c r="H95" s="9">
        <f t="shared" si="82"/>
        <v>15.273712922</v>
      </c>
      <c r="I95" s="9">
        <f t="shared" si="83"/>
        <v>288.42371292199999</v>
      </c>
      <c r="J95" s="9">
        <f t="shared" si="84"/>
        <v>0.11508421641417414</v>
      </c>
      <c r="K95" s="9">
        <f t="shared" si="92"/>
        <v>10.4025</v>
      </c>
      <c r="L95" s="9">
        <f t="shared" si="93"/>
        <v>5.305275</v>
      </c>
      <c r="M95" s="1" t="s">
        <v>83</v>
      </c>
      <c r="O95" s="9">
        <f t="shared" si="94"/>
        <v>15.866554124406331</v>
      </c>
      <c r="P95" s="9">
        <f t="shared" si="85"/>
        <v>1.8259899486003857</v>
      </c>
      <c r="Q95" s="12">
        <f t="shared" si="95"/>
        <v>0.82169547687017352</v>
      </c>
      <c r="R95" s="9">
        <f t="shared" si="96"/>
        <v>2.3873737500000001</v>
      </c>
      <c r="S95" s="13">
        <f t="shared" si="86"/>
        <v>0.34418384505994232</v>
      </c>
      <c r="T95" s="2">
        <f t="shared" si="97"/>
        <v>0.51</v>
      </c>
      <c r="U95" s="14">
        <f t="shared" si="87"/>
        <v>0.17553376098057058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8"/>
        <v>9.9378428935642027E-2</v>
      </c>
      <c r="AK95" s="9">
        <f t="shared" si="88"/>
        <v>10.4025</v>
      </c>
      <c r="AL95" s="1">
        <f t="shared" si="89"/>
        <v>0.45</v>
      </c>
      <c r="AM95" s="17">
        <f t="shared" si="90"/>
        <v>237120.91666666666</v>
      </c>
      <c r="AN95" s="1">
        <f t="shared" si="99"/>
        <v>2451318350.8798656</v>
      </c>
    </row>
    <row r="96" spans="1:48" x14ac:dyDescent="0.15">
      <c r="C96" s="7">
        <v>7</v>
      </c>
      <c r="D96" s="8">
        <v>17.447650278387101</v>
      </c>
      <c r="E96" s="10">
        <f t="shared" si="91"/>
        <v>15.273712922</v>
      </c>
      <c r="F96" s="7" t="s">
        <v>83</v>
      </c>
      <c r="G96" s="1">
        <v>8</v>
      </c>
      <c r="H96" s="9">
        <f t="shared" si="82"/>
        <v>17.447650278387101</v>
      </c>
      <c r="I96" s="9">
        <f t="shared" si="83"/>
        <v>290.59765027838705</v>
      </c>
      <c r="J96" s="9">
        <f t="shared" si="84"/>
        <v>0.14814769740972106</v>
      </c>
      <c r="K96" s="9">
        <f t="shared" si="92"/>
        <v>10.4025</v>
      </c>
      <c r="L96" s="9">
        <f t="shared" si="93"/>
        <v>5.305275</v>
      </c>
      <c r="M96" s="1" t="s">
        <v>83</v>
      </c>
      <c r="O96" s="9">
        <f t="shared" si="94"/>
        <v>19.345839175805942</v>
      </c>
      <c r="P96" s="9">
        <f t="shared" si="85"/>
        <v>2.866041528354426</v>
      </c>
      <c r="Q96" s="12">
        <f t="shared" si="95"/>
        <v>1.2897186877594917</v>
      </c>
      <c r="R96" s="9">
        <f t="shared" si="96"/>
        <v>2.3873737500000001</v>
      </c>
      <c r="S96" s="13">
        <f t="shared" si="86"/>
        <v>0.54022487587437518</v>
      </c>
      <c r="T96" s="2">
        <f t="shared" si="97"/>
        <v>0.51</v>
      </c>
      <c r="U96" s="14">
        <f t="shared" si="87"/>
        <v>0.27551468669593132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8"/>
        <v>0.12952267803882328</v>
      </c>
      <c r="AK96" s="9">
        <f t="shared" si="88"/>
        <v>10.4025</v>
      </c>
      <c r="AL96" s="1">
        <f t="shared" si="89"/>
        <v>0.45</v>
      </c>
      <c r="AM96" s="17">
        <f t="shared" si="90"/>
        <v>237120.91666666666</v>
      </c>
      <c r="AN96" s="1">
        <f t="shared" si="99"/>
        <v>3194871572.5551219</v>
      </c>
    </row>
    <row r="97" spans="1:50" x14ac:dyDescent="0.15">
      <c r="C97" s="7">
        <v>8</v>
      </c>
      <c r="D97" s="8">
        <v>16.0740308350323</v>
      </c>
      <c r="E97" s="10">
        <f t="shared" si="91"/>
        <v>17.447650278387101</v>
      </c>
      <c r="F97" s="7" t="s">
        <v>83</v>
      </c>
      <c r="G97" s="1">
        <v>9</v>
      </c>
      <c r="H97" s="9">
        <f t="shared" si="82"/>
        <v>16.0740308350323</v>
      </c>
      <c r="I97" s="9">
        <f t="shared" si="83"/>
        <v>289.22403083503229</v>
      </c>
      <c r="J97" s="9">
        <f t="shared" si="84"/>
        <v>0.12635285014058587</v>
      </c>
      <c r="K97" s="9">
        <f t="shared" si="92"/>
        <v>10.4025</v>
      </c>
      <c r="L97" s="9">
        <f t="shared" si="93"/>
        <v>5.305275</v>
      </c>
      <c r="M97" s="1" t="s">
        <v>83</v>
      </c>
      <c r="O97" s="9">
        <f t="shared" si="94"/>
        <v>21.785072647451518</v>
      </c>
      <c r="P97" s="9">
        <f t="shared" si="85"/>
        <v>2.752606019525218</v>
      </c>
      <c r="Q97" s="12">
        <f t="shared" si="95"/>
        <v>1.2386727087863481</v>
      </c>
      <c r="R97" s="9">
        <f t="shared" si="96"/>
        <v>2.3873737500000001</v>
      </c>
      <c r="S97" s="13">
        <f t="shared" si="86"/>
        <v>0.51884323046877268</v>
      </c>
      <c r="T97" s="2">
        <f t="shared" si="97"/>
        <v>0.51</v>
      </c>
      <c r="U97" s="14">
        <f t="shared" si="87"/>
        <v>0.26461004753907408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8"/>
        <v>0.12623492933303082</v>
      </c>
      <c r="AK97" s="9">
        <f t="shared" si="88"/>
        <v>10.4025</v>
      </c>
      <c r="AL97" s="1">
        <f t="shared" si="89"/>
        <v>0.45</v>
      </c>
      <c r="AM97" s="17">
        <f t="shared" si="90"/>
        <v>237120.91666666666</v>
      </c>
      <c r="AN97" s="1">
        <f t="shared" si="99"/>
        <v>3113774308.0691857</v>
      </c>
    </row>
    <row r="98" spans="1:50" x14ac:dyDescent="0.15">
      <c r="C98" s="7">
        <v>9</v>
      </c>
      <c r="D98" s="8">
        <v>14.323971489033299</v>
      </c>
      <c r="E98" s="10">
        <f t="shared" si="91"/>
        <v>16.0740308350323</v>
      </c>
      <c r="F98" s="7" t="s">
        <v>83</v>
      </c>
      <c r="G98" s="1">
        <v>10</v>
      </c>
      <c r="H98" s="9">
        <f t="shared" si="82"/>
        <v>14.323971489033299</v>
      </c>
      <c r="I98" s="9">
        <f t="shared" si="83"/>
        <v>287.47397148903326</v>
      </c>
      <c r="J98" s="9">
        <f t="shared" si="84"/>
        <v>0.10293875385086158</v>
      </c>
      <c r="K98" s="9">
        <f t="shared" si="92"/>
        <v>10.4025</v>
      </c>
      <c r="L98" s="9">
        <f t="shared" si="93"/>
        <v>5.305275</v>
      </c>
      <c r="M98" s="1" t="s">
        <v>83</v>
      </c>
      <c r="O98" s="9">
        <f t="shared" si="94"/>
        <v>24.337741627926299</v>
      </c>
      <c r="P98" s="9">
        <f t="shared" si="85"/>
        <v>2.5052967947229727</v>
      </c>
      <c r="Q98" s="12">
        <f t="shared" si="95"/>
        <v>1.1273835576253377</v>
      </c>
      <c r="R98" s="9">
        <f t="shared" si="96"/>
        <v>2.3873737500000001</v>
      </c>
      <c r="S98" s="13">
        <f t="shared" si="86"/>
        <v>0.47222750841812583</v>
      </c>
      <c r="T98" s="2">
        <f t="shared" si="97"/>
        <v>0.51</v>
      </c>
      <c r="U98" s="14">
        <f t="shared" si="87"/>
        <v>0.24083602929324419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8"/>
        <v>0.11586106283191312</v>
      </c>
      <c r="AK98" s="9">
        <f t="shared" si="88"/>
        <v>10.4025</v>
      </c>
      <c r="AL98" s="1">
        <f t="shared" si="89"/>
        <v>0.45</v>
      </c>
      <c r="AM98" s="17">
        <f t="shared" si="90"/>
        <v>237120.91666666666</v>
      </c>
      <c r="AN98" s="1">
        <f t="shared" si="99"/>
        <v>2857887295.2020769</v>
      </c>
    </row>
    <row r="99" spans="1:50" x14ac:dyDescent="0.15">
      <c r="C99" s="7">
        <v>10</v>
      </c>
      <c r="D99" s="8">
        <v>6.5414975922903196</v>
      </c>
      <c r="E99" s="10">
        <f t="shared" si="91"/>
        <v>14.323971489033299</v>
      </c>
      <c r="F99" s="7" t="s">
        <v>83</v>
      </c>
      <c r="G99" s="1">
        <v>11</v>
      </c>
      <c r="H99" s="9">
        <f t="shared" si="82"/>
        <v>6.5414975922903196</v>
      </c>
      <c r="I99" s="9">
        <f t="shared" si="83"/>
        <v>279.69149759229032</v>
      </c>
      <c r="J99" s="9">
        <f t="shared" si="84"/>
        <v>4.011257968305533E-2</v>
      </c>
      <c r="K99" s="9">
        <f t="shared" si="92"/>
        <v>10.4025</v>
      </c>
      <c r="L99" s="9">
        <f t="shared" si="93"/>
        <v>5.305275</v>
      </c>
      <c r="M99" s="1" t="s">
        <v>85</v>
      </c>
      <c r="N99" s="9">
        <f>(O98-P98)*$C$21/100</f>
        <v>20.740822591543161</v>
      </c>
      <c r="O99" s="9">
        <f t="shared" si="94"/>
        <v>6.3968972416601666</v>
      </c>
      <c r="P99" s="9">
        <f t="shared" si="85"/>
        <v>0.25659605033041027</v>
      </c>
      <c r="Q99" s="12">
        <f t="shared" si="95"/>
        <v>0.11546822264868463</v>
      </c>
      <c r="R99" s="9">
        <f t="shared" si="96"/>
        <v>2.3873737500000001</v>
      </c>
      <c r="S99" s="13">
        <f t="shared" si="86"/>
        <v>4.8366211050399892E-2</v>
      </c>
      <c r="T99" s="2">
        <f t="shared" si="97"/>
        <v>0.51</v>
      </c>
      <c r="U99" s="14">
        <f t="shared" si="87"/>
        <v>2.4666767635703947E-2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8"/>
        <v>3.7774030442164742E-2</v>
      </c>
      <c r="AK99" s="9">
        <f t="shared" si="88"/>
        <v>10.4025</v>
      </c>
      <c r="AL99" s="1">
        <f t="shared" si="89"/>
        <v>0.45</v>
      </c>
      <c r="AM99" s="17">
        <f t="shared" si="90"/>
        <v>237120.91666666666</v>
      </c>
      <c r="AN99" s="1">
        <f t="shared" si="99"/>
        <v>931753248.6807462</v>
      </c>
    </row>
    <row r="100" spans="1:50" x14ac:dyDescent="0.15">
      <c r="C100" s="7">
        <v>11</v>
      </c>
      <c r="D100" s="8">
        <v>1.962830018</v>
      </c>
      <c r="E100" s="10">
        <f t="shared" si="91"/>
        <v>6.5414975922903196</v>
      </c>
      <c r="F100" s="7" t="s">
        <v>85</v>
      </c>
      <c r="G100" s="1">
        <v>12</v>
      </c>
      <c r="H100" s="9">
        <f t="shared" si="82"/>
        <v>1.962830018</v>
      </c>
      <c r="I100" s="9">
        <f t="shared" si="83"/>
        <v>275.11283001799995</v>
      </c>
      <c r="J100" s="9">
        <f t="shared" si="84"/>
        <v>2.2472858648725842E-2</v>
      </c>
      <c r="K100" s="9">
        <f t="shared" si="92"/>
        <v>10.4025</v>
      </c>
      <c r="L100" s="9">
        <f t="shared" si="93"/>
        <v>5.305275</v>
      </c>
      <c r="M100" s="1" t="s">
        <v>83</v>
      </c>
      <c r="O100" s="9">
        <f t="shared" si="94"/>
        <v>11.445576191329756</v>
      </c>
      <c r="P100" s="9">
        <f t="shared" si="85"/>
        <v>0.2572148159009755</v>
      </c>
      <c r="Q100" s="12">
        <f t="shared" si="95"/>
        <v>0.11574666715543898</v>
      </c>
      <c r="R100" s="9">
        <f t="shared" si="96"/>
        <v>2.3873737500000001</v>
      </c>
      <c r="S100" s="13">
        <f t="shared" si="86"/>
        <v>4.8482843189273976E-2</v>
      </c>
      <c r="T100" s="2">
        <f t="shared" si="97"/>
        <v>0.51</v>
      </c>
      <c r="U100" s="14">
        <f t="shared" si="87"/>
        <v>2.4726250026529728E-2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8"/>
        <v>3.7791964382998713E-2</v>
      </c>
      <c r="AK100" s="9">
        <f t="shared" si="88"/>
        <v>10.4025</v>
      </c>
      <c r="AL100" s="1">
        <f t="shared" si="89"/>
        <v>0.45</v>
      </c>
      <c r="AM100" s="17">
        <f t="shared" si="90"/>
        <v>237120.91666666666</v>
      </c>
      <c r="AN100" s="1">
        <f t="shared" si="99"/>
        <v>932195616.29251814</v>
      </c>
      <c r="AO100" s="1">
        <f>SUM(AN89:AN100)</f>
        <v>19204082284.90435</v>
      </c>
    </row>
    <row r="101" spans="1:50" x14ac:dyDescent="0.15">
      <c r="C101" s="7">
        <v>12</v>
      </c>
      <c r="D101" s="8">
        <v>-1.0363088415483901</v>
      </c>
      <c r="E101" s="10">
        <f t="shared" si="91"/>
        <v>1.962830018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8">
        <v>-0.280124886645161</v>
      </c>
      <c r="E105" s="7"/>
      <c r="F105" s="7"/>
      <c r="G105" s="1">
        <v>1</v>
      </c>
      <c r="H105" s="9">
        <f t="shared" ref="H105:H116" si="100">E106</f>
        <v>-0.280124886645161</v>
      </c>
      <c r="I105" s="9">
        <f t="shared" ref="I105:I116" si="101">H105+273.15</f>
        <v>272.86987511335479</v>
      </c>
      <c r="J105" s="9">
        <f t="shared" ref="J105:J116" si="102">EXP(($C$15*(I105-$C$13))/($C$16*I105*$C$13))</f>
        <v>1.6800199867343449E-2</v>
      </c>
      <c r="K105" s="9">
        <f>$B$105/12</f>
        <v>64.789020833333339</v>
      </c>
      <c r="L105" s="9">
        <f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3">O105*J105</f>
        <v>1.0884684992094789E-2</v>
      </c>
      <c r="Q105" s="12">
        <f>P105*$B$107</f>
        <v>3.2654054976284366E-3</v>
      </c>
      <c r="R105" s="9">
        <f>L105*$B$107</f>
        <v>0.19436706250000002</v>
      </c>
      <c r="S105" s="13">
        <f t="shared" ref="S105:S116" si="104">Q105/R105</f>
        <v>1.6800199867343452E-2</v>
      </c>
      <c r="T105" s="2">
        <f>$B$106/100</f>
        <v>0.01</v>
      </c>
      <c r="U105" s="14">
        <f t="shared" ref="U105:U116" si="105">S105*T105</f>
        <v>1.6800199867343454E-4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06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07">AR105*AQ105</f>
        <v>5.0000000000000001E-3</v>
      </c>
      <c r="AT105" s="1">
        <f>(AS105+AM105+AD105+AA105+U105+X105+AG105+AJ105+AP105)</f>
        <v>5.6580019986734349E-3</v>
      </c>
      <c r="AU105" s="9">
        <f>$B$105/12</f>
        <v>64.789020833333339</v>
      </c>
      <c r="AV105" s="1">
        <f>$B$107</f>
        <v>0.3</v>
      </c>
      <c r="AW105" s="1">
        <f t="shared" ref="AW105:AW116" si="108">$E$7/12</f>
        <v>7357.333333333333</v>
      </c>
      <c r="AX105" s="1">
        <f t="shared" ref="AX105:AX116" si="109">AW105*10000*AV105*0.67*AU105*AT105</f>
        <v>5421019.9200588455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8">
        <v>-2.0362626571612901</v>
      </c>
      <c r="E106" s="10">
        <f t="shared" ref="E106:E117" si="110">D105</f>
        <v>-0.280124886645161</v>
      </c>
      <c r="F106" s="7" t="s">
        <v>83</v>
      </c>
      <c r="G106" s="1">
        <v>2</v>
      </c>
      <c r="H106" s="9">
        <f t="shared" si="100"/>
        <v>-2.0362626571612901</v>
      </c>
      <c r="I106" s="9">
        <f t="shared" si="101"/>
        <v>271.1137373428387</v>
      </c>
      <c r="J106" s="9">
        <f t="shared" si="102"/>
        <v>1.3333170798965375E-2</v>
      </c>
      <c r="K106" s="9">
        <f t="shared" ref="K106:K116" si="111">$B$105/12</f>
        <v>64.789020833333339</v>
      </c>
      <c r="L106" s="9">
        <f t="shared" ref="L106:L116" si="112">K106*$B$106/100</f>
        <v>0.64789020833333344</v>
      </c>
      <c r="M106" s="1" t="s">
        <v>83</v>
      </c>
      <c r="O106" s="9">
        <f t="shared" ref="O106:O116" si="113">L106+O105-P105-N106</f>
        <v>1.2848957316745722</v>
      </c>
      <c r="P106" s="9">
        <f t="shared" si="103"/>
        <v>1.7131734249278656E-2</v>
      </c>
      <c r="Q106" s="12">
        <f t="shared" ref="Q106:Q116" si="114">P106*$B$107</f>
        <v>5.1395202747835968E-3</v>
      </c>
      <c r="R106" s="9">
        <f t="shared" ref="R106:R116" si="115">L106*$B$107</f>
        <v>0.19436706250000002</v>
      </c>
      <c r="S106" s="13">
        <f t="shared" si="104"/>
        <v>2.6442341663642708E-2</v>
      </c>
      <c r="T106" s="2">
        <f t="shared" ref="T106:T116" si="116">$B$106/100</f>
        <v>0.01</v>
      </c>
      <c r="U106" s="14">
        <f t="shared" si="105"/>
        <v>2.6442341663642709E-4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06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07"/>
        <v>5.0000000000000001E-3</v>
      </c>
      <c r="AT106" s="1">
        <f t="shared" ref="AT106:AT116" si="117">(AS106+AM106+AD106+AA106+U106+X106+AG106+AJ106+AP106)</f>
        <v>5.7544234166364274E-3</v>
      </c>
      <c r="AU106" s="9">
        <f t="shared" ref="AU106:AU116" si="118">$B$105/12</f>
        <v>64.789020833333339</v>
      </c>
      <c r="AV106" s="1">
        <f t="shared" ref="AV106:AV116" si="119">$B$107</f>
        <v>0.3</v>
      </c>
      <c r="AW106" s="1">
        <f t="shared" si="108"/>
        <v>7357.333333333333</v>
      </c>
      <c r="AX106" s="1">
        <f t="shared" si="109"/>
        <v>5513402.7837659027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8">
        <v>1.8126669062069001</v>
      </c>
      <c r="E107" s="10">
        <f t="shared" si="110"/>
        <v>-2.0362626571612901</v>
      </c>
      <c r="F107" s="7" t="s">
        <v>83</v>
      </c>
      <c r="G107" s="1">
        <v>3</v>
      </c>
      <c r="H107" s="9">
        <f t="shared" si="100"/>
        <v>1.8126669062069001</v>
      </c>
      <c r="I107" s="9">
        <f t="shared" si="101"/>
        <v>274.96266690620689</v>
      </c>
      <c r="J107" s="9">
        <f t="shared" si="102"/>
        <v>2.2042666545639737E-2</v>
      </c>
      <c r="K107" s="9">
        <f t="shared" si="111"/>
        <v>64.789020833333339</v>
      </c>
      <c r="L107" s="9">
        <f t="shared" si="112"/>
        <v>0.64789020833333344</v>
      </c>
      <c r="M107" s="1" t="s">
        <v>83</v>
      </c>
      <c r="O107" s="9">
        <f t="shared" si="113"/>
        <v>1.915654205758627</v>
      </c>
      <c r="P107" s="9">
        <f t="shared" si="103"/>
        <v>4.2226126874289747E-2</v>
      </c>
      <c r="Q107" s="12">
        <f t="shared" si="114"/>
        <v>1.2667838062286925E-2</v>
      </c>
      <c r="R107" s="9">
        <f t="shared" si="115"/>
        <v>0.19436706250000002</v>
      </c>
      <c r="S107" s="13">
        <f t="shared" si="104"/>
        <v>6.5174818713365709E-2</v>
      </c>
      <c r="T107" s="2">
        <f t="shared" si="116"/>
        <v>0.01</v>
      </c>
      <c r="U107" s="14">
        <f t="shared" si="105"/>
        <v>6.5174818713365716E-4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06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07"/>
        <v>5.0000000000000001E-3</v>
      </c>
      <c r="AT107" s="1">
        <f t="shared" si="117"/>
        <v>6.1417481871336574E-3</v>
      </c>
      <c r="AU107" s="9">
        <f t="shared" si="118"/>
        <v>64.789020833333339</v>
      </c>
      <c r="AV107" s="1">
        <f t="shared" si="119"/>
        <v>0.3</v>
      </c>
      <c r="AW107" s="1">
        <f t="shared" si="108"/>
        <v>7357.333333333333</v>
      </c>
      <c r="AX107" s="1">
        <f t="shared" si="109"/>
        <v>5884504.6845587967</v>
      </c>
    </row>
    <row r="108" spans="1:50" x14ac:dyDescent="0.15">
      <c r="C108" s="7">
        <v>3</v>
      </c>
      <c r="D108" s="8">
        <v>2.4383721732258099</v>
      </c>
      <c r="E108" s="10">
        <f t="shared" si="110"/>
        <v>1.8126669062069001</v>
      </c>
      <c r="F108" s="7" t="s">
        <v>83</v>
      </c>
      <c r="G108" s="1">
        <v>4</v>
      </c>
      <c r="H108" s="9">
        <f t="shared" si="100"/>
        <v>2.4383721732258099</v>
      </c>
      <c r="I108" s="9">
        <f t="shared" si="101"/>
        <v>275.58837217322576</v>
      </c>
      <c r="J108" s="9">
        <f t="shared" si="102"/>
        <v>2.388806640155363E-2</v>
      </c>
      <c r="K108" s="9">
        <f t="shared" si="111"/>
        <v>64.789020833333339</v>
      </c>
      <c r="L108" s="9">
        <f t="shared" si="112"/>
        <v>0.64789020833333344</v>
      </c>
      <c r="M108" s="1" t="s">
        <v>83</v>
      </c>
      <c r="O108" s="9">
        <f t="shared" si="113"/>
        <v>2.5213182872176709</v>
      </c>
      <c r="P108" s="9">
        <f t="shared" si="103"/>
        <v>6.0229418664507192E-2</v>
      </c>
      <c r="Q108" s="12">
        <f t="shared" si="114"/>
        <v>1.8068825599352158E-2</v>
      </c>
      <c r="R108" s="9">
        <f t="shared" si="115"/>
        <v>0.19436706250000002</v>
      </c>
      <c r="S108" s="13">
        <f t="shared" si="104"/>
        <v>9.2962384505616308E-2</v>
      </c>
      <c r="T108" s="2">
        <f t="shared" si="116"/>
        <v>0.01</v>
      </c>
      <c r="U108" s="14">
        <f t="shared" si="105"/>
        <v>9.2962384505616315E-4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06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07"/>
        <v>5.0000000000000001E-3</v>
      </c>
      <c r="AT108" s="1">
        <f t="shared" si="117"/>
        <v>6.4196238450561632E-3</v>
      </c>
      <c r="AU108" s="9">
        <f t="shared" si="118"/>
        <v>64.789020833333339</v>
      </c>
      <c r="AV108" s="1">
        <f t="shared" si="119"/>
        <v>0.3</v>
      </c>
      <c r="AW108" s="1">
        <f t="shared" si="108"/>
        <v>7357.333333333333</v>
      </c>
      <c r="AX108" s="1">
        <f t="shared" si="109"/>
        <v>6150741.6843425613</v>
      </c>
    </row>
    <row r="109" spans="1:50" x14ac:dyDescent="0.15">
      <c r="C109" s="7">
        <v>4</v>
      </c>
      <c r="D109" s="8">
        <v>7.24403607373333</v>
      </c>
      <c r="E109" s="10">
        <f t="shared" si="110"/>
        <v>2.4383721732258099</v>
      </c>
      <c r="F109" s="7" t="s">
        <v>83</v>
      </c>
      <c r="G109" s="1">
        <v>5</v>
      </c>
      <c r="H109" s="9">
        <f t="shared" si="100"/>
        <v>7.24403607373333</v>
      </c>
      <c r="I109" s="9">
        <f t="shared" si="101"/>
        <v>280.39403607373333</v>
      </c>
      <c r="J109" s="9">
        <f t="shared" si="102"/>
        <v>4.3768499267090664E-2</v>
      </c>
      <c r="K109" s="9">
        <f t="shared" si="111"/>
        <v>64.789020833333339</v>
      </c>
      <c r="L109" s="9">
        <f t="shared" si="112"/>
        <v>0.64789020833333344</v>
      </c>
      <c r="M109" s="1" t="s">
        <v>85</v>
      </c>
      <c r="N109" s="9">
        <f>(O108-P108)*$C$21/100</f>
        <v>2.3380344251255054</v>
      </c>
      <c r="O109" s="9">
        <f t="shared" si="113"/>
        <v>0.77094465176099192</v>
      </c>
      <c r="P109" s="9">
        <f t="shared" si="103"/>
        <v>3.3743090425568445E-2</v>
      </c>
      <c r="Q109" s="12">
        <f t="shared" si="114"/>
        <v>1.0122927127670532E-2</v>
      </c>
      <c r="R109" s="9">
        <f t="shared" si="115"/>
        <v>0.19436706250000002</v>
      </c>
      <c r="S109" s="13">
        <f t="shared" si="104"/>
        <v>5.2081494659984025E-2</v>
      </c>
      <c r="T109" s="2">
        <f t="shared" si="116"/>
        <v>0.01</v>
      </c>
      <c r="U109" s="14">
        <f t="shared" si="105"/>
        <v>5.2081494659984027E-4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06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07"/>
        <v>5.0000000000000001E-3</v>
      </c>
      <c r="AT109" s="1">
        <f t="shared" si="117"/>
        <v>6.0108149465998408E-3</v>
      </c>
      <c r="AU109" s="9">
        <f t="shared" si="118"/>
        <v>64.789020833333339</v>
      </c>
      <c r="AV109" s="1">
        <f t="shared" si="119"/>
        <v>0.3</v>
      </c>
      <c r="AW109" s="1">
        <f t="shared" si="108"/>
        <v>7357.333333333333</v>
      </c>
      <c r="AX109" s="1">
        <f t="shared" si="109"/>
        <v>5759055.5056263581</v>
      </c>
    </row>
    <row r="110" spans="1:50" x14ac:dyDescent="0.15">
      <c r="C110" s="7">
        <v>5</v>
      </c>
      <c r="D110" s="8">
        <v>10.947258195290299</v>
      </c>
      <c r="E110" s="10">
        <f t="shared" si="110"/>
        <v>7.24403607373333</v>
      </c>
      <c r="F110" s="7" t="s">
        <v>85</v>
      </c>
      <c r="G110" s="1">
        <v>6</v>
      </c>
      <c r="H110" s="9">
        <f t="shared" si="100"/>
        <v>10.947258195290299</v>
      </c>
      <c r="I110" s="9">
        <f t="shared" si="101"/>
        <v>284.09725819529029</v>
      </c>
      <c r="J110" s="9">
        <f t="shared" si="102"/>
        <v>6.8824613302801735E-2</v>
      </c>
      <c r="K110" s="9">
        <f t="shared" si="111"/>
        <v>64.789020833333339</v>
      </c>
      <c r="L110" s="9">
        <f t="shared" si="112"/>
        <v>0.64789020833333344</v>
      </c>
      <c r="M110" s="1" t="s">
        <v>83</v>
      </c>
      <c r="O110" s="9">
        <f t="shared" si="113"/>
        <v>1.385091769668757</v>
      </c>
      <c r="P110" s="9">
        <f t="shared" si="103"/>
        <v>9.5328405436345534E-2</v>
      </c>
      <c r="Q110" s="12">
        <f t="shared" si="114"/>
        <v>2.8598521630903657E-2</v>
      </c>
      <c r="R110" s="9">
        <f t="shared" si="115"/>
        <v>0.19436706250000002</v>
      </c>
      <c r="S110" s="13">
        <f t="shared" si="104"/>
        <v>0.14713666638298686</v>
      </c>
      <c r="T110" s="2">
        <f t="shared" si="116"/>
        <v>0.01</v>
      </c>
      <c r="U110" s="14">
        <f t="shared" si="105"/>
        <v>1.4713666638298687E-3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06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07"/>
        <v>5.0000000000000001E-3</v>
      </c>
      <c r="AT110" s="1">
        <f t="shared" si="117"/>
        <v>6.9613666638298688E-3</v>
      </c>
      <c r="AU110" s="9">
        <f t="shared" si="118"/>
        <v>64.789020833333339</v>
      </c>
      <c r="AV110" s="1">
        <f t="shared" si="119"/>
        <v>0.3</v>
      </c>
      <c r="AW110" s="1">
        <f t="shared" si="108"/>
        <v>7357.333333333333</v>
      </c>
      <c r="AX110" s="1">
        <f t="shared" si="109"/>
        <v>6669793.9244813323</v>
      </c>
    </row>
    <row r="111" spans="1:50" x14ac:dyDescent="0.15">
      <c r="C111" s="7">
        <v>6</v>
      </c>
      <c r="D111" s="8">
        <v>15.273712922</v>
      </c>
      <c r="E111" s="10">
        <f t="shared" si="110"/>
        <v>10.947258195290299</v>
      </c>
      <c r="F111" s="7" t="s">
        <v>83</v>
      </c>
      <c r="G111" s="1">
        <v>7</v>
      </c>
      <c r="H111" s="9">
        <f t="shared" si="100"/>
        <v>15.273712922</v>
      </c>
      <c r="I111" s="9">
        <f t="shared" si="101"/>
        <v>288.42371292199999</v>
      </c>
      <c r="J111" s="9">
        <f t="shared" si="102"/>
        <v>0.11508421641417414</v>
      </c>
      <c r="K111" s="9">
        <f t="shared" si="111"/>
        <v>64.789020833333339</v>
      </c>
      <c r="L111" s="9">
        <f t="shared" si="112"/>
        <v>0.64789020833333344</v>
      </c>
      <c r="M111" s="1" t="s">
        <v>83</v>
      </c>
      <c r="O111" s="9">
        <f t="shared" si="113"/>
        <v>1.9376535725657449</v>
      </c>
      <c r="P111" s="9">
        <f t="shared" si="103"/>
        <v>0.22299334308085386</v>
      </c>
      <c r="Q111" s="12">
        <f t="shared" si="114"/>
        <v>6.6898002924256156E-2</v>
      </c>
      <c r="R111" s="9">
        <f t="shared" si="115"/>
        <v>0.19436706250000002</v>
      </c>
      <c r="S111" s="13">
        <f t="shared" si="104"/>
        <v>0.34418384505994243</v>
      </c>
      <c r="T111" s="2">
        <f t="shared" si="116"/>
        <v>0.01</v>
      </c>
      <c r="U111" s="14">
        <f t="shared" si="105"/>
        <v>3.4418384505994245E-3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06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07"/>
        <v>7.4999999999999997E-3</v>
      </c>
      <c r="AT111" s="1">
        <f t="shared" si="117"/>
        <v>1.3391838450599425E-2</v>
      </c>
      <c r="AU111" s="9">
        <f t="shared" si="118"/>
        <v>64.789020833333339</v>
      </c>
      <c r="AV111" s="1">
        <f t="shared" si="119"/>
        <v>0.3</v>
      </c>
      <c r="AW111" s="1">
        <f t="shared" si="108"/>
        <v>7357.333333333333</v>
      </c>
      <c r="AX111" s="1">
        <f t="shared" si="109"/>
        <v>12830929.190892922</v>
      </c>
    </row>
    <row r="112" spans="1:50" x14ac:dyDescent="0.15">
      <c r="C112" s="7">
        <v>7</v>
      </c>
      <c r="D112" s="8">
        <v>17.447650278387101</v>
      </c>
      <c r="E112" s="10">
        <f t="shared" si="110"/>
        <v>15.273712922</v>
      </c>
      <c r="F112" s="7" t="s">
        <v>83</v>
      </c>
      <c r="G112" s="1">
        <v>8</v>
      </c>
      <c r="H112" s="9">
        <f t="shared" si="100"/>
        <v>17.447650278387101</v>
      </c>
      <c r="I112" s="9">
        <f t="shared" si="101"/>
        <v>290.59765027838705</v>
      </c>
      <c r="J112" s="9">
        <f t="shared" si="102"/>
        <v>0.14814769740972106</v>
      </c>
      <c r="K112" s="9">
        <f t="shared" si="111"/>
        <v>64.789020833333339</v>
      </c>
      <c r="L112" s="9">
        <f t="shared" si="112"/>
        <v>0.64789020833333344</v>
      </c>
      <c r="M112" s="1" t="s">
        <v>83</v>
      </c>
      <c r="O112" s="9">
        <f t="shared" si="113"/>
        <v>2.3625504378182245</v>
      </c>
      <c r="P112" s="9">
        <f t="shared" si="103"/>
        <v>0.35000640737709832</v>
      </c>
      <c r="Q112" s="12">
        <f t="shared" si="114"/>
        <v>0.1050019222131295</v>
      </c>
      <c r="R112" s="9">
        <f t="shared" si="115"/>
        <v>0.19436706250000002</v>
      </c>
      <c r="S112" s="13">
        <f t="shared" si="104"/>
        <v>0.54022487587437551</v>
      </c>
      <c r="T112" s="2">
        <f t="shared" si="116"/>
        <v>0.01</v>
      </c>
      <c r="U112" s="14">
        <f t="shared" si="105"/>
        <v>5.4022487587437554E-3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06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07"/>
        <v>7.4999999999999997E-3</v>
      </c>
      <c r="AT112" s="1">
        <f t="shared" si="117"/>
        <v>1.5352248758743754E-2</v>
      </c>
      <c r="AU112" s="9">
        <f t="shared" si="118"/>
        <v>64.789020833333339</v>
      </c>
      <c r="AV112" s="1">
        <f t="shared" si="119"/>
        <v>0.3</v>
      </c>
      <c r="AW112" s="1">
        <f t="shared" si="108"/>
        <v>7357.333333333333</v>
      </c>
      <c r="AX112" s="1">
        <f t="shared" si="109"/>
        <v>14709228.868841214</v>
      </c>
    </row>
    <row r="113" spans="1:53" x14ac:dyDescent="0.15">
      <c r="C113" s="7">
        <v>8</v>
      </c>
      <c r="D113" s="8">
        <v>16.0740308350323</v>
      </c>
      <c r="E113" s="10">
        <f t="shared" si="110"/>
        <v>17.447650278387101</v>
      </c>
      <c r="F113" s="7" t="s">
        <v>83</v>
      </c>
      <c r="G113" s="1">
        <v>9</v>
      </c>
      <c r="H113" s="9">
        <f t="shared" si="100"/>
        <v>16.0740308350323</v>
      </c>
      <c r="I113" s="9">
        <f t="shared" si="101"/>
        <v>289.22403083503229</v>
      </c>
      <c r="J113" s="9">
        <f t="shared" si="102"/>
        <v>0.12635285014058587</v>
      </c>
      <c r="K113" s="9">
        <f t="shared" si="111"/>
        <v>64.789020833333339</v>
      </c>
      <c r="L113" s="9">
        <f t="shared" si="112"/>
        <v>0.64789020833333344</v>
      </c>
      <c r="M113" s="1" t="s">
        <v>83</v>
      </c>
      <c r="O113" s="9">
        <f t="shared" si="113"/>
        <v>2.6604342387744597</v>
      </c>
      <c r="P113" s="9">
        <f t="shared" si="103"/>
        <v>0.33615344868075292</v>
      </c>
      <c r="Q113" s="12">
        <f t="shared" si="114"/>
        <v>0.10084603460422588</v>
      </c>
      <c r="R113" s="9">
        <f t="shared" si="115"/>
        <v>0.19436706250000002</v>
      </c>
      <c r="S113" s="13">
        <f t="shared" si="104"/>
        <v>0.51884323046877279</v>
      </c>
      <c r="T113" s="2">
        <f t="shared" si="116"/>
        <v>0.01</v>
      </c>
      <c r="U113" s="14">
        <f t="shared" si="105"/>
        <v>5.1884323046877279E-3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06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07"/>
        <v>7.4999999999999997E-3</v>
      </c>
      <c r="AT113" s="1">
        <f t="shared" si="117"/>
        <v>1.5138432304687727E-2</v>
      </c>
      <c r="AU113" s="9">
        <f t="shared" si="118"/>
        <v>64.789020833333339</v>
      </c>
      <c r="AV113" s="1">
        <f t="shared" si="119"/>
        <v>0.3</v>
      </c>
      <c r="AW113" s="1">
        <f t="shared" si="108"/>
        <v>7357.333333333333</v>
      </c>
      <c r="AX113" s="1">
        <f t="shared" si="109"/>
        <v>14504367.990929572</v>
      </c>
    </row>
    <row r="114" spans="1:53" x14ac:dyDescent="0.15">
      <c r="C114" s="7">
        <v>9</v>
      </c>
      <c r="D114" s="8">
        <v>14.323971489033299</v>
      </c>
      <c r="E114" s="10">
        <f t="shared" si="110"/>
        <v>16.0740308350323</v>
      </c>
      <c r="F114" s="7" t="s">
        <v>83</v>
      </c>
      <c r="G114" s="1">
        <v>10</v>
      </c>
      <c r="H114" s="9">
        <f t="shared" si="100"/>
        <v>14.323971489033299</v>
      </c>
      <c r="I114" s="9">
        <f t="shared" si="101"/>
        <v>287.47397148903326</v>
      </c>
      <c r="J114" s="9">
        <f t="shared" si="102"/>
        <v>0.10293875385086158</v>
      </c>
      <c r="K114" s="9">
        <f t="shared" si="111"/>
        <v>64.789020833333339</v>
      </c>
      <c r="L114" s="9">
        <f t="shared" si="112"/>
        <v>0.64789020833333344</v>
      </c>
      <c r="M114" s="1" t="s">
        <v>83</v>
      </c>
      <c r="O114" s="9">
        <f t="shared" si="113"/>
        <v>2.9721709984270404</v>
      </c>
      <c r="P114" s="9">
        <f t="shared" si="103"/>
        <v>0.3059515788097506</v>
      </c>
      <c r="Q114" s="12">
        <f t="shared" si="114"/>
        <v>9.1785473642925178E-2</v>
      </c>
      <c r="R114" s="9">
        <f t="shared" si="115"/>
        <v>0.19436706250000002</v>
      </c>
      <c r="S114" s="13">
        <f t="shared" si="104"/>
        <v>0.472227508418126</v>
      </c>
      <c r="T114" s="2">
        <f t="shared" si="116"/>
        <v>0.01</v>
      </c>
      <c r="U114" s="14">
        <f t="shared" si="105"/>
        <v>4.7222750841812598E-3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06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07"/>
        <v>7.4999999999999997E-3</v>
      </c>
      <c r="AT114" s="1">
        <f t="shared" si="117"/>
        <v>1.4672275084181261E-2</v>
      </c>
      <c r="AU114" s="9">
        <f t="shared" si="118"/>
        <v>64.789020833333339</v>
      </c>
      <c r="AV114" s="1">
        <f t="shared" si="119"/>
        <v>0.3</v>
      </c>
      <c r="AW114" s="1">
        <f t="shared" si="108"/>
        <v>7357.333333333333</v>
      </c>
      <c r="AX114" s="1">
        <f t="shared" si="109"/>
        <v>14057735.490828423</v>
      </c>
    </row>
    <row r="115" spans="1:53" x14ac:dyDescent="0.15">
      <c r="C115" s="7">
        <v>10</v>
      </c>
      <c r="D115" s="8">
        <v>6.5414975922903196</v>
      </c>
      <c r="E115" s="10">
        <f t="shared" si="110"/>
        <v>14.323971489033299</v>
      </c>
      <c r="F115" s="7" t="s">
        <v>83</v>
      </c>
      <c r="G115" s="1">
        <v>11</v>
      </c>
      <c r="H115" s="9">
        <f t="shared" si="100"/>
        <v>6.5414975922903196</v>
      </c>
      <c r="I115" s="9">
        <f t="shared" si="101"/>
        <v>279.69149759229032</v>
      </c>
      <c r="J115" s="9">
        <f t="shared" si="102"/>
        <v>4.011257968305533E-2</v>
      </c>
      <c r="K115" s="9">
        <f t="shared" si="111"/>
        <v>64.789020833333339</v>
      </c>
      <c r="L115" s="9">
        <f t="shared" si="112"/>
        <v>0.64789020833333344</v>
      </c>
      <c r="M115" s="1" t="s">
        <v>85</v>
      </c>
      <c r="N115" s="9">
        <f>(O114-P114)*$C$21/100</f>
        <v>2.5329084486364253</v>
      </c>
      <c r="O115" s="9">
        <f t="shared" si="113"/>
        <v>0.78120117931419797</v>
      </c>
      <c r="P115" s="9">
        <f t="shared" si="103"/>
        <v>3.1335994553737562E-2</v>
      </c>
      <c r="Q115" s="12">
        <f t="shared" si="114"/>
        <v>9.4007983661212689E-3</v>
      </c>
      <c r="R115" s="9">
        <f t="shared" si="115"/>
        <v>0.19436706250000002</v>
      </c>
      <c r="S115" s="13">
        <f t="shared" si="104"/>
        <v>4.8366211050399899E-2</v>
      </c>
      <c r="T115" s="2">
        <f t="shared" si="116"/>
        <v>0.01</v>
      </c>
      <c r="U115" s="14">
        <f t="shared" si="105"/>
        <v>4.8366211050399901E-4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06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07"/>
        <v>5.0000000000000001E-3</v>
      </c>
      <c r="AT115" s="1">
        <f t="shared" si="117"/>
        <v>5.9736621105039994E-3</v>
      </c>
      <c r="AU115" s="9">
        <f t="shared" si="118"/>
        <v>64.789020833333339</v>
      </c>
      <c r="AV115" s="1">
        <f t="shared" si="119"/>
        <v>0.3</v>
      </c>
      <c r="AW115" s="1">
        <f t="shared" si="108"/>
        <v>7357.333333333333</v>
      </c>
      <c r="AX115" s="1">
        <f t="shared" si="109"/>
        <v>5723458.794170714</v>
      </c>
    </row>
    <row r="116" spans="1:53" x14ac:dyDescent="0.15">
      <c r="C116" s="7">
        <v>11</v>
      </c>
      <c r="D116" s="8">
        <v>1.962830018</v>
      </c>
      <c r="E116" s="10">
        <f t="shared" si="110"/>
        <v>6.5414975922903196</v>
      </c>
      <c r="F116" s="7" t="s">
        <v>85</v>
      </c>
      <c r="G116" s="1">
        <v>12</v>
      </c>
      <c r="H116" s="9">
        <f t="shared" si="100"/>
        <v>1.962830018</v>
      </c>
      <c r="I116" s="9">
        <f t="shared" si="101"/>
        <v>275.11283001799995</v>
      </c>
      <c r="J116" s="9">
        <f t="shared" si="102"/>
        <v>2.2472858648725842E-2</v>
      </c>
      <c r="K116" s="9">
        <f t="shared" si="111"/>
        <v>64.789020833333339</v>
      </c>
      <c r="L116" s="9">
        <f t="shared" si="112"/>
        <v>0.64789020833333344</v>
      </c>
      <c r="M116" s="1" t="s">
        <v>83</v>
      </c>
      <c r="O116" s="9">
        <f t="shared" si="113"/>
        <v>1.397755393093794</v>
      </c>
      <c r="P116" s="9">
        <f t="shared" si="103"/>
        <v>3.1411559374491062E-2</v>
      </c>
      <c r="Q116" s="12">
        <f t="shared" si="114"/>
        <v>9.4234678123473175E-3</v>
      </c>
      <c r="R116" s="9">
        <f t="shared" si="115"/>
        <v>0.19436706250000002</v>
      </c>
      <c r="S116" s="13">
        <f t="shared" si="104"/>
        <v>4.848284318927399E-2</v>
      </c>
      <c r="T116" s="2">
        <f t="shared" si="116"/>
        <v>0.01</v>
      </c>
      <c r="U116" s="14">
        <f t="shared" si="105"/>
        <v>4.8482843189273992E-4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06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07"/>
        <v>5.0000000000000001E-3</v>
      </c>
      <c r="AT116" s="1">
        <f t="shared" si="117"/>
        <v>5.9748284318927401E-3</v>
      </c>
      <c r="AU116" s="9">
        <f t="shared" si="118"/>
        <v>64.789020833333339</v>
      </c>
      <c r="AV116" s="1">
        <f t="shared" si="119"/>
        <v>0.3</v>
      </c>
      <c r="AW116" s="1">
        <f t="shared" si="108"/>
        <v>7357.333333333333</v>
      </c>
      <c r="AX116" s="1">
        <f t="shared" si="109"/>
        <v>5724576.2648755731</v>
      </c>
      <c r="AY116" s="1">
        <f>SUM(AX105:AX116)</f>
        <v>102948815.10337222</v>
      </c>
    </row>
    <row r="117" spans="1:53" x14ac:dyDescent="0.15">
      <c r="C117" s="7">
        <v>12</v>
      </c>
      <c r="D117" s="8">
        <v>-1.0363088415483901</v>
      </c>
      <c r="E117" s="10">
        <f t="shared" si="110"/>
        <v>1.962830018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8">
        <v>-0.280124886645161</v>
      </c>
      <c r="E121" s="7"/>
      <c r="F121" s="7"/>
      <c r="G121" s="1">
        <v>1</v>
      </c>
      <c r="H121" s="9">
        <f t="shared" ref="H121:H132" si="120">E122</f>
        <v>-0.280124886645161</v>
      </c>
      <c r="I121" s="9">
        <f t="shared" ref="I121:I132" si="121">H121+273.15</f>
        <v>272.86987511335479</v>
      </c>
      <c r="J121" s="9">
        <f t="shared" ref="J121:J132" si="122">EXP(($C$15*(I121-$C$13))/($C$16*I121*$C$13))</f>
        <v>1.6800199867343449E-2</v>
      </c>
      <c r="K121" s="9">
        <f>$B$121/12</f>
        <v>28.47</v>
      </c>
      <c r="L121" s="9">
        <f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3">O121*J121</f>
        <v>4.7830169022326802E-3</v>
      </c>
      <c r="Q121" s="12">
        <f>P121*$B$123</f>
        <v>1.5783955777367846E-3</v>
      </c>
      <c r="R121" s="9">
        <f>L121*$B$123</f>
        <v>9.3951000000000007E-2</v>
      </c>
      <c r="S121" s="13">
        <f t="shared" ref="S121:S132" si="124">Q121/R121</f>
        <v>1.6800199867343452E-2</v>
      </c>
      <c r="T121" s="2">
        <f>$B$122/100</f>
        <v>0.01</v>
      </c>
      <c r="U121" s="14">
        <f t="shared" ref="U121:U132" si="125">S121*T121</f>
        <v>1.6800199867343454E-4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26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27">AR121*AQ121</f>
        <v>5.0000000000000001E-3</v>
      </c>
      <c r="AT121" s="1">
        <f>(AS121+AM121+AD121+AA121+U121+X121+AG121+AJ121+AP121)</f>
        <v>5.6580019986734349E-3</v>
      </c>
      <c r="AU121" s="9">
        <f>$B$121/12</f>
        <v>28.47</v>
      </c>
      <c r="AV121" s="1">
        <f>$B$123</f>
        <v>0.33</v>
      </c>
      <c r="AW121" s="1">
        <f t="shared" ref="AW121:AW132" si="128">$E$8/12</f>
        <v>0</v>
      </c>
      <c r="AX121" s="1">
        <f>AW121*10000*AV121*0.67*AU121*AT121</f>
        <v>0</v>
      </c>
      <c r="AZ121" s="1">
        <f t="shared" ref="AZ121:AZ132" si="129">$E$9/12</f>
        <v>0</v>
      </c>
      <c r="BA121" s="1">
        <f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8">
        <v>-2.0362626571612901</v>
      </c>
      <c r="E122" s="10">
        <f t="shared" ref="E122:E133" si="130">D121</f>
        <v>-0.280124886645161</v>
      </c>
      <c r="F122" s="7" t="s">
        <v>83</v>
      </c>
      <c r="G122" s="1">
        <v>2</v>
      </c>
      <c r="H122" s="9">
        <f t="shared" si="120"/>
        <v>-2.0362626571612901</v>
      </c>
      <c r="I122" s="9">
        <f t="shared" si="121"/>
        <v>271.1137373428387</v>
      </c>
      <c r="J122" s="9">
        <f t="shared" si="122"/>
        <v>1.3333170798965375E-2</v>
      </c>
      <c r="K122" s="9">
        <f t="shared" ref="K122:K132" si="131">$B$121/12</f>
        <v>28.47</v>
      </c>
      <c r="L122" s="9">
        <f t="shared" ref="L122:L132" si="132">K122*$B$122/100</f>
        <v>0.28470000000000001</v>
      </c>
      <c r="M122" s="1" t="s">
        <v>83</v>
      </c>
      <c r="O122" s="9">
        <f t="shared" ref="O122:O132" si="133">L122+O121-P121-N122</f>
        <v>0.56461698309776731</v>
      </c>
      <c r="P122" s="9">
        <f t="shared" si="123"/>
        <v>7.5281346716390774E-3</v>
      </c>
      <c r="Q122" s="12">
        <f t="shared" ref="Q122:Q132" si="134">P122*$B$123</f>
        <v>2.4842844416408955E-3</v>
      </c>
      <c r="R122" s="9">
        <f t="shared" ref="R122:R132" si="135">L122*$B$123</f>
        <v>9.3951000000000007E-2</v>
      </c>
      <c r="S122" s="13">
        <f t="shared" si="124"/>
        <v>2.6442341663642701E-2</v>
      </c>
      <c r="T122" s="2">
        <f t="shared" ref="T122:T132" si="136">$B$122/100</f>
        <v>0.01</v>
      </c>
      <c r="U122" s="14">
        <f t="shared" si="125"/>
        <v>2.6442341663642703E-4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26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27"/>
        <v>5.0000000000000001E-3</v>
      </c>
      <c r="AT122" s="1">
        <f t="shared" ref="AT122:AT132" si="137">(AS122+AM122+AD122+AA122+U122+X122+AG122+AJ122+AP122)</f>
        <v>5.7544234166364274E-3</v>
      </c>
      <c r="AU122" s="9">
        <f t="shared" ref="AU122:AU132" si="138">$B$121/12</f>
        <v>28.47</v>
      </c>
      <c r="AV122" s="1">
        <f t="shared" ref="AV122:AV132" si="139">$B$123</f>
        <v>0.33</v>
      </c>
      <c r="AW122" s="1">
        <f t="shared" si="128"/>
        <v>0</v>
      </c>
      <c r="AX122" s="1">
        <f t="shared" ref="AX122:AX132" si="140">AW122*10000*AV122*0.67*AU122*AT122</f>
        <v>0</v>
      </c>
      <c r="AZ122" s="1">
        <f t="shared" si="129"/>
        <v>0</v>
      </c>
      <c r="BA122" s="1">
        <f t="shared" ref="BA122:BA132" si="141">AZ122*10000*AV122*0.67*AU122*AT122</f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8">
        <v>1.8126669062069001</v>
      </c>
      <c r="E123" s="10">
        <f t="shared" si="130"/>
        <v>-2.0362626571612901</v>
      </c>
      <c r="F123" s="7" t="s">
        <v>83</v>
      </c>
      <c r="G123" s="1">
        <v>3</v>
      </c>
      <c r="H123" s="9">
        <f t="shared" si="120"/>
        <v>1.8126669062069001</v>
      </c>
      <c r="I123" s="9">
        <f t="shared" si="121"/>
        <v>274.96266690620689</v>
      </c>
      <c r="J123" s="9">
        <f t="shared" si="122"/>
        <v>2.2042666545639737E-2</v>
      </c>
      <c r="K123" s="9">
        <f t="shared" si="131"/>
        <v>28.47</v>
      </c>
      <c r="L123" s="9">
        <f t="shared" si="132"/>
        <v>0.28470000000000001</v>
      </c>
      <c r="M123" s="1" t="s">
        <v>83</v>
      </c>
      <c r="O123" s="9">
        <f t="shared" si="133"/>
        <v>0.84178884842612833</v>
      </c>
      <c r="P123" s="9">
        <f t="shared" si="123"/>
        <v>1.8555270887695218E-2</v>
      </c>
      <c r="Q123" s="12">
        <f t="shared" si="134"/>
        <v>6.1232393929394223E-3</v>
      </c>
      <c r="R123" s="9">
        <f t="shared" si="135"/>
        <v>9.3951000000000007E-2</v>
      </c>
      <c r="S123" s="13">
        <f t="shared" si="124"/>
        <v>6.5174818713365709E-2</v>
      </c>
      <c r="T123" s="2">
        <f t="shared" si="136"/>
        <v>0.01</v>
      </c>
      <c r="U123" s="14">
        <f t="shared" si="125"/>
        <v>6.5174818713365716E-4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26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27"/>
        <v>5.0000000000000001E-3</v>
      </c>
      <c r="AT123" s="1">
        <f t="shared" si="137"/>
        <v>6.1417481871336574E-3</v>
      </c>
      <c r="AU123" s="9">
        <f t="shared" si="138"/>
        <v>28.47</v>
      </c>
      <c r="AV123" s="1">
        <f t="shared" si="139"/>
        <v>0.33</v>
      </c>
      <c r="AW123" s="1">
        <f t="shared" si="128"/>
        <v>0</v>
      </c>
      <c r="AX123" s="1">
        <f t="shared" si="140"/>
        <v>0</v>
      </c>
      <c r="AZ123" s="1">
        <f t="shared" si="129"/>
        <v>0</v>
      </c>
      <c r="BA123" s="1">
        <f t="shared" si="141"/>
        <v>0</v>
      </c>
    </row>
    <row r="124" spans="1:53" x14ac:dyDescent="0.15">
      <c r="C124" s="7">
        <v>3</v>
      </c>
      <c r="D124" s="8">
        <v>2.4383721732258099</v>
      </c>
      <c r="E124" s="10">
        <f t="shared" si="130"/>
        <v>1.8126669062069001</v>
      </c>
      <c r="F124" s="7" t="s">
        <v>83</v>
      </c>
      <c r="G124" s="1">
        <v>4</v>
      </c>
      <c r="H124" s="9">
        <f t="shared" si="120"/>
        <v>2.4383721732258099</v>
      </c>
      <c r="I124" s="9">
        <f t="shared" si="121"/>
        <v>275.58837217322576</v>
      </c>
      <c r="J124" s="9">
        <f t="shared" si="122"/>
        <v>2.388806640155363E-2</v>
      </c>
      <c r="K124" s="9">
        <f t="shared" si="131"/>
        <v>28.47</v>
      </c>
      <c r="L124" s="9">
        <f t="shared" si="132"/>
        <v>0.28470000000000001</v>
      </c>
      <c r="M124" s="1" t="s">
        <v>83</v>
      </c>
      <c r="O124" s="9">
        <f t="shared" si="133"/>
        <v>1.1079335775384331</v>
      </c>
      <c r="P124" s="9">
        <f t="shared" si="123"/>
        <v>2.6466390868748958E-2</v>
      </c>
      <c r="Q124" s="12">
        <f t="shared" si="134"/>
        <v>8.7339089866871559E-3</v>
      </c>
      <c r="R124" s="9">
        <f t="shared" si="135"/>
        <v>9.3951000000000007E-2</v>
      </c>
      <c r="S124" s="13">
        <f t="shared" si="124"/>
        <v>9.296238450561628E-2</v>
      </c>
      <c r="T124" s="2">
        <f t="shared" si="136"/>
        <v>0.01</v>
      </c>
      <c r="U124" s="14">
        <f t="shared" si="125"/>
        <v>9.2962384505616282E-4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26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27"/>
        <v>5.0000000000000001E-3</v>
      </c>
      <c r="AT124" s="1">
        <f t="shared" si="137"/>
        <v>6.4196238450561632E-3</v>
      </c>
      <c r="AU124" s="9">
        <f t="shared" si="138"/>
        <v>28.47</v>
      </c>
      <c r="AV124" s="1">
        <f t="shared" si="139"/>
        <v>0.33</v>
      </c>
      <c r="AW124" s="1">
        <f t="shared" si="128"/>
        <v>0</v>
      </c>
      <c r="AX124" s="1">
        <f t="shared" si="140"/>
        <v>0</v>
      </c>
      <c r="AZ124" s="1">
        <f t="shared" si="129"/>
        <v>0</v>
      </c>
      <c r="BA124" s="1">
        <f t="shared" si="141"/>
        <v>0</v>
      </c>
    </row>
    <row r="125" spans="1:53" x14ac:dyDescent="0.15">
      <c r="C125" s="7">
        <v>4</v>
      </c>
      <c r="D125" s="8">
        <v>7.24403607373333</v>
      </c>
      <c r="E125" s="10">
        <f t="shared" si="130"/>
        <v>2.4383721732258099</v>
      </c>
      <c r="F125" s="7" t="s">
        <v>83</v>
      </c>
      <c r="G125" s="1">
        <v>5</v>
      </c>
      <c r="H125" s="9">
        <f t="shared" si="120"/>
        <v>7.24403607373333</v>
      </c>
      <c r="I125" s="9">
        <f t="shared" si="121"/>
        <v>280.39403607373333</v>
      </c>
      <c r="J125" s="9">
        <f t="shared" si="122"/>
        <v>4.3768499267090664E-2</v>
      </c>
      <c r="K125" s="9">
        <f t="shared" si="131"/>
        <v>28.47</v>
      </c>
      <c r="L125" s="9">
        <f t="shared" si="132"/>
        <v>0.28470000000000001</v>
      </c>
      <c r="M125" s="1" t="s">
        <v>85</v>
      </c>
      <c r="N125" s="9">
        <f>(O124-P124)*$C$21/100</f>
        <v>1.0273938273362</v>
      </c>
      <c r="O125" s="9">
        <f t="shared" si="133"/>
        <v>0.33877335933348407</v>
      </c>
      <c r="P125" s="9">
        <f t="shared" si="123"/>
        <v>1.482760152969744E-2</v>
      </c>
      <c r="Q125" s="12">
        <f t="shared" si="134"/>
        <v>4.893108504800155E-3</v>
      </c>
      <c r="R125" s="9">
        <f t="shared" si="135"/>
        <v>9.3951000000000007E-2</v>
      </c>
      <c r="S125" s="13">
        <f t="shared" si="124"/>
        <v>5.2081494659983976E-2</v>
      </c>
      <c r="T125" s="2">
        <f t="shared" si="136"/>
        <v>0.01</v>
      </c>
      <c r="U125" s="14">
        <f t="shared" si="125"/>
        <v>5.2081494659983972E-4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26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27"/>
        <v>5.0000000000000001E-3</v>
      </c>
      <c r="AT125" s="1">
        <f t="shared" si="137"/>
        <v>6.0108149465998399E-3</v>
      </c>
      <c r="AU125" s="9">
        <f t="shared" si="138"/>
        <v>28.47</v>
      </c>
      <c r="AV125" s="1">
        <f t="shared" si="139"/>
        <v>0.33</v>
      </c>
      <c r="AW125" s="1">
        <f t="shared" si="128"/>
        <v>0</v>
      </c>
      <c r="AX125" s="1">
        <f t="shared" si="140"/>
        <v>0</v>
      </c>
      <c r="AZ125" s="1">
        <f t="shared" si="129"/>
        <v>0</v>
      </c>
      <c r="BA125" s="1">
        <f t="shared" si="141"/>
        <v>0</v>
      </c>
    </row>
    <row r="126" spans="1:53" x14ac:dyDescent="0.15">
      <c r="C126" s="7">
        <v>5</v>
      </c>
      <c r="D126" s="8">
        <v>10.947258195290299</v>
      </c>
      <c r="E126" s="10">
        <f t="shared" si="130"/>
        <v>7.24403607373333</v>
      </c>
      <c r="F126" s="7" t="s">
        <v>85</v>
      </c>
      <c r="G126" s="1">
        <v>6</v>
      </c>
      <c r="H126" s="9">
        <f t="shared" si="120"/>
        <v>10.947258195290299</v>
      </c>
      <c r="I126" s="9">
        <f t="shared" si="121"/>
        <v>284.09725819529029</v>
      </c>
      <c r="J126" s="9">
        <f t="shared" si="122"/>
        <v>6.8824613302801735E-2</v>
      </c>
      <c r="K126" s="9">
        <f t="shared" si="131"/>
        <v>28.47</v>
      </c>
      <c r="L126" s="9">
        <f t="shared" si="132"/>
        <v>0.28470000000000001</v>
      </c>
      <c r="M126" s="1" t="s">
        <v>83</v>
      </c>
      <c r="O126" s="9">
        <f t="shared" si="133"/>
        <v>0.6086457578037866</v>
      </c>
      <c r="P126" s="9">
        <f t="shared" si="123"/>
        <v>4.1889808919236333E-2</v>
      </c>
      <c r="Q126" s="12">
        <f t="shared" si="134"/>
        <v>1.382363694334799E-2</v>
      </c>
      <c r="R126" s="9">
        <f t="shared" si="135"/>
        <v>9.3951000000000007E-2</v>
      </c>
      <c r="S126" s="13">
        <f t="shared" si="124"/>
        <v>0.14713666638298675</v>
      </c>
      <c r="T126" s="2">
        <f t="shared" si="136"/>
        <v>0.01</v>
      </c>
      <c r="U126" s="14">
        <f t="shared" si="125"/>
        <v>1.4713666638298676E-3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26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27"/>
        <v>5.0000000000000001E-3</v>
      </c>
      <c r="AT126" s="1">
        <f t="shared" si="137"/>
        <v>6.9613666638298679E-3</v>
      </c>
      <c r="AU126" s="9">
        <f t="shared" si="138"/>
        <v>28.47</v>
      </c>
      <c r="AV126" s="1">
        <f t="shared" si="139"/>
        <v>0.33</v>
      </c>
      <c r="AW126" s="1">
        <f t="shared" si="128"/>
        <v>0</v>
      </c>
      <c r="AX126" s="1">
        <f t="shared" si="140"/>
        <v>0</v>
      </c>
      <c r="AZ126" s="1">
        <f t="shared" si="129"/>
        <v>0</v>
      </c>
      <c r="BA126" s="1">
        <f t="shared" si="141"/>
        <v>0</v>
      </c>
    </row>
    <row r="127" spans="1:53" x14ac:dyDescent="0.15">
      <c r="C127" s="7">
        <v>6</v>
      </c>
      <c r="D127" s="8">
        <v>15.273712922</v>
      </c>
      <c r="E127" s="10">
        <f t="shared" si="130"/>
        <v>10.947258195290299</v>
      </c>
      <c r="F127" s="7" t="s">
        <v>83</v>
      </c>
      <c r="G127" s="1">
        <v>7</v>
      </c>
      <c r="H127" s="9">
        <f t="shared" si="120"/>
        <v>15.273712922</v>
      </c>
      <c r="I127" s="9">
        <f t="shared" si="121"/>
        <v>288.42371292199999</v>
      </c>
      <c r="J127" s="9">
        <f t="shared" si="122"/>
        <v>0.11508421641417414</v>
      </c>
      <c r="K127" s="9">
        <f t="shared" si="131"/>
        <v>28.47</v>
      </c>
      <c r="L127" s="9">
        <f t="shared" si="132"/>
        <v>0.28470000000000001</v>
      </c>
      <c r="M127" s="1" t="s">
        <v>83</v>
      </c>
      <c r="O127" s="9">
        <f t="shared" si="133"/>
        <v>0.85145594888455034</v>
      </c>
      <c r="P127" s="9">
        <f t="shared" si="123"/>
        <v>9.7989140688565582E-2</v>
      </c>
      <c r="Q127" s="12">
        <f t="shared" si="134"/>
        <v>3.2336416427226643E-2</v>
      </c>
      <c r="R127" s="9">
        <f t="shared" si="135"/>
        <v>9.3951000000000007E-2</v>
      </c>
      <c r="S127" s="13">
        <f t="shared" si="124"/>
        <v>0.34418384505994232</v>
      </c>
      <c r="T127" s="2">
        <f t="shared" si="136"/>
        <v>0.01</v>
      </c>
      <c r="U127" s="14">
        <f t="shared" si="125"/>
        <v>3.4418384505994232E-3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26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27"/>
        <v>7.4999999999999997E-3</v>
      </c>
      <c r="AT127" s="1">
        <f t="shared" si="137"/>
        <v>1.3391838450599422E-2</v>
      </c>
      <c r="AU127" s="9">
        <f t="shared" si="138"/>
        <v>28.47</v>
      </c>
      <c r="AV127" s="1">
        <f t="shared" si="139"/>
        <v>0.33</v>
      </c>
      <c r="AW127" s="1">
        <f t="shared" si="128"/>
        <v>0</v>
      </c>
      <c r="AX127" s="1">
        <f t="shared" si="140"/>
        <v>0</v>
      </c>
      <c r="AZ127" s="1">
        <f t="shared" si="129"/>
        <v>0</v>
      </c>
      <c r="BA127" s="1">
        <f t="shared" si="141"/>
        <v>0</v>
      </c>
    </row>
    <row r="128" spans="1:53" x14ac:dyDescent="0.15">
      <c r="C128" s="7">
        <v>7</v>
      </c>
      <c r="D128" s="8">
        <v>17.447650278387101</v>
      </c>
      <c r="E128" s="10">
        <f t="shared" si="130"/>
        <v>15.273712922</v>
      </c>
      <c r="F128" s="7" t="s">
        <v>83</v>
      </c>
      <c r="G128" s="1">
        <v>8</v>
      </c>
      <c r="H128" s="9">
        <f t="shared" si="120"/>
        <v>17.447650278387101</v>
      </c>
      <c r="I128" s="9">
        <f t="shared" si="121"/>
        <v>290.59765027838705</v>
      </c>
      <c r="J128" s="9">
        <f t="shared" si="122"/>
        <v>0.14814769740972106</v>
      </c>
      <c r="K128" s="9">
        <f t="shared" si="131"/>
        <v>28.47</v>
      </c>
      <c r="L128" s="9">
        <f t="shared" si="132"/>
        <v>0.28470000000000001</v>
      </c>
      <c r="M128" s="1" t="s">
        <v>83</v>
      </c>
      <c r="O128" s="9">
        <f t="shared" si="133"/>
        <v>1.0381668081959847</v>
      </c>
      <c r="P128" s="9">
        <f t="shared" si="123"/>
        <v>0.15380202216143465</v>
      </c>
      <c r="Q128" s="12">
        <f t="shared" si="134"/>
        <v>5.0754667313273438E-2</v>
      </c>
      <c r="R128" s="9">
        <f t="shared" si="135"/>
        <v>9.3951000000000007E-2</v>
      </c>
      <c r="S128" s="13">
        <f t="shared" si="124"/>
        <v>0.54022487587437529</v>
      </c>
      <c r="T128" s="2">
        <f t="shared" si="136"/>
        <v>0.01</v>
      </c>
      <c r="U128" s="14">
        <f t="shared" si="125"/>
        <v>5.4022487587437528E-3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26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27"/>
        <v>7.4999999999999997E-3</v>
      </c>
      <c r="AT128" s="1">
        <f t="shared" si="137"/>
        <v>1.5352248758743754E-2</v>
      </c>
      <c r="AU128" s="9">
        <f t="shared" si="138"/>
        <v>28.47</v>
      </c>
      <c r="AV128" s="1">
        <f t="shared" si="139"/>
        <v>0.33</v>
      </c>
      <c r="AW128" s="1">
        <f t="shared" si="128"/>
        <v>0</v>
      </c>
      <c r="AX128" s="1">
        <f t="shared" si="140"/>
        <v>0</v>
      </c>
      <c r="AZ128" s="1">
        <f t="shared" si="129"/>
        <v>0</v>
      </c>
      <c r="BA128" s="1">
        <f t="shared" si="141"/>
        <v>0</v>
      </c>
    </row>
    <row r="129" spans="1:54" x14ac:dyDescent="0.15">
      <c r="C129" s="7">
        <v>8</v>
      </c>
      <c r="D129" s="8">
        <v>16.0740308350323</v>
      </c>
      <c r="E129" s="10">
        <f t="shared" si="130"/>
        <v>17.447650278387101</v>
      </c>
      <c r="F129" s="7" t="s">
        <v>83</v>
      </c>
      <c r="G129" s="1">
        <v>9</v>
      </c>
      <c r="H129" s="9">
        <f t="shared" si="120"/>
        <v>16.0740308350323</v>
      </c>
      <c r="I129" s="9">
        <f t="shared" si="121"/>
        <v>289.22403083503229</v>
      </c>
      <c r="J129" s="9">
        <f t="shared" si="122"/>
        <v>0.12635285014058587</v>
      </c>
      <c r="K129" s="9">
        <f t="shared" si="131"/>
        <v>28.47</v>
      </c>
      <c r="L129" s="9">
        <f t="shared" si="132"/>
        <v>0.28470000000000001</v>
      </c>
      <c r="M129" s="1" t="s">
        <v>83</v>
      </c>
      <c r="O129" s="9">
        <f t="shared" si="133"/>
        <v>1.16906478603455</v>
      </c>
      <c r="P129" s="9">
        <f t="shared" si="123"/>
        <v>0.14771466771445957</v>
      </c>
      <c r="Q129" s="12">
        <f t="shared" si="134"/>
        <v>4.874584034577166E-2</v>
      </c>
      <c r="R129" s="9">
        <f t="shared" si="135"/>
        <v>9.3951000000000007E-2</v>
      </c>
      <c r="S129" s="13">
        <f t="shared" si="124"/>
        <v>0.51884323046877256</v>
      </c>
      <c r="T129" s="2">
        <f t="shared" si="136"/>
        <v>0.01</v>
      </c>
      <c r="U129" s="14">
        <f t="shared" si="125"/>
        <v>5.1884323046877253E-3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26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27"/>
        <v>7.4999999999999997E-3</v>
      </c>
      <c r="AT129" s="1">
        <f t="shared" si="137"/>
        <v>1.5138432304687727E-2</v>
      </c>
      <c r="AU129" s="9">
        <f t="shared" si="138"/>
        <v>28.47</v>
      </c>
      <c r="AV129" s="1">
        <f t="shared" si="139"/>
        <v>0.33</v>
      </c>
      <c r="AW129" s="1">
        <f t="shared" si="128"/>
        <v>0</v>
      </c>
      <c r="AX129" s="1">
        <f t="shared" si="140"/>
        <v>0</v>
      </c>
      <c r="AZ129" s="1">
        <f t="shared" si="129"/>
        <v>0</v>
      </c>
      <c r="BA129" s="1">
        <f t="shared" si="141"/>
        <v>0</v>
      </c>
    </row>
    <row r="130" spans="1:54" x14ac:dyDescent="0.15">
      <c r="C130" s="7">
        <v>9</v>
      </c>
      <c r="D130" s="8">
        <v>14.323971489033299</v>
      </c>
      <c r="E130" s="10">
        <f t="shared" si="130"/>
        <v>16.0740308350323</v>
      </c>
      <c r="F130" s="7" t="s">
        <v>83</v>
      </c>
      <c r="G130" s="1">
        <v>10</v>
      </c>
      <c r="H130" s="9">
        <f t="shared" si="120"/>
        <v>14.323971489033299</v>
      </c>
      <c r="I130" s="9">
        <f t="shared" si="121"/>
        <v>287.47397148903326</v>
      </c>
      <c r="J130" s="9">
        <f t="shared" si="122"/>
        <v>0.10293875385086158</v>
      </c>
      <c r="K130" s="9">
        <f t="shared" si="131"/>
        <v>28.47</v>
      </c>
      <c r="L130" s="9">
        <f t="shared" si="132"/>
        <v>0.28470000000000001</v>
      </c>
      <c r="M130" s="1" t="s">
        <v>83</v>
      </c>
      <c r="O130" s="9">
        <f t="shared" si="133"/>
        <v>1.3060501183200903</v>
      </c>
      <c r="P130" s="9">
        <f t="shared" si="123"/>
        <v>0.13444317164664044</v>
      </c>
      <c r="Q130" s="12">
        <f t="shared" si="134"/>
        <v>4.4366246643391345E-2</v>
      </c>
      <c r="R130" s="9">
        <f t="shared" si="135"/>
        <v>9.3951000000000007E-2</v>
      </c>
      <c r="S130" s="13">
        <f t="shared" si="124"/>
        <v>0.47222750841812583</v>
      </c>
      <c r="T130" s="2">
        <f t="shared" si="136"/>
        <v>0.01</v>
      </c>
      <c r="U130" s="14">
        <f t="shared" si="125"/>
        <v>4.7222750841812581E-3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26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27"/>
        <v>7.4999999999999997E-3</v>
      </c>
      <c r="AT130" s="1">
        <f t="shared" si="137"/>
        <v>1.4672275084181258E-2</v>
      </c>
      <c r="AU130" s="9">
        <f t="shared" si="138"/>
        <v>28.47</v>
      </c>
      <c r="AV130" s="1">
        <f t="shared" si="139"/>
        <v>0.33</v>
      </c>
      <c r="AW130" s="1">
        <f t="shared" si="128"/>
        <v>0</v>
      </c>
      <c r="AX130" s="1">
        <f t="shared" si="140"/>
        <v>0</v>
      </c>
      <c r="AZ130" s="1">
        <f t="shared" si="129"/>
        <v>0</v>
      </c>
      <c r="BA130" s="1">
        <f t="shared" si="141"/>
        <v>0</v>
      </c>
    </row>
    <row r="131" spans="1:54" x14ac:dyDescent="0.15">
      <c r="C131" s="7">
        <v>10</v>
      </c>
      <c r="D131" s="8">
        <v>6.5414975922903196</v>
      </c>
      <c r="E131" s="10">
        <f t="shared" si="130"/>
        <v>14.323971489033299</v>
      </c>
      <c r="F131" s="7" t="s">
        <v>83</v>
      </c>
      <c r="G131" s="1">
        <v>11</v>
      </c>
      <c r="H131" s="9">
        <f t="shared" si="120"/>
        <v>6.5414975922903196</v>
      </c>
      <c r="I131" s="9">
        <f t="shared" si="121"/>
        <v>279.69149759229032</v>
      </c>
      <c r="J131" s="9">
        <f t="shared" si="122"/>
        <v>4.011257968305533E-2</v>
      </c>
      <c r="K131" s="9">
        <f t="shared" si="131"/>
        <v>28.47</v>
      </c>
      <c r="L131" s="9">
        <f t="shared" si="132"/>
        <v>0.28470000000000001</v>
      </c>
      <c r="M131" s="1" t="s">
        <v>85</v>
      </c>
      <c r="N131" s="9">
        <f>(O130-P130)*$C$21/100</f>
        <v>1.1130265993397774</v>
      </c>
      <c r="O131" s="9">
        <f t="shared" si="133"/>
        <v>0.34328034733367252</v>
      </c>
      <c r="P131" s="9">
        <f t="shared" si="123"/>
        <v>1.376986028604885E-2</v>
      </c>
      <c r="Q131" s="12">
        <f t="shared" si="134"/>
        <v>4.5440538943961207E-3</v>
      </c>
      <c r="R131" s="9">
        <f t="shared" si="135"/>
        <v>9.3951000000000007E-2</v>
      </c>
      <c r="S131" s="13">
        <f t="shared" si="124"/>
        <v>4.8366211050399892E-2</v>
      </c>
      <c r="T131" s="2">
        <f t="shared" si="136"/>
        <v>0.01</v>
      </c>
      <c r="U131" s="14">
        <f t="shared" si="125"/>
        <v>4.8366211050399896E-4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26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27"/>
        <v>5.0000000000000001E-3</v>
      </c>
      <c r="AT131" s="1">
        <f t="shared" si="137"/>
        <v>5.9736621105039994E-3</v>
      </c>
      <c r="AU131" s="9">
        <f t="shared" si="138"/>
        <v>28.47</v>
      </c>
      <c r="AV131" s="1">
        <f t="shared" si="139"/>
        <v>0.33</v>
      </c>
      <c r="AW131" s="1">
        <f t="shared" si="128"/>
        <v>0</v>
      </c>
      <c r="AX131" s="1">
        <f t="shared" si="140"/>
        <v>0</v>
      </c>
      <c r="AZ131" s="1">
        <f t="shared" si="129"/>
        <v>0</v>
      </c>
      <c r="BA131" s="1">
        <f t="shared" si="141"/>
        <v>0</v>
      </c>
    </row>
    <row r="132" spans="1:54" x14ac:dyDescent="0.15">
      <c r="C132" s="7">
        <v>11</v>
      </c>
      <c r="D132" s="8">
        <v>1.962830018</v>
      </c>
      <c r="E132" s="10">
        <f t="shared" si="130"/>
        <v>6.5414975922903196</v>
      </c>
      <c r="F132" s="7" t="s">
        <v>85</v>
      </c>
      <c r="G132" s="1">
        <v>12</v>
      </c>
      <c r="H132" s="9">
        <f t="shared" si="120"/>
        <v>1.962830018</v>
      </c>
      <c r="I132" s="9">
        <f t="shared" si="121"/>
        <v>275.11283001799995</v>
      </c>
      <c r="J132" s="9">
        <f t="shared" si="122"/>
        <v>2.2472858648725842E-2</v>
      </c>
      <c r="K132" s="9">
        <f t="shared" si="131"/>
        <v>28.47</v>
      </c>
      <c r="L132" s="9">
        <f t="shared" si="132"/>
        <v>0.28470000000000001</v>
      </c>
      <c r="M132" s="1" t="s">
        <v>83</v>
      </c>
      <c r="O132" s="9">
        <f t="shared" si="133"/>
        <v>0.6142104870476236</v>
      </c>
      <c r="P132" s="9">
        <f t="shared" si="123"/>
        <v>1.3803065455986301E-2</v>
      </c>
      <c r="Q132" s="12">
        <f t="shared" si="134"/>
        <v>4.5550116004754795E-3</v>
      </c>
      <c r="R132" s="9">
        <f t="shared" si="135"/>
        <v>9.3951000000000007E-2</v>
      </c>
      <c r="S132" s="13">
        <f t="shared" si="124"/>
        <v>4.8482843189273976E-2</v>
      </c>
      <c r="T132" s="2">
        <f t="shared" si="136"/>
        <v>0.01</v>
      </c>
      <c r="U132" s="14">
        <f t="shared" si="125"/>
        <v>4.8482843189273975E-4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26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27"/>
        <v>5.0000000000000001E-3</v>
      </c>
      <c r="AT132" s="1">
        <f t="shared" si="137"/>
        <v>5.9748284318927401E-3</v>
      </c>
      <c r="AU132" s="9">
        <f t="shared" si="138"/>
        <v>28.47</v>
      </c>
      <c r="AV132" s="1">
        <f t="shared" si="139"/>
        <v>0.33</v>
      </c>
      <c r="AW132" s="1">
        <f t="shared" si="128"/>
        <v>0</v>
      </c>
      <c r="AX132" s="1">
        <f t="shared" si="140"/>
        <v>0</v>
      </c>
      <c r="AY132" s="1">
        <f>SUM(AX121:AX132)</f>
        <v>0</v>
      </c>
      <c r="AZ132" s="1">
        <f t="shared" si="129"/>
        <v>0</v>
      </c>
      <c r="BA132" s="1">
        <f t="shared" si="141"/>
        <v>0</v>
      </c>
      <c r="BB132" s="1">
        <f>SUM(BA121:BA132)</f>
        <v>0</v>
      </c>
    </row>
    <row r="133" spans="1:54" x14ac:dyDescent="0.15">
      <c r="C133" s="7">
        <v>12</v>
      </c>
      <c r="D133" s="8">
        <v>-1.0363088415483901</v>
      </c>
      <c r="E133" s="10">
        <f t="shared" si="130"/>
        <v>1.962830018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8">
        <v>-0.280124886645161</v>
      </c>
      <c r="E136" s="7"/>
      <c r="F136" s="7"/>
      <c r="G136" s="1">
        <v>1</v>
      </c>
      <c r="H136" s="9">
        <f t="shared" ref="H136:H147" si="142">E137</f>
        <v>-0.280124886645161</v>
      </c>
      <c r="I136" s="9">
        <f t="shared" ref="I136:I147" si="143">H136+273.15</f>
        <v>272.86987511335479</v>
      </c>
      <c r="J136" s="9">
        <f>EXP(($C$15*(I136-$C$13))/($C$16*I136*$C$13))</f>
        <v>1.6800199867343449E-2</v>
      </c>
      <c r="K136" s="9">
        <f>$B$136/12</f>
        <v>75.904791666666668</v>
      </c>
      <c r="L136" s="9">
        <f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44">O136*J136</f>
        <v>1.2752156708890655E-2</v>
      </c>
      <c r="Q136" s="12">
        <f>P136*$B$138</f>
        <v>3.3155607443115707E-3</v>
      </c>
      <c r="R136" s="9">
        <f>L136*$B$138</f>
        <v>0.19735245833333334</v>
      </c>
      <c r="S136" s="13">
        <f t="shared" ref="S136:S147" si="145">Q136/R136</f>
        <v>1.6800199867343449E-2</v>
      </c>
      <c r="T136" s="2">
        <f>$B$137/100</f>
        <v>0.01</v>
      </c>
      <c r="U136" s="14">
        <f t="shared" ref="U136:U147" si="146">S136*T136</f>
        <v>1.6800199867343448E-4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47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48">AR136*AQ136</f>
        <v>5.0000000000000001E-3</v>
      </c>
      <c r="AT136" s="1">
        <f t="shared" ref="AT136:AT147" si="149">(AS136+AM136+AD136+AA136+U136+X136+AG136+AJ136+AP136)</f>
        <v>5.6580019986734349E-3</v>
      </c>
      <c r="AU136" s="9">
        <f>$B$136/12</f>
        <v>75.904791666666668</v>
      </c>
      <c r="AV136" s="1">
        <f>$B$138</f>
        <v>0.26</v>
      </c>
      <c r="AW136" s="1">
        <f>$E$10/12</f>
        <v>0</v>
      </c>
      <c r="AX136" s="1">
        <f t="shared" ref="AX136:AX147" si="150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8">
        <v>-2.0362626571612901</v>
      </c>
      <c r="E137" s="10">
        <f t="shared" ref="E137:E148" si="151">D136</f>
        <v>-0.280124886645161</v>
      </c>
      <c r="F137" s="7" t="s">
        <v>83</v>
      </c>
      <c r="G137" s="1">
        <v>2</v>
      </c>
      <c r="H137" s="9">
        <f t="shared" si="142"/>
        <v>-2.0362626571612901</v>
      </c>
      <c r="I137" s="9">
        <f t="shared" si="143"/>
        <v>271.1137373428387</v>
      </c>
      <c r="J137" s="9">
        <f t="shared" ref="J137:J147" si="152">EXP(($C$15*(I137-$C$13))/($C$16*I137*$C$13))</f>
        <v>1.3333170798965375E-2</v>
      </c>
      <c r="K137" s="9">
        <f t="shared" ref="K137:K147" si="153">$B$136/12</f>
        <v>75.904791666666668</v>
      </c>
      <c r="L137" s="9">
        <f t="shared" ref="L137:L147" si="154">K137*$B$137/100</f>
        <v>0.75904791666666671</v>
      </c>
      <c r="M137" s="1" t="s">
        <v>83</v>
      </c>
      <c r="O137" s="9">
        <f t="shared" ref="O137:O147" si="155">L137+O136-P136-N137</f>
        <v>1.5053436766244428</v>
      </c>
      <c r="P137" s="9">
        <f t="shared" si="144"/>
        <v>2.0071004351576195E-2</v>
      </c>
      <c r="Q137" s="12">
        <f t="shared" ref="Q137:Q147" si="156">P137*$B$138</f>
        <v>5.2184611314098107E-3</v>
      </c>
      <c r="R137" s="9">
        <f t="shared" ref="R137:R147" si="157">L137*$B$138</f>
        <v>0.19735245833333334</v>
      </c>
      <c r="S137" s="13">
        <f t="shared" si="145"/>
        <v>2.6442341663642704E-2</v>
      </c>
      <c r="T137" s="2">
        <f t="shared" ref="T137:T147" si="158">$B$137/100</f>
        <v>0.01</v>
      </c>
      <c r="U137" s="14">
        <f t="shared" si="146"/>
        <v>2.6442341663642703E-4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47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48"/>
        <v>5.0000000000000001E-3</v>
      </c>
      <c r="AT137" s="1">
        <f t="shared" si="149"/>
        <v>5.7544234166364274E-3</v>
      </c>
      <c r="AU137" s="9">
        <f t="shared" ref="AU137:AU147" si="159">$B$136/12</f>
        <v>75.904791666666668</v>
      </c>
      <c r="AV137" s="1">
        <f t="shared" ref="AV137:AV147" si="160">$B$138</f>
        <v>0.26</v>
      </c>
      <c r="AW137" s="1">
        <f t="shared" ref="AW137:AW147" si="161">$E$10/12</f>
        <v>0</v>
      </c>
      <c r="AX137" s="1">
        <f t="shared" si="150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8">
        <v>1.8126669062069001</v>
      </c>
      <c r="E138" s="10">
        <f t="shared" si="151"/>
        <v>-2.0362626571612901</v>
      </c>
      <c r="F138" s="7" t="s">
        <v>83</v>
      </c>
      <c r="G138" s="1">
        <v>3</v>
      </c>
      <c r="H138" s="9">
        <f t="shared" si="142"/>
        <v>1.8126669062069001</v>
      </c>
      <c r="I138" s="9">
        <f t="shared" si="143"/>
        <v>274.96266690620689</v>
      </c>
      <c r="J138" s="9">
        <f t="shared" si="152"/>
        <v>2.2042666545639737E-2</v>
      </c>
      <c r="K138" s="9">
        <f t="shared" si="153"/>
        <v>75.904791666666668</v>
      </c>
      <c r="L138" s="9">
        <f t="shared" si="154"/>
        <v>0.75904791666666671</v>
      </c>
      <c r="M138" s="1" t="s">
        <v>83</v>
      </c>
      <c r="O138" s="9">
        <f t="shared" si="155"/>
        <v>2.2443205889395332</v>
      </c>
      <c r="P138" s="9">
        <f t="shared" si="144"/>
        <v>4.9470810363507922E-2</v>
      </c>
      <c r="Q138" s="12">
        <f t="shared" si="156"/>
        <v>1.286241069451206E-2</v>
      </c>
      <c r="R138" s="9">
        <f t="shared" si="157"/>
        <v>0.19735245833333334</v>
      </c>
      <c r="S138" s="13">
        <f t="shared" si="145"/>
        <v>6.5174818713365709E-2</v>
      </c>
      <c r="T138" s="2">
        <f t="shared" si="158"/>
        <v>0.01</v>
      </c>
      <c r="U138" s="14">
        <f t="shared" si="146"/>
        <v>6.5174818713365716E-4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47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48"/>
        <v>5.0000000000000001E-3</v>
      </c>
      <c r="AT138" s="1">
        <f t="shared" si="149"/>
        <v>6.1417481871336574E-3</v>
      </c>
      <c r="AU138" s="9">
        <f t="shared" si="159"/>
        <v>75.904791666666668</v>
      </c>
      <c r="AV138" s="1">
        <f t="shared" si="160"/>
        <v>0.26</v>
      </c>
      <c r="AW138" s="1">
        <f t="shared" si="161"/>
        <v>0</v>
      </c>
      <c r="AX138" s="1">
        <f t="shared" si="150"/>
        <v>0</v>
      </c>
    </row>
    <row r="139" spans="1:54" x14ac:dyDescent="0.15">
      <c r="C139" s="7">
        <v>3</v>
      </c>
      <c r="D139" s="8">
        <v>2.4383721732258099</v>
      </c>
      <c r="E139" s="10">
        <f t="shared" si="151"/>
        <v>1.8126669062069001</v>
      </c>
      <c r="F139" s="7" t="s">
        <v>83</v>
      </c>
      <c r="G139" s="1">
        <v>4</v>
      </c>
      <c r="H139" s="9">
        <f t="shared" si="142"/>
        <v>2.4383721732258099</v>
      </c>
      <c r="I139" s="9">
        <f t="shared" si="143"/>
        <v>275.58837217322576</v>
      </c>
      <c r="J139" s="9">
        <f t="shared" si="152"/>
        <v>2.388806640155363E-2</v>
      </c>
      <c r="K139" s="9">
        <f t="shared" si="153"/>
        <v>75.904791666666668</v>
      </c>
      <c r="L139" s="9">
        <f t="shared" si="154"/>
        <v>0.75904791666666671</v>
      </c>
      <c r="M139" s="1" t="s">
        <v>83</v>
      </c>
      <c r="O139" s="9">
        <f t="shared" si="155"/>
        <v>2.9538976952426923</v>
      </c>
      <c r="P139" s="9">
        <f t="shared" si="144"/>
        <v>7.0562904287353664E-2</v>
      </c>
      <c r="Q139" s="12">
        <f t="shared" si="156"/>
        <v>1.8346355114711953E-2</v>
      </c>
      <c r="R139" s="9">
        <f t="shared" si="157"/>
        <v>0.19735245833333334</v>
      </c>
      <c r="S139" s="13">
        <f t="shared" si="145"/>
        <v>9.2962384505616294E-2</v>
      </c>
      <c r="T139" s="2">
        <f t="shared" si="158"/>
        <v>0.01</v>
      </c>
      <c r="U139" s="14">
        <f t="shared" si="146"/>
        <v>9.2962384505616293E-4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47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48"/>
        <v>5.0000000000000001E-3</v>
      </c>
      <c r="AT139" s="1">
        <f t="shared" si="149"/>
        <v>6.4196238450561632E-3</v>
      </c>
      <c r="AU139" s="9">
        <f t="shared" si="159"/>
        <v>75.904791666666668</v>
      </c>
      <c r="AV139" s="1">
        <f t="shared" si="160"/>
        <v>0.26</v>
      </c>
      <c r="AW139" s="1">
        <f t="shared" si="161"/>
        <v>0</v>
      </c>
      <c r="AX139" s="1">
        <f t="shared" si="150"/>
        <v>0</v>
      </c>
    </row>
    <row r="140" spans="1:54" x14ac:dyDescent="0.15">
      <c r="C140" s="7">
        <v>4</v>
      </c>
      <c r="D140" s="8">
        <v>7.24403607373333</v>
      </c>
      <c r="E140" s="10">
        <f t="shared" si="151"/>
        <v>2.4383721732258099</v>
      </c>
      <c r="F140" s="7" t="s">
        <v>83</v>
      </c>
      <c r="G140" s="1">
        <v>5</v>
      </c>
      <c r="H140" s="9">
        <f t="shared" si="142"/>
        <v>7.24403607373333</v>
      </c>
      <c r="I140" s="9">
        <f t="shared" si="143"/>
        <v>280.39403607373333</v>
      </c>
      <c r="J140" s="9">
        <f t="shared" si="152"/>
        <v>4.3768499267090664E-2</v>
      </c>
      <c r="K140" s="9">
        <f t="shared" si="153"/>
        <v>75.904791666666668</v>
      </c>
      <c r="L140" s="9">
        <f t="shared" si="154"/>
        <v>0.75904791666666671</v>
      </c>
      <c r="M140" s="1" t="s">
        <v>85</v>
      </c>
      <c r="N140" s="9">
        <f>(O139-P139)*$C$24/100</f>
        <v>0</v>
      </c>
      <c r="O140" s="9">
        <f t="shared" si="155"/>
        <v>3.6423827076220054</v>
      </c>
      <c r="P140" s="9">
        <f t="shared" si="144"/>
        <v>0.15942162486901745</v>
      </c>
      <c r="Q140" s="12">
        <f t="shared" si="156"/>
        <v>4.1449622465944538E-2</v>
      </c>
      <c r="R140" s="9">
        <f t="shared" si="157"/>
        <v>0.19735245833333334</v>
      </c>
      <c r="S140" s="13">
        <f t="shared" si="145"/>
        <v>0.21002840712495746</v>
      </c>
      <c r="T140" s="2">
        <f t="shared" si="158"/>
        <v>0.01</v>
      </c>
      <c r="U140" s="14">
        <f t="shared" si="146"/>
        <v>2.1002840712495748E-3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47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48"/>
        <v>5.0000000000000001E-3</v>
      </c>
      <c r="AT140" s="1">
        <f t="shared" si="149"/>
        <v>7.5902840712495749E-3</v>
      </c>
      <c r="AU140" s="9">
        <f t="shared" si="159"/>
        <v>75.904791666666668</v>
      </c>
      <c r="AV140" s="1">
        <f t="shared" si="160"/>
        <v>0.26</v>
      </c>
      <c r="AW140" s="1">
        <f t="shared" si="161"/>
        <v>0</v>
      </c>
      <c r="AX140" s="1">
        <f t="shared" si="150"/>
        <v>0</v>
      </c>
    </row>
    <row r="141" spans="1:54" x14ac:dyDescent="0.15">
      <c r="C141" s="7">
        <v>5</v>
      </c>
      <c r="D141" s="8">
        <v>10.947258195290299</v>
      </c>
      <c r="E141" s="10">
        <f t="shared" si="151"/>
        <v>7.24403607373333</v>
      </c>
      <c r="F141" s="7" t="s">
        <v>85</v>
      </c>
      <c r="G141" s="1">
        <v>6</v>
      </c>
      <c r="H141" s="9">
        <f t="shared" si="142"/>
        <v>10.947258195290299</v>
      </c>
      <c r="I141" s="9">
        <f t="shared" si="143"/>
        <v>284.09725819529029</v>
      </c>
      <c r="J141" s="9">
        <f t="shared" si="152"/>
        <v>6.8824613302801735E-2</v>
      </c>
      <c r="K141" s="9">
        <f t="shared" si="153"/>
        <v>75.904791666666668</v>
      </c>
      <c r="L141" s="9">
        <f t="shared" si="154"/>
        <v>0.75904791666666671</v>
      </c>
      <c r="M141" s="1" t="s">
        <v>83</v>
      </c>
      <c r="O141" s="9">
        <f t="shared" si="155"/>
        <v>4.2420089994196548</v>
      </c>
      <c r="P141" s="9">
        <f t="shared" si="144"/>
        <v>0.29195462901206265</v>
      </c>
      <c r="Q141" s="12">
        <f t="shared" si="156"/>
        <v>7.5908203543136293E-2</v>
      </c>
      <c r="R141" s="9">
        <f t="shared" si="157"/>
        <v>0.19735245833333334</v>
      </c>
      <c r="S141" s="13">
        <f t="shared" si="145"/>
        <v>0.38463267285439839</v>
      </c>
      <c r="T141" s="2">
        <f t="shared" si="158"/>
        <v>0.01</v>
      </c>
      <c r="U141" s="14">
        <f t="shared" si="146"/>
        <v>3.846326728543984E-3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47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48"/>
        <v>5.0000000000000001E-3</v>
      </c>
      <c r="AT141" s="1">
        <f t="shared" si="149"/>
        <v>9.3363267285439845E-3</v>
      </c>
      <c r="AU141" s="9">
        <f t="shared" si="159"/>
        <v>75.904791666666668</v>
      </c>
      <c r="AV141" s="1">
        <f t="shared" si="160"/>
        <v>0.26</v>
      </c>
      <c r="AW141" s="1">
        <f t="shared" si="161"/>
        <v>0</v>
      </c>
      <c r="AX141" s="1">
        <f t="shared" si="150"/>
        <v>0</v>
      </c>
    </row>
    <row r="142" spans="1:54" x14ac:dyDescent="0.15">
      <c r="C142" s="7">
        <v>6</v>
      </c>
      <c r="D142" s="8">
        <v>15.273712922</v>
      </c>
      <c r="E142" s="10">
        <f t="shared" si="151"/>
        <v>10.947258195290299</v>
      </c>
      <c r="F142" s="7" t="s">
        <v>83</v>
      </c>
      <c r="G142" s="1">
        <v>7</v>
      </c>
      <c r="H142" s="9">
        <f t="shared" si="142"/>
        <v>15.273712922</v>
      </c>
      <c r="I142" s="9">
        <f t="shared" si="143"/>
        <v>288.42371292199999</v>
      </c>
      <c r="J142" s="9">
        <f t="shared" si="152"/>
        <v>0.11508421641417414</v>
      </c>
      <c r="K142" s="9">
        <f t="shared" si="153"/>
        <v>75.904791666666668</v>
      </c>
      <c r="L142" s="9">
        <f t="shared" si="154"/>
        <v>0.75904791666666671</v>
      </c>
      <c r="M142" s="1" t="s">
        <v>83</v>
      </c>
      <c r="O142" s="9">
        <f t="shared" si="155"/>
        <v>4.7091022870742592</v>
      </c>
      <c r="P142" s="9">
        <f t="shared" si="144"/>
        <v>0.5419433467221364</v>
      </c>
      <c r="Q142" s="12">
        <f t="shared" si="156"/>
        <v>0.14090527014775547</v>
      </c>
      <c r="R142" s="9">
        <f t="shared" si="157"/>
        <v>0.19735245833333334</v>
      </c>
      <c r="S142" s="13">
        <f t="shared" si="145"/>
        <v>0.71397778035155191</v>
      </c>
      <c r="T142" s="2">
        <f t="shared" si="158"/>
        <v>0.01</v>
      </c>
      <c r="U142" s="14">
        <f t="shared" si="146"/>
        <v>7.1397778035155188E-3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47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48"/>
        <v>7.4999999999999997E-3</v>
      </c>
      <c r="AT142" s="1">
        <f t="shared" si="149"/>
        <v>1.7089777803515518E-2</v>
      </c>
      <c r="AU142" s="9">
        <f t="shared" si="159"/>
        <v>75.904791666666668</v>
      </c>
      <c r="AV142" s="1">
        <f t="shared" si="160"/>
        <v>0.26</v>
      </c>
      <c r="AW142" s="1">
        <f t="shared" si="161"/>
        <v>0</v>
      </c>
      <c r="AX142" s="1">
        <f t="shared" si="150"/>
        <v>0</v>
      </c>
    </row>
    <row r="143" spans="1:54" x14ac:dyDescent="0.15">
      <c r="C143" s="7">
        <v>7</v>
      </c>
      <c r="D143" s="8">
        <v>17.447650278387101</v>
      </c>
      <c r="E143" s="10">
        <f t="shared" si="151"/>
        <v>15.273712922</v>
      </c>
      <c r="F143" s="7" t="s">
        <v>83</v>
      </c>
      <c r="G143" s="1">
        <v>8</v>
      </c>
      <c r="H143" s="9">
        <f t="shared" si="142"/>
        <v>17.447650278387101</v>
      </c>
      <c r="I143" s="9">
        <f t="shared" si="143"/>
        <v>290.59765027838705</v>
      </c>
      <c r="J143" s="9">
        <f t="shared" si="152"/>
        <v>0.14814769740972106</v>
      </c>
      <c r="K143" s="9">
        <f t="shared" si="153"/>
        <v>75.904791666666668</v>
      </c>
      <c r="L143" s="9">
        <f t="shared" si="154"/>
        <v>0.75904791666666671</v>
      </c>
      <c r="M143" s="1" t="s">
        <v>83</v>
      </c>
      <c r="O143" s="9">
        <f t="shared" si="155"/>
        <v>4.9262068570187898</v>
      </c>
      <c r="P143" s="9">
        <f t="shared" si="144"/>
        <v>0.7298062028313127</v>
      </c>
      <c r="Q143" s="12">
        <f t="shared" si="156"/>
        <v>0.1897496127361413</v>
      </c>
      <c r="R143" s="9">
        <f t="shared" si="157"/>
        <v>0.19735245833333334</v>
      </c>
      <c r="S143" s="13">
        <f t="shared" si="145"/>
        <v>0.96147579988919807</v>
      </c>
      <c r="T143" s="2">
        <f t="shared" si="158"/>
        <v>0.01</v>
      </c>
      <c r="U143" s="14">
        <f t="shared" si="146"/>
        <v>9.6147579988919811E-3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47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48"/>
        <v>7.4999999999999997E-3</v>
      </c>
      <c r="AT143" s="1">
        <f t="shared" si="149"/>
        <v>1.9564757998891982E-2</v>
      </c>
      <c r="AU143" s="9">
        <f t="shared" si="159"/>
        <v>75.904791666666668</v>
      </c>
      <c r="AV143" s="1">
        <f t="shared" si="160"/>
        <v>0.26</v>
      </c>
      <c r="AW143" s="1">
        <f t="shared" si="161"/>
        <v>0</v>
      </c>
      <c r="AX143" s="1">
        <f t="shared" si="150"/>
        <v>0</v>
      </c>
    </row>
    <row r="144" spans="1:54" x14ac:dyDescent="0.15">
      <c r="C144" s="7">
        <v>8</v>
      </c>
      <c r="D144" s="8">
        <v>16.0740308350323</v>
      </c>
      <c r="E144" s="10">
        <f t="shared" si="151"/>
        <v>17.447650278387101</v>
      </c>
      <c r="F144" s="7" t="s">
        <v>83</v>
      </c>
      <c r="G144" s="1">
        <v>9</v>
      </c>
      <c r="H144" s="9">
        <f t="shared" si="142"/>
        <v>16.0740308350323</v>
      </c>
      <c r="I144" s="9">
        <f t="shared" si="143"/>
        <v>289.22403083503229</v>
      </c>
      <c r="J144" s="9">
        <f t="shared" si="152"/>
        <v>0.12635285014058587</v>
      </c>
      <c r="K144" s="9">
        <f t="shared" si="153"/>
        <v>75.904791666666668</v>
      </c>
      <c r="L144" s="9">
        <f t="shared" si="154"/>
        <v>0.75904791666666671</v>
      </c>
      <c r="M144" s="1" t="s">
        <v>83</v>
      </c>
      <c r="O144" s="9">
        <f t="shared" si="155"/>
        <v>4.955448570854144</v>
      </c>
      <c r="P144" s="9">
        <f t="shared" si="144"/>
        <v>0.62613505065251407</v>
      </c>
      <c r="Q144" s="12">
        <f t="shared" si="156"/>
        <v>0.16279511316965367</v>
      </c>
      <c r="R144" s="9">
        <f t="shared" si="157"/>
        <v>0.19735245833333334</v>
      </c>
      <c r="S144" s="13">
        <f t="shared" si="145"/>
        <v>0.8248952890907929</v>
      </c>
      <c r="T144" s="2">
        <f t="shared" si="158"/>
        <v>0.01</v>
      </c>
      <c r="U144" s="14">
        <f t="shared" si="146"/>
        <v>8.2489528909079294E-3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47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48"/>
        <v>7.4999999999999997E-3</v>
      </c>
      <c r="AT144" s="1">
        <f t="shared" si="149"/>
        <v>1.8198952890907928E-2</v>
      </c>
      <c r="AU144" s="9">
        <f t="shared" si="159"/>
        <v>75.904791666666668</v>
      </c>
      <c r="AV144" s="1">
        <f t="shared" si="160"/>
        <v>0.26</v>
      </c>
      <c r="AW144" s="1">
        <f t="shared" si="161"/>
        <v>0</v>
      </c>
      <c r="AX144" s="1">
        <f t="shared" si="150"/>
        <v>0</v>
      </c>
    </row>
    <row r="145" spans="3:51" x14ac:dyDescent="0.15">
      <c r="C145" s="7">
        <v>9</v>
      </c>
      <c r="D145" s="8">
        <v>14.323971489033299</v>
      </c>
      <c r="E145" s="10">
        <f t="shared" si="151"/>
        <v>16.0740308350323</v>
      </c>
      <c r="F145" s="7" t="s">
        <v>83</v>
      </c>
      <c r="G145" s="1">
        <v>10</v>
      </c>
      <c r="H145" s="9">
        <f t="shared" si="142"/>
        <v>14.323971489033299</v>
      </c>
      <c r="I145" s="9">
        <f t="shared" si="143"/>
        <v>287.47397148903326</v>
      </c>
      <c r="J145" s="9">
        <f t="shared" si="152"/>
        <v>0.10293875385086158</v>
      </c>
      <c r="K145" s="9">
        <f t="shared" si="153"/>
        <v>75.904791666666668</v>
      </c>
      <c r="L145" s="9">
        <f t="shared" si="154"/>
        <v>0.75904791666666671</v>
      </c>
      <c r="M145" s="1" t="s">
        <v>83</v>
      </c>
      <c r="O145" s="9">
        <f t="shared" si="155"/>
        <v>5.088361436868297</v>
      </c>
      <c r="P145" s="9">
        <f t="shared" si="144"/>
        <v>0.523789585454002</v>
      </c>
      <c r="Q145" s="12">
        <f t="shared" si="156"/>
        <v>0.13618529221804052</v>
      </c>
      <c r="R145" s="9">
        <f t="shared" si="157"/>
        <v>0.19735245833333334</v>
      </c>
      <c r="S145" s="13">
        <f t="shared" si="145"/>
        <v>0.69006129119516757</v>
      </c>
      <c r="T145" s="2">
        <f t="shared" si="158"/>
        <v>0.01</v>
      </c>
      <c r="U145" s="14">
        <f t="shared" si="146"/>
        <v>6.900612911951676E-3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47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48"/>
        <v>7.4999999999999997E-3</v>
      </c>
      <c r="AT145" s="1">
        <f t="shared" si="149"/>
        <v>1.6850612911951675E-2</v>
      </c>
      <c r="AU145" s="9">
        <f t="shared" si="159"/>
        <v>75.904791666666668</v>
      </c>
      <c r="AV145" s="1">
        <f t="shared" si="160"/>
        <v>0.26</v>
      </c>
      <c r="AW145" s="1">
        <f t="shared" si="161"/>
        <v>0</v>
      </c>
      <c r="AX145" s="1">
        <f t="shared" si="150"/>
        <v>0</v>
      </c>
    </row>
    <row r="146" spans="3:51" x14ac:dyDescent="0.15">
      <c r="C146" s="7">
        <v>10</v>
      </c>
      <c r="D146" s="8">
        <v>6.5414975922903196</v>
      </c>
      <c r="E146" s="10">
        <f t="shared" si="151"/>
        <v>14.323971489033299</v>
      </c>
      <c r="F146" s="7" t="s">
        <v>83</v>
      </c>
      <c r="G146" s="1">
        <v>11</v>
      </c>
      <c r="H146" s="9">
        <f t="shared" si="142"/>
        <v>6.5414975922903196</v>
      </c>
      <c r="I146" s="9">
        <f t="shared" si="143"/>
        <v>279.69149759229032</v>
      </c>
      <c r="J146" s="9">
        <f t="shared" si="152"/>
        <v>4.011257968305533E-2</v>
      </c>
      <c r="K146" s="9">
        <f t="shared" si="153"/>
        <v>75.904791666666668</v>
      </c>
      <c r="L146" s="9">
        <f t="shared" si="154"/>
        <v>0.75904791666666671</v>
      </c>
      <c r="M146" s="1" t="s">
        <v>85</v>
      </c>
      <c r="N146" s="9">
        <f>(O145-P145)*$C$24/100</f>
        <v>0</v>
      </c>
      <c r="O146" s="9">
        <f t="shared" si="155"/>
        <v>5.3236197680809614</v>
      </c>
      <c r="P146" s="9">
        <f t="shared" si="144"/>
        <v>0.21354412214943611</v>
      </c>
      <c r="Q146" s="12">
        <f t="shared" si="156"/>
        <v>5.5521471758853393E-2</v>
      </c>
      <c r="R146" s="9">
        <f t="shared" si="157"/>
        <v>0.19735245833333334</v>
      </c>
      <c r="S146" s="13">
        <f t="shared" si="145"/>
        <v>0.28133154371493163</v>
      </c>
      <c r="T146" s="2">
        <f t="shared" si="158"/>
        <v>0.01</v>
      </c>
      <c r="U146" s="14">
        <f t="shared" si="146"/>
        <v>2.8133154371493166E-3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47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48"/>
        <v>5.0000000000000001E-3</v>
      </c>
      <c r="AT146" s="1">
        <f t="shared" si="149"/>
        <v>8.3033154371493154E-3</v>
      </c>
      <c r="AU146" s="9">
        <f t="shared" si="159"/>
        <v>75.904791666666668</v>
      </c>
      <c r="AV146" s="1">
        <f t="shared" si="160"/>
        <v>0.26</v>
      </c>
      <c r="AW146" s="1">
        <f t="shared" si="161"/>
        <v>0</v>
      </c>
      <c r="AX146" s="1">
        <f t="shared" si="150"/>
        <v>0</v>
      </c>
    </row>
    <row r="147" spans="3:51" x14ac:dyDescent="0.15">
      <c r="C147" s="7">
        <v>11</v>
      </c>
      <c r="D147" s="8">
        <v>1.962830018</v>
      </c>
      <c r="E147" s="10">
        <f t="shared" si="151"/>
        <v>6.5414975922903196</v>
      </c>
      <c r="F147" s="7" t="s">
        <v>85</v>
      </c>
      <c r="G147" s="1">
        <v>12</v>
      </c>
      <c r="H147" s="9">
        <f t="shared" si="142"/>
        <v>1.962830018</v>
      </c>
      <c r="I147" s="9">
        <f t="shared" si="143"/>
        <v>275.11283001799995</v>
      </c>
      <c r="J147" s="9">
        <f t="shared" si="152"/>
        <v>2.2472858648725842E-2</v>
      </c>
      <c r="K147" s="9">
        <f t="shared" si="153"/>
        <v>75.904791666666668</v>
      </c>
      <c r="L147" s="9">
        <f t="shared" si="154"/>
        <v>0.75904791666666671</v>
      </c>
      <c r="M147" s="1" t="s">
        <v>83</v>
      </c>
      <c r="O147" s="9">
        <f t="shared" si="155"/>
        <v>5.8691235625981921</v>
      </c>
      <c r="P147" s="9">
        <f t="shared" si="144"/>
        <v>0.13189598421417542</v>
      </c>
      <c r="Q147" s="12">
        <f t="shared" si="156"/>
        <v>3.4292955895685609E-2</v>
      </c>
      <c r="R147" s="9">
        <f t="shared" si="157"/>
        <v>0.19735245833333334</v>
      </c>
      <c r="S147" s="13">
        <f t="shared" si="145"/>
        <v>0.17376503026764395</v>
      </c>
      <c r="T147" s="2">
        <f t="shared" si="158"/>
        <v>0.01</v>
      </c>
      <c r="U147" s="14">
        <f t="shared" si="146"/>
        <v>1.7376503026764396E-3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47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48"/>
        <v>5.0000000000000001E-3</v>
      </c>
      <c r="AT147" s="1">
        <f t="shared" si="149"/>
        <v>7.2276503026764399E-3</v>
      </c>
      <c r="AU147" s="9">
        <f t="shared" si="159"/>
        <v>75.904791666666668</v>
      </c>
      <c r="AV147" s="1">
        <f t="shared" si="160"/>
        <v>0.26</v>
      </c>
      <c r="AW147" s="1">
        <f t="shared" si="161"/>
        <v>0</v>
      </c>
      <c r="AX147" s="1">
        <f t="shared" si="150"/>
        <v>0</v>
      </c>
      <c r="AY147" s="1">
        <f>SUM(AX136:AX147)</f>
        <v>0</v>
      </c>
    </row>
    <row r="148" spans="3:51" x14ac:dyDescent="0.15">
      <c r="C148" s="7">
        <v>12</v>
      </c>
      <c r="D148" s="8">
        <v>-1.0363088415483901</v>
      </c>
      <c r="E148" s="10">
        <f t="shared" si="151"/>
        <v>1.962830018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87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2501349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50801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86229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6176576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28060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1">
        <v>2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11119046.633677883</v>
      </c>
      <c r="J13" s="6" t="s">
        <v>37</v>
      </c>
      <c r="K13" s="6">
        <f>I13/(10000*1000)</f>
        <v>1.1119046633677883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5.7840900427419397</v>
      </c>
      <c r="E26" s="7"/>
      <c r="F26" s="7"/>
      <c r="G26" s="1">
        <v>1</v>
      </c>
      <c r="H26" s="9">
        <f t="shared" ref="H26:H37" si="0">E27</f>
        <v>5.7840900427419397</v>
      </c>
      <c r="I26" s="9">
        <f t="shared" ref="I26:I37" si="1">H26+273.15</f>
        <v>278.9340900427419</v>
      </c>
      <c r="J26" s="9">
        <f t="shared" ref="J26:J37" si="2">EXP(($C$15*(I26-$C$13))/($C$16*I26*$C$13))</f>
        <v>3.6494483347661644E-2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1.4791978356112703</v>
      </c>
      <c r="Q26" s="12">
        <f t="shared" ref="Q26:Q37" si="6">P26*$B$28</f>
        <v>0.14791978356112703</v>
      </c>
      <c r="R26" s="9">
        <f t="shared" ref="R26:R37" si="7">L26*$B$28</f>
        <v>4.0532094166666672</v>
      </c>
      <c r="S26" s="13">
        <f t="shared" ref="S26:S37" si="8">Q26/R26</f>
        <v>3.6494483347661637E-2</v>
      </c>
      <c r="T26" s="2">
        <f t="shared" ref="T26:T37" si="9">$B$27/100</f>
        <v>0.34</v>
      </c>
      <c r="U26" s="14">
        <f t="shared" ref="U26:U37" si="10">S26*T26</f>
        <v>1.2408124338204957E-2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2.5308124338204958E-2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4.5403705342580603</v>
      </c>
      <c r="E27" s="10">
        <f t="shared" ref="E27:E38" si="18">D26</f>
        <v>5.7840900427419397</v>
      </c>
      <c r="F27" s="7" t="s">
        <v>83</v>
      </c>
      <c r="G27" s="1">
        <v>2</v>
      </c>
      <c r="H27" s="9">
        <f t="shared" si="0"/>
        <v>4.5403705342580603</v>
      </c>
      <c r="I27" s="9">
        <f t="shared" si="1"/>
        <v>277.69037053425802</v>
      </c>
      <c r="J27" s="9">
        <f t="shared" si="2"/>
        <v>3.1212512628691992E-2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79.58499049772206</v>
      </c>
      <c r="P27" s="9">
        <f t="shared" si="5"/>
        <v>2.4840475209644821</v>
      </c>
      <c r="Q27" s="12">
        <f t="shared" si="6"/>
        <v>0.24840475209644822</v>
      </c>
      <c r="R27" s="9">
        <f t="shared" si="7"/>
        <v>4.0532094166666672</v>
      </c>
      <c r="S27" s="13">
        <f t="shared" si="8"/>
        <v>6.1285940735017502E-2</v>
      </c>
      <c r="T27" s="2">
        <f t="shared" si="9"/>
        <v>0.34</v>
      </c>
      <c r="U27" s="14">
        <f t="shared" si="10"/>
        <v>2.0837219849905952E-2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3.373721984990595E-2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4.4559673102069004</v>
      </c>
      <c r="E28" s="10">
        <f t="shared" si="18"/>
        <v>4.5403705342580603</v>
      </c>
      <c r="F28" s="7" t="s">
        <v>83</v>
      </c>
      <c r="G28" s="1">
        <v>3</v>
      </c>
      <c r="H28" s="9">
        <f t="shared" si="0"/>
        <v>4.4559673102069004</v>
      </c>
      <c r="I28" s="9">
        <f t="shared" si="1"/>
        <v>277.60596731020689</v>
      </c>
      <c r="J28" s="9">
        <f t="shared" si="2"/>
        <v>3.0881533176830751E-2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117.63303714342425</v>
      </c>
      <c r="P28" s="9">
        <f t="shared" si="5"/>
        <v>3.6326885392360198</v>
      </c>
      <c r="Q28" s="12">
        <f t="shared" si="6"/>
        <v>0.36326885392360198</v>
      </c>
      <c r="R28" s="9">
        <f t="shared" si="7"/>
        <v>4.0532094166666672</v>
      </c>
      <c r="S28" s="13">
        <f t="shared" si="8"/>
        <v>8.9624990120138401E-2</v>
      </c>
      <c r="T28" s="2">
        <f t="shared" si="9"/>
        <v>0.34</v>
      </c>
      <c r="U28" s="14">
        <f t="shared" si="10"/>
        <v>3.0472496640847058E-2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4.3372496640847059E-2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5.0400392861612904</v>
      </c>
      <c r="E29" s="10">
        <f t="shared" si="18"/>
        <v>4.4559673102069004</v>
      </c>
      <c r="F29" s="7" t="s">
        <v>83</v>
      </c>
      <c r="G29" s="1">
        <v>4</v>
      </c>
      <c r="H29" s="9">
        <f t="shared" si="0"/>
        <v>5.0400392861612904</v>
      </c>
      <c r="I29" s="9">
        <f t="shared" si="1"/>
        <v>278.19003928616127</v>
      </c>
      <c r="J29" s="9">
        <f t="shared" si="2"/>
        <v>3.3241464621314665E-2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154.53244277085489</v>
      </c>
      <c r="P29" s="9">
        <f t="shared" si="5"/>
        <v>5.1368847292127056</v>
      </c>
      <c r="Q29" s="12">
        <f t="shared" si="6"/>
        <v>0.51368847292127062</v>
      </c>
      <c r="R29" s="9">
        <f t="shared" si="7"/>
        <v>4.0532094166666672</v>
      </c>
      <c r="S29" s="13">
        <f t="shared" si="8"/>
        <v>0.12673622803919288</v>
      </c>
      <c r="T29" s="2">
        <f t="shared" si="9"/>
        <v>0.34</v>
      </c>
      <c r="U29" s="14">
        <f t="shared" si="10"/>
        <v>4.3090317533325581E-2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5.5990317533325583E-2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8.3796330563333399</v>
      </c>
      <c r="E30" s="10">
        <f t="shared" si="18"/>
        <v>5.0400392861612904</v>
      </c>
      <c r="F30" s="7" t="s">
        <v>83</v>
      </c>
      <c r="G30" s="1">
        <v>5</v>
      </c>
      <c r="H30" s="9">
        <f t="shared" si="0"/>
        <v>8.3796330563333399</v>
      </c>
      <c r="I30" s="9">
        <f t="shared" si="1"/>
        <v>281.5296330563333</v>
      </c>
      <c r="J30" s="9">
        <f t="shared" si="2"/>
        <v>5.0349314393162113E-2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141.92578013956006</v>
      </c>
      <c r="O30" s="9">
        <f t="shared" si="19"/>
        <v>48.001872068748781</v>
      </c>
      <c r="P30" s="9">
        <f t="shared" si="5"/>
        <v>2.4168613482497796</v>
      </c>
      <c r="Q30" s="12">
        <f t="shared" si="6"/>
        <v>0.24168613482497797</v>
      </c>
      <c r="R30" s="9">
        <f t="shared" si="7"/>
        <v>4.0532094166666672</v>
      </c>
      <c r="S30" s="13">
        <f t="shared" si="8"/>
        <v>5.9628336456333177E-2</v>
      </c>
      <c r="T30" s="2">
        <f t="shared" si="9"/>
        <v>0.34</v>
      </c>
      <c r="U30" s="14">
        <f t="shared" si="10"/>
        <v>2.027363439515328E-2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3.3173634395153279E-2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13.8505669937419</v>
      </c>
      <c r="E31" s="10">
        <f t="shared" si="18"/>
        <v>8.3796330563333399</v>
      </c>
      <c r="F31" s="7" t="s">
        <v>85</v>
      </c>
      <c r="G31" s="1">
        <v>6</v>
      </c>
      <c r="H31" s="9">
        <f t="shared" si="0"/>
        <v>13.8505669937419</v>
      </c>
      <c r="I31" s="9">
        <f t="shared" si="1"/>
        <v>287.00056699374187</v>
      </c>
      <c r="J31" s="9">
        <f t="shared" si="2"/>
        <v>9.7345422359695816E-2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86.117104887165667</v>
      </c>
      <c r="P31" s="9">
        <f t="shared" si="5"/>
        <v>8.3831059476353662</v>
      </c>
      <c r="Q31" s="12">
        <f t="shared" si="6"/>
        <v>0.83831059476353664</v>
      </c>
      <c r="R31" s="9">
        <f t="shared" si="7"/>
        <v>4.0532094166666672</v>
      </c>
      <c r="S31" s="13">
        <f t="shared" si="8"/>
        <v>0.20682637105214213</v>
      </c>
      <c r="T31" s="2">
        <f t="shared" si="9"/>
        <v>0.34</v>
      </c>
      <c r="U31" s="14">
        <f t="shared" si="10"/>
        <v>7.0320966157728329E-2</v>
      </c>
      <c r="V31" s="13"/>
      <c r="W31" s="2"/>
      <c r="X31" s="14"/>
      <c r="Y31" s="2">
        <v>0.04</v>
      </c>
      <c r="Z31" s="2">
        <v>0.63</v>
      </c>
      <c r="AA31" s="2">
        <f t="shared" si="11"/>
        <v>2.52E-2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9.5820966157728338E-2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16.116264525999998</v>
      </c>
      <c r="E32" s="10">
        <f t="shared" si="18"/>
        <v>13.8505669937419</v>
      </c>
      <c r="F32" s="7" t="s">
        <v>83</v>
      </c>
      <c r="G32" s="1">
        <v>7</v>
      </c>
      <c r="H32" s="9">
        <f t="shared" si="0"/>
        <v>16.116264525999998</v>
      </c>
      <c r="I32" s="9">
        <f t="shared" si="1"/>
        <v>289.26626452599999</v>
      </c>
      <c r="J32" s="9">
        <f t="shared" si="2"/>
        <v>0.12697543054343741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118.26609310619696</v>
      </c>
      <c r="P32" s="9">
        <f t="shared" si="5"/>
        <v>15.016888090849614</v>
      </c>
      <c r="Q32" s="12">
        <f t="shared" si="6"/>
        <v>1.5016888090849614</v>
      </c>
      <c r="R32" s="9">
        <f t="shared" si="7"/>
        <v>4.0532094166666672</v>
      </c>
      <c r="S32" s="13">
        <f t="shared" si="8"/>
        <v>0.37049376301902021</v>
      </c>
      <c r="T32" s="2">
        <f t="shared" si="9"/>
        <v>0.34</v>
      </c>
      <c r="U32" s="14">
        <f t="shared" si="10"/>
        <v>0.12596787942646687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0.15161787942646687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18.287029509354799</v>
      </c>
      <c r="E33" s="10">
        <f t="shared" si="18"/>
        <v>16.116264525999998</v>
      </c>
      <c r="F33" s="7" t="s">
        <v>83</v>
      </c>
      <c r="G33" s="1">
        <v>8</v>
      </c>
      <c r="H33" s="9">
        <f t="shared" si="0"/>
        <v>18.287029509354799</v>
      </c>
      <c r="I33" s="9">
        <f t="shared" si="1"/>
        <v>291.43702950935477</v>
      </c>
      <c r="J33" s="9">
        <f t="shared" si="2"/>
        <v>0.16315683532908107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143.78129918201401</v>
      </c>
      <c r="P33" s="9">
        <f t="shared" si="5"/>
        <v>23.458901754041197</v>
      </c>
      <c r="Q33" s="12">
        <f t="shared" si="6"/>
        <v>2.3458901754041199</v>
      </c>
      <c r="R33" s="9">
        <f t="shared" si="7"/>
        <v>4.0532094166666672</v>
      </c>
      <c r="S33" s="13">
        <f t="shared" si="8"/>
        <v>0.5787734938535114</v>
      </c>
      <c r="T33" s="2">
        <f t="shared" si="9"/>
        <v>0.34</v>
      </c>
      <c r="U33" s="14">
        <f t="shared" si="10"/>
        <v>0.19678298791019389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0.22243298791019389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18.110617748387099</v>
      </c>
      <c r="E34" s="10">
        <f t="shared" si="18"/>
        <v>18.287029509354799</v>
      </c>
      <c r="F34" s="7" t="s">
        <v>83</v>
      </c>
      <c r="G34" s="1">
        <v>9</v>
      </c>
      <c r="H34" s="9">
        <f t="shared" si="0"/>
        <v>18.110617748387099</v>
      </c>
      <c r="I34" s="9">
        <f t="shared" si="1"/>
        <v>291.26061774838706</v>
      </c>
      <c r="J34" s="9">
        <f t="shared" si="2"/>
        <v>0.15988843404453051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160.85449159463948</v>
      </c>
      <c r="P34" s="9">
        <f t="shared" si="5"/>
        <v>25.718772770096002</v>
      </c>
      <c r="Q34" s="12">
        <f t="shared" si="6"/>
        <v>2.5718772770096003</v>
      </c>
      <c r="R34" s="9">
        <f t="shared" si="7"/>
        <v>4.0532094166666672</v>
      </c>
      <c r="S34" s="13">
        <f t="shared" si="8"/>
        <v>0.63452859515082627</v>
      </c>
      <c r="T34" s="2">
        <f t="shared" si="9"/>
        <v>0.34</v>
      </c>
      <c r="U34" s="14">
        <f t="shared" si="10"/>
        <v>0.21573972235128094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0.24138972235128095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17.350852559333301</v>
      </c>
      <c r="E35" s="10">
        <f t="shared" si="18"/>
        <v>18.110617748387099</v>
      </c>
      <c r="F35" s="7" t="s">
        <v>83</v>
      </c>
      <c r="G35" s="1">
        <v>10</v>
      </c>
      <c r="H35" s="9">
        <f t="shared" si="0"/>
        <v>17.350852559333301</v>
      </c>
      <c r="I35" s="9">
        <f t="shared" si="1"/>
        <v>290.50085255933328</v>
      </c>
      <c r="J35" s="9">
        <f t="shared" si="2"/>
        <v>0.14650289327934904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175.66781299121016</v>
      </c>
      <c r="P35" s="9">
        <f t="shared" si="5"/>
        <v>25.735842859267905</v>
      </c>
      <c r="Q35" s="12">
        <f t="shared" si="6"/>
        <v>2.5735842859267906</v>
      </c>
      <c r="R35" s="9">
        <f t="shared" si="7"/>
        <v>4.0532094166666672</v>
      </c>
      <c r="S35" s="13">
        <f t="shared" si="8"/>
        <v>0.63494974509441693</v>
      </c>
      <c r="T35" s="2">
        <f t="shared" si="9"/>
        <v>0.34</v>
      </c>
      <c r="U35" s="14">
        <f t="shared" si="10"/>
        <v>0.21588291333210177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0.24153291333210178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9.8435502685806409</v>
      </c>
      <c r="E36" s="10">
        <f t="shared" si="18"/>
        <v>17.350852559333301</v>
      </c>
      <c r="F36" s="7" t="s">
        <v>83</v>
      </c>
      <c r="G36" s="1">
        <v>11</v>
      </c>
      <c r="H36" s="9">
        <f t="shared" si="0"/>
        <v>9.8435502685806409</v>
      </c>
      <c r="I36" s="9">
        <f t="shared" si="1"/>
        <v>282.99355026858063</v>
      </c>
      <c r="J36" s="9">
        <f t="shared" si="2"/>
        <v>6.0213330952294357E-2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142.43537162534514</v>
      </c>
      <c r="O36" s="9">
        <f t="shared" si="19"/>
        <v>48.028692673263777</v>
      </c>
      <c r="P36" s="9">
        <f t="shared" si="5"/>
        <v>2.891967567141267</v>
      </c>
      <c r="Q36" s="12">
        <f t="shared" si="6"/>
        <v>0.2891967567141267</v>
      </c>
      <c r="R36" s="9">
        <f t="shared" si="7"/>
        <v>4.0532094166666672</v>
      </c>
      <c r="S36" s="13">
        <f t="shared" si="8"/>
        <v>7.1350065339569904E-2</v>
      </c>
      <c r="T36" s="2">
        <f t="shared" si="9"/>
        <v>0.34</v>
      </c>
      <c r="U36" s="14">
        <f t="shared" si="10"/>
        <v>2.4259022215453768E-2</v>
      </c>
      <c r="V36" s="13"/>
      <c r="W36" s="2"/>
      <c r="X36" s="14"/>
      <c r="Y36" s="2">
        <v>0.04</v>
      </c>
      <c r="Z36" s="2">
        <v>0.63</v>
      </c>
      <c r="AA36" s="2">
        <f t="shared" si="11"/>
        <v>2.52E-2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4.9759022215453766E-2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6.0252146887666704</v>
      </c>
      <c r="E37" s="10">
        <f t="shared" si="18"/>
        <v>9.8435502685806409</v>
      </c>
      <c r="F37" s="7" t="s">
        <v>85</v>
      </c>
      <c r="G37" s="1">
        <v>12</v>
      </c>
      <c r="H37" s="9">
        <f t="shared" si="0"/>
        <v>6.0252146887666704</v>
      </c>
      <c r="I37" s="9">
        <f t="shared" si="1"/>
        <v>279.17521468876663</v>
      </c>
      <c r="J37" s="9">
        <f t="shared" si="2"/>
        <v>3.7611525199001204E-2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85.668819272789179</v>
      </c>
      <c r="P37" s="9">
        <f t="shared" si="5"/>
        <v>3.2221349548471903</v>
      </c>
      <c r="Q37" s="12">
        <f t="shared" si="6"/>
        <v>0.32221349548471906</v>
      </c>
      <c r="R37" s="9">
        <f t="shared" si="7"/>
        <v>4.0532094166666672</v>
      </c>
      <c r="S37" s="13">
        <f t="shared" si="8"/>
        <v>7.9495891369389282E-2</v>
      </c>
      <c r="T37" s="2">
        <f t="shared" si="9"/>
        <v>0.34</v>
      </c>
      <c r="U37" s="14">
        <f t="shared" si="10"/>
        <v>2.7028603065592356E-2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3.9928603065592358E-2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4.1570959403870997</v>
      </c>
      <c r="E38" s="10">
        <f t="shared" si="18"/>
        <v>6.0252146887666704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5.7840900427419397</v>
      </c>
      <c r="E42" s="7"/>
      <c r="F42" s="7"/>
      <c r="G42" s="1">
        <v>1</v>
      </c>
      <c r="H42" s="9">
        <f t="shared" ref="H42:H53" si="20">E43</f>
        <v>5.7840900427419397</v>
      </c>
      <c r="I42" s="9">
        <f t="shared" ref="I42:I53" si="21">H42+273.15</f>
        <v>278.9340900427419</v>
      </c>
      <c r="J42" s="9">
        <f t="shared" ref="J42:J53" si="22">EXP(($C$15*(I42-$C$13))/($C$16*I42*$C$13))</f>
        <v>3.6494483347661644E-2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2.1479284355308108</v>
      </c>
      <c r="Q42" s="12">
        <f t="shared" ref="Q42:Q53" si="26">P42*$B$44</f>
        <v>0.5155028245273946</v>
      </c>
      <c r="R42" s="9">
        <f t="shared" ref="R42:R53" si="27">L42*$B$44</f>
        <v>14.125500000000001</v>
      </c>
      <c r="S42" s="13">
        <f t="shared" ref="S42:S53" si="28">Q42/R42</f>
        <v>3.6494483347661644E-2</v>
      </c>
      <c r="T42" s="2">
        <f t="shared" ref="T42:T53" si="29">$B$43/100</f>
        <v>0.43</v>
      </c>
      <c r="U42" s="14">
        <f t="shared" ref="U42:U53" si="30">S42*T42</f>
        <v>1.5692627839494506E-2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2.4112627839494506E-2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208445.75</v>
      </c>
      <c r="AU42" s="1">
        <f t="shared" ref="AU42:AU53" si="38">AT42*10000*AS42*0.67*AR42*AQ42</f>
        <v>1106235941.3898237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4.5403705342580603</v>
      </c>
      <c r="E43" s="10">
        <f t="shared" ref="E43:E54" si="40">D42</f>
        <v>5.7840900427419397</v>
      </c>
      <c r="F43" s="7" t="s">
        <v>83</v>
      </c>
      <c r="G43" s="1">
        <v>2</v>
      </c>
      <c r="H43" s="9">
        <f t="shared" si="20"/>
        <v>4.5403705342580603</v>
      </c>
      <c r="I43" s="9">
        <f t="shared" si="21"/>
        <v>277.69037053425802</v>
      </c>
      <c r="J43" s="9">
        <f t="shared" si="22"/>
        <v>3.1212512628691992E-2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115.56457156446919</v>
      </c>
      <c r="P43" s="9">
        <f t="shared" si="25"/>
        <v>3.6070606493853741</v>
      </c>
      <c r="Q43" s="12">
        <f t="shared" si="26"/>
        <v>0.86569455585248978</v>
      </c>
      <c r="R43" s="9">
        <f t="shared" si="27"/>
        <v>14.125500000000001</v>
      </c>
      <c r="S43" s="13">
        <f t="shared" si="28"/>
        <v>6.1285940735017502E-2</v>
      </c>
      <c r="T43" s="2">
        <f t="shared" si="29"/>
        <v>0.43</v>
      </c>
      <c r="U43" s="14">
        <f t="shared" si="30"/>
        <v>2.6352954516057524E-2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3.4772954516057525E-2</v>
      </c>
      <c r="AR43" s="9">
        <f t="shared" si="35"/>
        <v>136.875</v>
      </c>
      <c r="AS43" s="1">
        <f t="shared" si="36"/>
        <v>0.24</v>
      </c>
      <c r="AT43" s="1">
        <f t="shared" si="37"/>
        <v>208445.75</v>
      </c>
      <c r="AU43" s="1">
        <f t="shared" si="38"/>
        <v>1595308994.5248721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4.4559673102069004</v>
      </c>
      <c r="E44" s="10">
        <f t="shared" si="40"/>
        <v>4.5403705342580603</v>
      </c>
      <c r="F44" s="7" t="s">
        <v>83</v>
      </c>
      <c r="G44" s="1">
        <v>3</v>
      </c>
      <c r="H44" s="9">
        <f t="shared" si="20"/>
        <v>4.4559673102069004</v>
      </c>
      <c r="I44" s="9">
        <f t="shared" si="21"/>
        <v>277.60596731020689</v>
      </c>
      <c r="J44" s="9">
        <f t="shared" si="22"/>
        <v>3.0881533176830751E-2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170.8137609150838</v>
      </c>
      <c r="P44" s="9">
        <f t="shared" si="25"/>
        <v>5.2749908247583965</v>
      </c>
      <c r="Q44" s="12">
        <f t="shared" si="26"/>
        <v>1.2659977979420152</v>
      </c>
      <c r="R44" s="9">
        <f t="shared" si="27"/>
        <v>14.125500000000001</v>
      </c>
      <c r="S44" s="13">
        <f t="shared" si="28"/>
        <v>8.9624990120138415E-2</v>
      </c>
      <c r="T44" s="2">
        <f t="shared" si="29"/>
        <v>0.43</v>
      </c>
      <c r="U44" s="14">
        <f t="shared" si="30"/>
        <v>3.8538745751659519E-2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4.6958745751659516E-2</v>
      </c>
      <c r="AR44" s="9">
        <f t="shared" si="35"/>
        <v>136.875</v>
      </c>
      <c r="AS44" s="1">
        <f t="shared" si="36"/>
        <v>0.24</v>
      </c>
      <c r="AT44" s="1">
        <f t="shared" si="37"/>
        <v>208445.75</v>
      </c>
      <c r="AU44" s="1">
        <f t="shared" si="38"/>
        <v>2154367108.3409162</v>
      </c>
    </row>
    <row r="45" spans="1:48" x14ac:dyDescent="0.15">
      <c r="C45" s="7">
        <v>3</v>
      </c>
      <c r="D45" s="7">
        <f t="shared" si="39"/>
        <v>5.0400392861612904</v>
      </c>
      <c r="E45" s="10">
        <f t="shared" si="40"/>
        <v>4.4559673102069004</v>
      </c>
      <c r="F45" s="7" t="s">
        <v>83</v>
      </c>
      <c r="G45" s="1">
        <v>4</v>
      </c>
      <c r="H45" s="9">
        <f t="shared" si="20"/>
        <v>5.0400392861612904</v>
      </c>
      <c r="I45" s="9">
        <f t="shared" si="21"/>
        <v>278.19003928616127</v>
      </c>
      <c r="J45" s="9">
        <f t="shared" si="22"/>
        <v>3.3241464621314665E-2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224.39502009032543</v>
      </c>
      <c r="P45" s="9">
        <f t="shared" si="25"/>
        <v>7.4592191215317465</v>
      </c>
      <c r="Q45" s="12">
        <f t="shared" si="26"/>
        <v>1.7902125891676191</v>
      </c>
      <c r="R45" s="9">
        <f t="shared" si="27"/>
        <v>14.125500000000001</v>
      </c>
      <c r="S45" s="13">
        <f t="shared" si="28"/>
        <v>0.12673622803919288</v>
      </c>
      <c r="T45" s="2">
        <f t="shared" si="29"/>
        <v>0.43</v>
      </c>
      <c r="U45" s="14">
        <f t="shared" si="30"/>
        <v>5.4496578056852936E-2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6.291657805685294E-2</v>
      </c>
      <c r="AR45" s="9">
        <f t="shared" si="35"/>
        <v>136.875</v>
      </c>
      <c r="AS45" s="1">
        <f t="shared" si="36"/>
        <v>0.24</v>
      </c>
      <c r="AT45" s="1">
        <f t="shared" si="37"/>
        <v>208445.75</v>
      </c>
      <c r="AU45" s="1">
        <f t="shared" si="38"/>
        <v>2886478421.9722829</v>
      </c>
    </row>
    <row r="46" spans="1:48" x14ac:dyDescent="0.15">
      <c r="C46" s="7">
        <v>4</v>
      </c>
      <c r="D46" s="7">
        <f t="shared" si="39"/>
        <v>8.3796330563333399</v>
      </c>
      <c r="E46" s="10">
        <f t="shared" si="40"/>
        <v>5.0400392861612904</v>
      </c>
      <c r="F46" s="7" t="s">
        <v>83</v>
      </c>
      <c r="G46" s="1">
        <v>5</v>
      </c>
      <c r="H46" s="9">
        <f t="shared" si="20"/>
        <v>8.3796330563333399</v>
      </c>
      <c r="I46" s="9">
        <f t="shared" si="21"/>
        <v>281.5296330563333</v>
      </c>
      <c r="J46" s="9">
        <f t="shared" si="22"/>
        <v>5.0349314393162113E-2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206.08901092035399</v>
      </c>
      <c r="O46" s="9">
        <f t="shared" si="41"/>
        <v>69.703040048439675</v>
      </c>
      <c r="P46" s="9">
        <f t="shared" si="25"/>
        <v>3.5095002775580588</v>
      </c>
      <c r="Q46" s="12">
        <f t="shared" si="26"/>
        <v>0.84228006661393406</v>
      </c>
      <c r="R46" s="9">
        <f t="shared" si="27"/>
        <v>14.125500000000001</v>
      </c>
      <c r="S46" s="13">
        <f t="shared" si="28"/>
        <v>5.9628336456333156E-2</v>
      </c>
      <c r="T46" s="2">
        <f t="shared" si="29"/>
        <v>0.43</v>
      </c>
      <c r="U46" s="14">
        <f t="shared" si="30"/>
        <v>2.5640184676223258E-2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3.4060184676223258E-2</v>
      </c>
      <c r="AR46" s="9">
        <f t="shared" si="35"/>
        <v>136.875</v>
      </c>
      <c r="AS46" s="1">
        <f t="shared" si="36"/>
        <v>0.24</v>
      </c>
      <c r="AT46" s="1">
        <f t="shared" si="37"/>
        <v>208445.75</v>
      </c>
      <c r="AU46" s="1">
        <f t="shared" si="38"/>
        <v>1562608634.3645477</v>
      </c>
    </row>
    <row r="47" spans="1:48" x14ac:dyDescent="0.15">
      <c r="C47" s="7">
        <v>5</v>
      </c>
      <c r="D47" s="7">
        <f t="shared" si="39"/>
        <v>13.8505669937419</v>
      </c>
      <c r="E47" s="10">
        <f t="shared" si="40"/>
        <v>8.3796330563333399</v>
      </c>
      <c r="F47" s="7" t="s">
        <v>85</v>
      </c>
      <c r="G47" s="1">
        <v>6</v>
      </c>
      <c r="H47" s="9">
        <f t="shared" si="20"/>
        <v>13.8505669937419</v>
      </c>
      <c r="I47" s="9">
        <f t="shared" si="21"/>
        <v>287.00056699374187</v>
      </c>
      <c r="J47" s="9">
        <f t="shared" si="22"/>
        <v>9.7345422359695816E-2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125.0497897708816</v>
      </c>
      <c r="P47" s="9">
        <f t="shared" si="25"/>
        <v>12.173024601237639</v>
      </c>
      <c r="Q47" s="12">
        <f t="shared" si="26"/>
        <v>2.9215259042970332</v>
      </c>
      <c r="R47" s="9">
        <f t="shared" si="27"/>
        <v>14.125500000000001</v>
      </c>
      <c r="S47" s="13">
        <f t="shared" si="28"/>
        <v>0.20682637105214208</v>
      </c>
      <c r="T47" s="2">
        <f t="shared" si="29"/>
        <v>0.43</v>
      </c>
      <c r="U47" s="14">
        <f t="shared" si="30"/>
        <v>8.8935339552421097E-2</v>
      </c>
      <c r="V47" s="13"/>
      <c r="W47" s="2"/>
      <c r="X47" s="14"/>
      <c r="Y47" s="2">
        <v>0.04</v>
      </c>
      <c r="Z47" s="2">
        <v>0.28999999999999998</v>
      </c>
      <c r="AA47" s="2">
        <f t="shared" si="31"/>
        <v>1.1599999999999999E-2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0.10315533955242111</v>
      </c>
      <c r="AR47" s="9">
        <f t="shared" si="35"/>
        <v>136.875</v>
      </c>
      <c r="AS47" s="1">
        <f t="shared" si="36"/>
        <v>0.24</v>
      </c>
      <c r="AT47" s="1">
        <f t="shared" si="37"/>
        <v>208445.75</v>
      </c>
      <c r="AU47" s="1">
        <f t="shared" si="38"/>
        <v>4732546984.0433512</v>
      </c>
    </row>
    <row r="48" spans="1:48" x14ac:dyDescent="0.15">
      <c r="C48" s="7">
        <v>6</v>
      </c>
      <c r="D48" s="7">
        <f t="shared" si="39"/>
        <v>16.116264525999998</v>
      </c>
      <c r="E48" s="10">
        <f t="shared" si="40"/>
        <v>13.8505669937419</v>
      </c>
      <c r="F48" s="7" t="s">
        <v>83</v>
      </c>
      <c r="G48" s="1">
        <v>7</v>
      </c>
      <c r="H48" s="9">
        <f t="shared" si="20"/>
        <v>16.116264525999998</v>
      </c>
      <c r="I48" s="9">
        <f t="shared" si="21"/>
        <v>289.26626452599999</v>
      </c>
      <c r="J48" s="9">
        <f t="shared" si="22"/>
        <v>0.12697543054343741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171.73301516964395</v>
      </c>
      <c r="P48" s="9">
        <f t="shared" si="25"/>
        <v>21.805873539688207</v>
      </c>
      <c r="Q48" s="12">
        <f t="shared" si="26"/>
        <v>5.2334096495251696</v>
      </c>
      <c r="R48" s="9">
        <f t="shared" si="27"/>
        <v>14.125500000000001</v>
      </c>
      <c r="S48" s="13">
        <f t="shared" si="28"/>
        <v>0.37049376301902015</v>
      </c>
      <c r="T48" s="2">
        <f t="shared" si="29"/>
        <v>0.43</v>
      </c>
      <c r="U48" s="14">
        <f t="shared" si="30"/>
        <v>0.15931231809817867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0.17491231809817864</v>
      </c>
      <c r="AR48" s="9">
        <f t="shared" si="35"/>
        <v>136.875</v>
      </c>
      <c r="AS48" s="1">
        <f t="shared" si="36"/>
        <v>0.24</v>
      </c>
      <c r="AT48" s="1">
        <f t="shared" si="37"/>
        <v>208445.75</v>
      </c>
      <c r="AU48" s="1">
        <f t="shared" si="38"/>
        <v>8024604126.9333229</v>
      </c>
    </row>
    <row r="49" spans="1:48" x14ac:dyDescent="0.15">
      <c r="C49" s="7">
        <v>7</v>
      </c>
      <c r="D49" s="7">
        <f t="shared" si="39"/>
        <v>18.287029509354799</v>
      </c>
      <c r="E49" s="10">
        <f t="shared" si="40"/>
        <v>16.116264525999998</v>
      </c>
      <c r="F49" s="7" t="s">
        <v>83</v>
      </c>
      <c r="G49" s="1">
        <v>8</v>
      </c>
      <c r="H49" s="9">
        <f t="shared" si="20"/>
        <v>18.287029509354799</v>
      </c>
      <c r="I49" s="9">
        <f t="shared" si="21"/>
        <v>291.43702950935477</v>
      </c>
      <c r="J49" s="9">
        <f t="shared" si="22"/>
        <v>0.16315683532908107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208.78339162995576</v>
      </c>
      <c r="P49" s="9">
        <f t="shared" si="25"/>
        <v>34.064437447615731</v>
      </c>
      <c r="Q49" s="12">
        <f t="shared" si="26"/>
        <v>8.1754649874277749</v>
      </c>
      <c r="R49" s="9">
        <f t="shared" si="27"/>
        <v>14.125500000000001</v>
      </c>
      <c r="S49" s="13">
        <f t="shared" si="28"/>
        <v>0.5787734938535114</v>
      </c>
      <c r="T49" s="2">
        <f t="shared" si="29"/>
        <v>0.43</v>
      </c>
      <c r="U49" s="14">
        <f t="shared" si="30"/>
        <v>0.24887260235700989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0.26447260235700987</v>
      </c>
      <c r="AR49" s="9">
        <f t="shared" si="35"/>
        <v>136.875</v>
      </c>
      <c r="AS49" s="1">
        <f t="shared" si="36"/>
        <v>0.24</v>
      </c>
      <c r="AT49" s="1">
        <f t="shared" si="37"/>
        <v>208445.75</v>
      </c>
      <c r="AU49" s="1">
        <f t="shared" si="38"/>
        <v>12133438967.652424</v>
      </c>
    </row>
    <row r="50" spans="1:48" x14ac:dyDescent="0.15">
      <c r="C50" s="7">
        <v>8</v>
      </c>
      <c r="D50" s="7">
        <f t="shared" si="39"/>
        <v>18.110617748387099</v>
      </c>
      <c r="E50" s="10">
        <f t="shared" si="40"/>
        <v>18.287029509354799</v>
      </c>
      <c r="F50" s="7" t="s">
        <v>83</v>
      </c>
      <c r="G50" s="1">
        <v>9</v>
      </c>
      <c r="H50" s="9">
        <f t="shared" si="20"/>
        <v>18.110617748387099</v>
      </c>
      <c r="I50" s="9">
        <f t="shared" si="21"/>
        <v>291.26061774838706</v>
      </c>
      <c r="J50" s="9">
        <f t="shared" si="22"/>
        <v>0.15988843404453051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233.57520418234003</v>
      </c>
      <c r="P50" s="9">
        <f t="shared" si="25"/>
        <v>37.345973628345824</v>
      </c>
      <c r="Q50" s="12">
        <f t="shared" si="26"/>
        <v>8.9630336708029983</v>
      </c>
      <c r="R50" s="9">
        <f t="shared" si="27"/>
        <v>14.125500000000001</v>
      </c>
      <c r="S50" s="13">
        <f t="shared" si="28"/>
        <v>0.63452859515082638</v>
      </c>
      <c r="T50" s="2">
        <f t="shared" si="29"/>
        <v>0.43</v>
      </c>
      <c r="U50" s="14">
        <f t="shared" si="30"/>
        <v>0.27284729591485535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0.28844729591485535</v>
      </c>
      <c r="AR50" s="9">
        <f t="shared" si="35"/>
        <v>136.875</v>
      </c>
      <c r="AS50" s="1">
        <f t="shared" si="36"/>
        <v>0.24</v>
      </c>
      <c r="AT50" s="1">
        <f t="shared" si="37"/>
        <v>208445.75</v>
      </c>
      <c r="AU50" s="1">
        <f t="shared" si="38"/>
        <v>13233346778.366253</v>
      </c>
    </row>
    <row r="51" spans="1:48" x14ac:dyDescent="0.15">
      <c r="C51" s="7">
        <v>9</v>
      </c>
      <c r="D51" s="7">
        <f t="shared" si="39"/>
        <v>17.350852559333301</v>
      </c>
      <c r="E51" s="10">
        <f t="shared" si="40"/>
        <v>18.110617748387099</v>
      </c>
      <c r="F51" s="7" t="s">
        <v>83</v>
      </c>
      <c r="G51" s="1">
        <v>10</v>
      </c>
      <c r="H51" s="9">
        <f t="shared" si="20"/>
        <v>17.350852559333301</v>
      </c>
      <c r="I51" s="9">
        <f t="shared" si="21"/>
        <v>290.50085255933328</v>
      </c>
      <c r="J51" s="9">
        <f t="shared" si="22"/>
        <v>0.14650289327934904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255.08548055399419</v>
      </c>
      <c r="P51" s="9">
        <f t="shared" si="25"/>
        <v>37.370760934713275</v>
      </c>
      <c r="Q51" s="12">
        <f t="shared" si="26"/>
        <v>8.9689826243311863</v>
      </c>
      <c r="R51" s="9">
        <f t="shared" si="27"/>
        <v>14.125500000000001</v>
      </c>
      <c r="S51" s="13">
        <f t="shared" si="28"/>
        <v>0.63494974509441693</v>
      </c>
      <c r="T51" s="2">
        <f t="shared" si="29"/>
        <v>0.43</v>
      </c>
      <c r="U51" s="14">
        <f t="shared" si="30"/>
        <v>0.27302839039059928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0.28862839039059929</v>
      </c>
      <c r="AR51" s="9">
        <f t="shared" si="35"/>
        <v>136.875</v>
      </c>
      <c r="AS51" s="1">
        <f t="shared" si="36"/>
        <v>0.24</v>
      </c>
      <c r="AT51" s="1">
        <f t="shared" si="37"/>
        <v>208445.75</v>
      </c>
      <c r="AU51" s="1">
        <f t="shared" si="38"/>
        <v>13241655006.701572</v>
      </c>
    </row>
    <row r="52" spans="1:48" x14ac:dyDescent="0.15">
      <c r="C52" s="7">
        <v>10</v>
      </c>
      <c r="D52" s="7">
        <f t="shared" si="39"/>
        <v>9.8435502685806409</v>
      </c>
      <c r="E52" s="10">
        <f t="shared" si="40"/>
        <v>17.350852559333301</v>
      </c>
      <c r="F52" s="7" t="s">
        <v>83</v>
      </c>
      <c r="G52" s="1">
        <v>11</v>
      </c>
      <c r="H52" s="9">
        <f t="shared" si="20"/>
        <v>9.8435502685806409</v>
      </c>
      <c r="I52" s="9">
        <f t="shared" si="21"/>
        <v>282.99355026858063</v>
      </c>
      <c r="J52" s="9">
        <f t="shared" si="22"/>
        <v>6.0213330952294357E-2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206.82898363831686</v>
      </c>
      <c r="O52" s="9">
        <f t="shared" si="41"/>
        <v>69.741985980964103</v>
      </c>
      <c r="P52" s="9">
        <f t="shared" si="25"/>
        <v>4.1993972831420647</v>
      </c>
      <c r="Q52" s="12">
        <f t="shared" si="26"/>
        <v>1.0078553479540955</v>
      </c>
      <c r="R52" s="9">
        <f t="shared" si="27"/>
        <v>14.125500000000001</v>
      </c>
      <c r="S52" s="13">
        <f t="shared" si="28"/>
        <v>7.135006533956996E-2</v>
      </c>
      <c r="T52" s="2">
        <f t="shared" si="29"/>
        <v>0.43</v>
      </c>
      <c r="U52" s="14">
        <f t="shared" si="30"/>
        <v>3.0680528096015083E-2</v>
      </c>
      <c r="V52" s="13"/>
      <c r="W52" s="2"/>
      <c r="X52" s="14"/>
      <c r="Y52" s="2">
        <v>0.04</v>
      </c>
      <c r="Z52" s="2">
        <v>0.28999999999999998</v>
      </c>
      <c r="AA52" s="2">
        <f t="shared" si="31"/>
        <v>1.1599999999999999E-2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4.490052809601508E-2</v>
      </c>
      <c r="AR52" s="9">
        <f t="shared" si="35"/>
        <v>136.875</v>
      </c>
      <c r="AS52" s="1">
        <f t="shared" si="36"/>
        <v>0.24</v>
      </c>
      <c r="AT52" s="1">
        <f t="shared" si="37"/>
        <v>208445.75</v>
      </c>
      <c r="AU52" s="1">
        <f t="shared" si="38"/>
        <v>2059940471.7655509</v>
      </c>
    </row>
    <row r="53" spans="1:48" x14ac:dyDescent="0.15">
      <c r="C53" s="7">
        <v>11</v>
      </c>
      <c r="D53" s="7">
        <f t="shared" si="39"/>
        <v>6.0252146887666704</v>
      </c>
      <c r="E53" s="10">
        <f t="shared" si="40"/>
        <v>9.8435502685806409</v>
      </c>
      <c r="F53" s="7" t="s">
        <v>85</v>
      </c>
      <c r="G53" s="1">
        <v>12</v>
      </c>
      <c r="H53" s="9">
        <f t="shared" si="20"/>
        <v>6.0252146887666704</v>
      </c>
      <c r="I53" s="9">
        <f t="shared" si="21"/>
        <v>279.17521468876663</v>
      </c>
      <c r="J53" s="9">
        <f t="shared" si="22"/>
        <v>3.7611525199001204E-2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124.39883869782203</v>
      </c>
      <c r="P53" s="9">
        <f t="shared" si="25"/>
        <v>4.6788300564096197</v>
      </c>
      <c r="Q53" s="12">
        <f t="shared" si="26"/>
        <v>1.1229192135383086</v>
      </c>
      <c r="R53" s="9">
        <f t="shared" si="27"/>
        <v>14.125500000000001</v>
      </c>
      <c r="S53" s="13">
        <f t="shared" si="28"/>
        <v>7.9495891369389296E-2</v>
      </c>
      <c r="T53" s="2">
        <f t="shared" si="29"/>
        <v>0.43</v>
      </c>
      <c r="U53" s="14">
        <f t="shared" si="30"/>
        <v>3.4183233288837399E-2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4.2603233288837396E-2</v>
      </c>
      <c r="AR53" s="9">
        <f t="shared" si="35"/>
        <v>136.875</v>
      </c>
      <c r="AS53" s="1">
        <f t="shared" si="36"/>
        <v>0.24</v>
      </c>
      <c r="AT53" s="1">
        <f t="shared" si="37"/>
        <v>208445.75</v>
      </c>
      <c r="AU53" s="1">
        <f t="shared" si="38"/>
        <v>1954545485.3466241</v>
      </c>
      <c r="AV53" s="1">
        <f>SUM(AU42:AU53)</f>
        <v>64685076921.401543</v>
      </c>
    </row>
    <row r="54" spans="1:48" x14ac:dyDescent="0.15">
      <c r="C54" s="7">
        <v>12</v>
      </c>
      <c r="D54" s="7">
        <f t="shared" si="39"/>
        <v>4.1570959403870997</v>
      </c>
      <c r="E54" s="10">
        <f t="shared" si="40"/>
        <v>6.0252146887666704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D26</f>
        <v>5.7840900427419397</v>
      </c>
      <c r="E58" s="7"/>
      <c r="F58" s="7"/>
      <c r="G58" s="1">
        <v>1</v>
      </c>
      <c r="H58" s="9">
        <f t="shared" ref="H58:H69" si="42">E59</f>
        <v>5.7840900427419397</v>
      </c>
      <c r="I58" s="9">
        <f t="shared" ref="I58:I69" si="43">H58+273.15</f>
        <v>278.9340900427419</v>
      </c>
      <c r="J58" s="9">
        <f t="shared" ref="J58:J69" si="44">EXP(($C$15*(I58-$C$13))/($C$16*I58*$C$13))</f>
        <v>3.6494483347661644E-2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3.6409329553183769E-3</v>
      </c>
      <c r="Q58" s="12">
        <f t="shared" ref="Q58:Q69" si="48">P58*$B$60</f>
        <v>6.9177726151049162E-4</v>
      </c>
      <c r="R58" s="9">
        <f t="shared" ref="R58:R69" si="49">L58*$B$60</f>
        <v>1.8955666666666669E-2</v>
      </c>
      <c r="S58" s="13">
        <f t="shared" ref="S58:S69" si="50">Q58/R58</f>
        <v>3.6494483347661644E-2</v>
      </c>
      <c r="T58" s="2">
        <f t="shared" ref="T58:T69" si="51">$B$59/100</f>
        <v>0.01</v>
      </c>
      <c r="U58" s="14">
        <f t="shared" ref="U58:U69" si="52">S58*T58</f>
        <v>3.6494483347661647E-4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1.2364944833476617E-2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7185.75</v>
      </c>
      <c r="AU58" s="1">
        <f t="shared" ref="AU58:AU69" si="59">AT58*10000*AS58*0.67*AR58*AQ58</f>
        <v>1128439.1689312235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D27</f>
        <v>4.5403705342580603</v>
      </c>
      <c r="E59" s="10">
        <f t="shared" ref="E59:E70" si="61">D58</f>
        <v>5.7840900427419397</v>
      </c>
      <c r="F59" s="7" t="s">
        <v>83</v>
      </c>
      <c r="G59" s="1">
        <v>2</v>
      </c>
      <c r="H59" s="9">
        <f t="shared" si="42"/>
        <v>4.5403705342580603</v>
      </c>
      <c r="I59" s="9">
        <f t="shared" si="43"/>
        <v>277.69037053425802</v>
      </c>
      <c r="J59" s="9">
        <f t="shared" si="44"/>
        <v>3.1212512628691992E-2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0.19589240037801497</v>
      </c>
      <c r="P59" s="9">
        <f t="shared" si="47"/>
        <v>6.1142940206635804E-3</v>
      </c>
      <c r="Q59" s="12">
        <f t="shared" si="48"/>
        <v>1.1617158639260802E-3</v>
      </c>
      <c r="R59" s="9">
        <f t="shared" si="49"/>
        <v>1.8955666666666669E-2</v>
      </c>
      <c r="S59" s="13">
        <f t="shared" si="50"/>
        <v>6.1285940735017502E-2</v>
      </c>
      <c r="T59" s="2">
        <f t="shared" si="51"/>
        <v>0.01</v>
      </c>
      <c r="U59" s="14">
        <f t="shared" si="52"/>
        <v>6.1285940735017507E-4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1.2612859407350175E-2</v>
      </c>
      <c r="AR59" s="9">
        <f t="shared" si="56"/>
        <v>9.9766666666666666</v>
      </c>
      <c r="AS59" s="1">
        <f t="shared" si="57"/>
        <v>0.19</v>
      </c>
      <c r="AT59" s="1">
        <f t="shared" si="58"/>
        <v>7185.75</v>
      </c>
      <c r="AU59" s="1">
        <f t="shared" si="59"/>
        <v>1151064.1397236856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4.4559673102069004</v>
      </c>
      <c r="E60" s="10">
        <f t="shared" si="61"/>
        <v>4.5403705342580603</v>
      </c>
      <c r="F60" s="7" t="s">
        <v>83</v>
      </c>
      <c r="G60" s="1">
        <v>3</v>
      </c>
      <c r="H60" s="9">
        <f t="shared" si="42"/>
        <v>4.4559673102069004</v>
      </c>
      <c r="I60" s="9">
        <f t="shared" si="43"/>
        <v>277.60596731020689</v>
      </c>
      <c r="J60" s="9">
        <f t="shared" si="44"/>
        <v>3.0881533176830751E-2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0.28954477302401804</v>
      </c>
      <c r="P60" s="9">
        <f t="shared" si="47"/>
        <v>8.9415865143191425E-3</v>
      </c>
      <c r="Q60" s="12">
        <f t="shared" si="48"/>
        <v>1.6989014377206371E-3</v>
      </c>
      <c r="R60" s="9">
        <f t="shared" si="49"/>
        <v>1.8955666666666669E-2</v>
      </c>
      <c r="S60" s="13">
        <f t="shared" si="50"/>
        <v>8.9624990120138401E-2</v>
      </c>
      <c r="T60" s="2">
        <f t="shared" si="51"/>
        <v>0.01</v>
      </c>
      <c r="U60" s="14">
        <f t="shared" si="52"/>
        <v>8.9624990120138403E-4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1.2896249901201385E-2</v>
      </c>
      <c r="AR60" s="9">
        <f t="shared" si="56"/>
        <v>9.9766666666666666</v>
      </c>
      <c r="AS60" s="1">
        <f t="shared" si="57"/>
        <v>0.19</v>
      </c>
      <c r="AT60" s="1">
        <f t="shared" si="58"/>
        <v>7185.75</v>
      </c>
      <c r="AU60" s="1">
        <f t="shared" si="59"/>
        <v>1176926.684010877</v>
      </c>
    </row>
    <row r="61" spans="1:48" x14ac:dyDescent="0.15">
      <c r="C61" s="7">
        <v>3</v>
      </c>
      <c r="D61" s="7">
        <f t="shared" si="60"/>
        <v>5.0400392861612904</v>
      </c>
      <c r="E61" s="10">
        <f t="shared" si="61"/>
        <v>4.4559673102069004</v>
      </c>
      <c r="F61" s="7" t="s">
        <v>83</v>
      </c>
      <c r="G61" s="1">
        <v>4</v>
      </c>
      <c r="H61" s="9">
        <f t="shared" si="42"/>
        <v>5.0400392861612904</v>
      </c>
      <c r="I61" s="9">
        <f t="shared" si="43"/>
        <v>278.19003928616127</v>
      </c>
      <c r="J61" s="9">
        <f t="shared" si="44"/>
        <v>3.3241464621314665E-2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0.38036985317636557</v>
      </c>
      <c r="P61" s="9">
        <f t="shared" si="47"/>
        <v>1.264405101737681E-2</v>
      </c>
      <c r="Q61" s="12">
        <f t="shared" si="48"/>
        <v>2.4023696933015938E-3</v>
      </c>
      <c r="R61" s="9">
        <f t="shared" si="49"/>
        <v>1.8955666666666669E-2</v>
      </c>
      <c r="S61" s="13">
        <f t="shared" si="50"/>
        <v>0.12673622803919285</v>
      </c>
      <c r="T61" s="2">
        <f t="shared" si="51"/>
        <v>0.01</v>
      </c>
      <c r="U61" s="14">
        <f t="shared" si="52"/>
        <v>1.2673622803919286E-3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1.326736228039193E-2</v>
      </c>
      <c r="AR61" s="9">
        <f t="shared" si="56"/>
        <v>9.9766666666666666</v>
      </c>
      <c r="AS61" s="1">
        <f t="shared" si="57"/>
        <v>0.19</v>
      </c>
      <c r="AT61" s="1">
        <f t="shared" si="58"/>
        <v>7185.75</v>
      </c>
      <c r="AU61" s="1">
        <f t="shared" si="59"/>
        <v>1210794.8290284008</v>
      </c>
    </row>
    <row r="62" spans="1:48" x14ac:dyDescent="0.15">
      <c r="C62" s="7">
        <v>4</v>
      </c>
      <c r="D62" s="7">
        <f t="shared" si="60"/>
        <v>8.3796330563333399</v>
      </c>
      <c r="E62" s="10">
        <f t="shared" si="61"/>
        <v>5.0400392861612904</v>
      </c>
      <c r="F62" s="7" t="s">
        <v>83</v>
      </c>
      <c r="G62" s="1">
        <v>5</v>
      </c>
      <c r="H62" s="9">
        <f t="shared" si="42"/>
        <v>8.3796330563333399</v>
      </c>
      <c r="I62" s="9">
        <f t="shared" si="43"/>
        <v>281.5296330563333</v>
      </c>
      <c r="J62" s="9">
        <f t="shared" si="44"/>
        <v>5.0349314393162113E-2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0.3493395120510393</v>
      </c>
      <c r="O62" s="9">
        <f t="shared" si="62"/>
        <v>0.11815295677461612</v>
      </c>
      <c r="P62" s="9">
        <f t="shared" si="47"/>
        <v>5.948920367126841E-3</v>
      </c>
      <c r="Q62" s="12">
        <f t="shared" si="48"/>
        <v>1.1302948697540999E-3</v>
      </c>
      <c r="R62" s="9">
        <f t="shared" si="49"/>
        <v>1.8955666666666669E-2</v>
      </c>
      <c r="S62" s="13">
        <f t="shared" si="50"/>
        <v>5.9628336456333184E-2</v>
      </c>
      <c r="T62" s="2">
        <f t="shared" si="51"/>
        <v>0.01</v>
      </c>
      <c r="U62" s="14">
        <f t="shared" si="52"/>
        <v>5.9628336456333186E-4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1.2596283364563332E-2</v>
      </c>
      <c r="AR62" s="9">
        <f t="shared" si="56"/>
        <v>9.9766666666666666</v>
      </c>
      <c r="AS62" s="1">
        <f t="shared" si="57"/>
        <v>0.19</v>
      </c>
      <c r="AT62" s="1">
        <f t="shared" si="58"/>
        <v>7185.75</v>
      </c>
      <c r="AU62" s="1">
        <f t="shared" si="59"/>
        <v>1149551.3908842481</v>
      </c>
    </row>
    <row r="63" spans="1:48" x14ac:dyDescent="0.15">
      <c r="C63" s="7">
        <v>5</v>
      </c>
      <c r="D63" s="7">
        <f t="shared" si="60"/>
        <v>13.8505669937419</v>
      </c>
      <c r="E63" s="10">
        <f t="shared" si="61"/>
        <v>8.3796330563333399</v>
      </c>
      <c r="F63" s="7" t="s">
        <v>85</v>
      </c>
      <c r="G63" s="1">
        <v>6</v>
      </c>
      <c r="H63" s="9">
        <f t="shared" si="42"/>
        <v>13.8505669937419</v>
      </c>
      <c r="I63" s="9">
        <f t="shared" si="43"/>
        <v>287.00056699374187</v>
      </c>
      <c r="J63" s="9">
        <f t="shared" si="44"/>
        <v>9.7345422359695816E-2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0.21197070307415594</v>
      </c>
      <c r="P63" s="9">
        <f t="shared" si="47"/>
        <v>2.0634377618635381E-2</v>
      </c>
      <c r="Q63" s="12">
        <f t="shared" si="48"/>
        <v>3.9205317475407226E-3</v>
      </c>
      <c r="R63" s="9">
        <f t="shared" si="49"/>
        <v>1.8955666666666669E-2</v>
      </c>
      <c r="S63" s="13">
        <f t="shared" si="50"/>
        <v>0.20682637105214213</v>
      </c>
      <c r="T63" s="2">
        <f t="shared" si="51"/>
        <v>0.01</v>
      </c>
      <c r="U63" s="14">
        <f t="shared" si="52"/>
        <v>2.0682637105214215E-3</v>
      </c>
      <c r="V63" s="13"/>
      <c r="W63" s="2"/>
      <c r="X63" s="14"/>
      <c r="Y63" s="2">
        <v>0.04</v>
      </c>
      <c r="Z63" s="2">
        <v>0.21</v>
      </c>
      <c r="AA63" s="2">
        <f t="shared" si="53"/>
        <v>8.3999999999999995E-3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1.8268263710521419E-2</v>
      </c>
      <c r="AR63" s="9">
        <f t="shared" si="56"/>
        <v>9.9766666666666666</v>
      </c>
      <c r="AS63" s="1">
        <f t="shared" si="57"/>
        <v>0.19</v>
      </c>
      <c r="AT63" s="1">
        <f t="shared" si="58"/>
        <v>7185.75</v>
      </c>
      <c r="AU63" s="1">
        <f t="shared" si="59"/>
        <v>1667182.8784472677</v>
      </c>
    </row>
    <row r="64" spans="1:48" x14ac:dyDescent="0.15">
      <c r="C64" s="7">
        <v>6</v>
      </c>
      <c r="D64" s="7">
        <f t="shared" si="60"/>
        <v>16.116264525999998</v>
      </c>
      <c r="E64" s="10">
        <f t="shared" si="61"/>
        <v>13.8505669937419</v>
      </c>
      <c r="F64" s="7" t="s">
        <v>83</v>
      </c>
      <c r="G64" s="1">
        <v>7</v>
      </c>
      <c r="H64" s="9">
        <f t="shared" si="42"/>
        <v>16.116264525999998</v>
      </c>
      <c r="I64" s="9">
        <f t="shared" si="43"/>
        <v>289.26626452599999</v>
      </c>
      <c r="J64" s="9">
        <f t="shared" si="44"/>
        <v>0.12697543054343741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0.29110299212218721</v>
      </c>
      <c r="P64" s="9">
        <f t="shared" si="47"/>
        <v>3.6962927757197589E-2</v>
      </c>
      <c r="Q64" s="12">
        <f t="shared" si="48"/>
        <v>7.0229562738675418E-3</v>
      </c>
      <c r="R64" s="9">
        <f t="shared" si="49"/>
        <v>1.8955666666666669E-2</v>
      </c>
      <c r="S64" s="13">
        <f t="shared" si="50"/>
        <v>0.37049376301902021</v>
      </c>
      <c r="T64" s="2">
        <f t="shared" si="51"/>
        <v>0.01</v>
      </c>
      <c r="U64" s="14">
        <f t="shared" si="52"/>
        <v>3.7049376301902023E-3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2.3804937630190204E-2</v>
      </c>
      <c r="AR64" s="9">
        <f t="shared" si="56"/>
        <v>9.9766666666666666</v>
      </c>
      <c r="AS64" s="1">
        <f t="shared" si="57"/>
        <v>0.19</v>
      </c>
      <c r="AT64" s="1">
        <f t="shared" si="58"/>
        <v>7185.75</v>
      </c>
      <c r="AU64" s="1">
        <f t="shared" si="59"/>
        <v>2172466.1450283728</v>
      </c>
    </row>
    <row r="65" spans="1:48" x14ac:dyDescent="0.15">
      <c r="C65" s="7">
        <v>7</v>
      </c>
      <c r="D65" s="7">
        <f t="shared" si="60"/>
        <v>18.287029509354799</v>
      </c>
      <c r="E65" s="10">
        <f t="shared" si="61"/>
        <v>16.116264525999998</v>
      </c>
      <c r="F65" s="7" t="s">
        <v>83</v>
      </c>
      <c r="G65" s="1">
        <v>8</v>
      </c>
      <c r="H65" s="9">
        <f t="shared" si="42"/>
        <v>18.287029509354799</v>
      </c>
      <c r="I65" s="9">
        <f t="shared" si="43"/>
        <v>291.43702950935477</v>
      </c>
      <c r="J65" s="9">
        <f t="shared" si="44"/>
        <v>0.16315683532908107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0.35390673103165626</v>
      </c>
      <c r="P65" s="9">
        <f t="shared" si="47"/>
        <v>5.7742302236785323E-2</v>
      </c>
      <c r="Q65" s="12">
        <f t="shared" si="48"/>
        <v>1.0971037424989212E-2</v>
      </c>
      <c r="R65" s="9">
        <f t="shared" si="49"/>
        <v>1.8955666666666669E-2</v>
      </c>
      <c r="S65" s="13">
        <f t="shared" si="50"/>
        <v>0.5787734938535114</v>
      </c>
      <c r="T65" s="2">
        <f t="shared" si="51"/>
        <v>0.01</v>
      </c>
      <c r="U65" s="14">
        <f t="shared" si="52"/>
        <v>5.7877349385351143E-3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2.5887734938535113E-2</v>
      </c>
      <c r="AR65" s="9">
        <f t="shared" si="56"/>
        <v>9.9766666666666666</v>
      </c>
      <c r="AS65" s="1">
        <f t="shared" si="57"/>
        <v>0.19</v>
      </c>
      <c r="AT65" s="1">
        <f t="shared" si="58"/>
        <v>7185.75</v>
      </c>
      <c r="AU65" s="1">
        <f t="shared" si="59"/>
        <v>2362544.6367105786</v>
      </c>
    </row>
    <row r="66" spans="1:48" x14ac:dyDescent="0.15">
      <c r="C66" s="7">
        <v>8</v>
      </c>
      <c r="D66" s="7">
        <f t="shared" si="60"/>
        <v>18.110617748387099</v>
      </c>
      <c r="E66" s="10">
        <f t="shared" si="61"/>
        <v>18.287029509354799</v>
      </c>
      <c r="F66" s="7" t="s">
        <v>83</v>
      </c>
      <c r="G66" s="1">
        <v>9</v>
      </c>
      <c r="H66" s="9">
        <f t="shared" si="42"/>
        <v>18.110617748387099</v>
      </c>
      <c r="I66" s="9">
        <f t="shared" si="43"/>
        <v>291.26061774838706</v>
      </c>
      <c r="J66" s="9">
        <f t="shared" si="44"/>
        <v>0.15988843404453051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0.3959310954615376</v>
      </c>
      <c r="P66" s="9">
        <f t="shared" si="47"/>
        <v>6.3304802842880772E-2</v>
      </c>
      <c r="Q66" s="12">
        <f t="shared" si="48"/>
        <v>1.2027912540147347E-2</v>
      </c>
      <c r="R66" s="9">
        <f t="shared" si="49"/>
        <v>1.8955666666666669E-2</v>
      </c>
      <c r="S66" s="13">
        <f t="shared" si="50"/>
        <v>0.63452859515082627</v>
      </c>
      <c r="T66" s="2">
        <f t="shared" si="51"/>
        <v>0.01</v>
      </c>
      <c r="U66" s="14">
        <f t="shared" si="52"/>
        <v>6.3452859515082628E-3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2.6445285951508263E-2</v>
      </c>
      <c r="AR66" s="9">
        <f t="shared" si="56"/>
        <v>9.9766666666666666</v>
      </c>
      <c r="AS66" s="1">
        <f t="shared" si="57"/>
        <v>0.19</v>
      </c>
      <c r="AT66" s="1">
        <f t="shared" si="58"/>
        <v>7185.75</v>
      </c>
      <c r="AU66" s="1">
        <f t="shared" si="59"/>
        <v>2413427.3871141872</v>
      </c>
    </row>
    <row r="67" spans="1:48" x14ac:dyDescent="0.15">
      <c r="C67" s="7">
        <v>9</v>
      </c>
      <c r="D67" s="7">
        <f t="shared" si="60"/>
        <v>17.350852559333301</v>
      </c>
      <c r="E67" s="10">
        <f t="shared" si="61"/>
        <v>18.110617748387099</v>
      </c>
      <c r="F67" s="7" t="s">
        <v>83</v>
      </c>
      <c r="G67" s="1">
        <v>10</v>
      </c>
      <c r="H67" s="9">
        <f t="shared" si="42"/>
        <v>17.350852559333301</v>
      </c>
      <c r="I67" s="9">
        <f t="shared" si="43"/>
        <v>290.50085255933328</v>
      </c>
      <c r="J67" s="9">
        <f t="shared" si="44"/>
        <v>0.14650289327934904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0.43239295928532351</v>
      </c>
      <c r="P67" s="9">
        <f t="shared" si="47"/>
        <v>6.334681956891966E-2</v>
      </c>
      <c r="Q67" s="12">
        <f t="shared" si="48"/>
        <v>1.2035895718094736E-2</v>
      </c>
      <c r="R67" s="9">
        <f t="shared" si="49"/>
        <v>1.8955666666666669E-2</v>
      </c>
      <c r="S67" s="13">
        <f t="shared" si="50"/>
        <v>0.63494974509441682</v>
      </c>
      <c r="T67" s="2">
        <f t="shared" si="51"/>
        <v>0.01</v>
      </c>
      <c r="U67" s="14">
        <f t="shared" si="52"/>
        <v>6.3494974509441682E-3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2.6449497450944166E-2</v>
      </c>
      <c r="AR67" s="9">
        <f t="shared" si="56"/>
        <v>9.9766666666666666</v>
      </c>
      <c r="AS67" s="1">
        <f t="shared" si="57"/>
        <v>0.19</v>
      </c>
      <c r="AT67" s="1">
        <f t="shared" si="58"/>
        <v>7185.75</v>
      </c>
      <c r="AU67" s="1">
        <f t="shared" si="59"/>
        <v>2413811.7334244545</v>
      </c>
    </row>
    <row r="68" spans="1:48" x14ac:dyDescent="0.15">
      <c r="C68" s="7">
        <v>10</v>
      </c>
      <c r="D68" s="7">
        <f t="shared" si="60"/>
        <v>9.8435502685806409</v>
      </c>
      <c r="E68" s="10">
        <f t="shared" si="61"/>
        <v>17.350852559333301</v>
      </c>
      <c r="F68" s="7" t="s">
        <v>83</v>
      </c>
      <c r="G68" s="1">
        <v>11</v>
      </c>
      <c r="H68" s="9">
        <f t="shared" si="42"/>
        <v>9.8435502685806409</v>
      </c>
      <c r="I68" s="9">
        <f t="shared" si="43"/>
        <v>282.99355026858063</v>
      </c>
      <c r="J68" s="9">
        <f t="shared" si="44"/>
        <v>6.0213330952294357E-2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0.35059383273058364</v>
      </c>
      <c r="O68" s="9">
        <f t="shared" si="62"/>
        <v>0.1182189736524869</v>
      </c>
      <c r="P68" s="9">
        <f t="shared" si="47"/>
        <v>7.1183581853777609E-3</v>
      </c>
      <c r="Q68" s="12">
        <f t="shared" si="48"/>
        <v>1.3524880552217746E-3</v>
      </c>
      <c r="R68" s="9">
        <f t="shared" si="49"/>
        <v>1.8955666666666669E-2</v>
      </c>
      <c r="S68" s="13">
        <f t="shared" si="50"/>
        <v>7.1350065339569932E-2</v>
      </c>
      <c r="T68" s="2">
        <f t="shared" si="51"/>
        <v>0.01</v>
      </c>
      <c r="U68" s="14">
        <f t="shared" si="52"/>
        <v>7.1350065339569936E-4</v>
      </c>
      <c r="V68" s="13"/>
      <c r="W68" s="2"/>
      <c r="X68" s="14"/>
      <c r="Y68" s="2">
        <v>0.04</v>
      </c>
      <c r="Z68" s="2">
        <v>0.21</v>
      </c>
      <c r="AA68" s="2">
        <f t="shared" si="53"/>
        <v>8.3999999999999995E-3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1.69135006533957E-2</v>
      </c>
      <c r="AR68" s="9">
        <f t="shared" si="56"/>
        <v>9.9766666666666666</v>
      </c>
      <c r="AS68" s="1">
        <f t="shared" si="57"/>
        <v>0.19</v>
      </c>
      <c r="AT68" s="1">
        <f t="shared" si="58"/>
        <v>7185.75</v>
      </c>
      <c r="AU68" s="1">
        <f t="shared" si="59"/>
        <v>1543545.634701326</v>
      </c>
    </row>
    <row r="69" spans="1:48" x14ac:dyDescent="0.15">
      <c r="C69" s="7">
        <v>11</v>
      </c>
      <c r="D69" s="7">
        <f t="shared" si="60"/>
        <v>6.0252146887666704</v>
      </c>
      <c r="E69" s="10">
        <f t="shared" si="61"/>
        <v>9.8435502685806409</v>
      </c>
      <c r="F69" s="7" t="s">
        <v>85</v>
      </c>
      <c r="G69" s="1">
        <v>12</v>
      </c>
      <c r="H69" s="9">
        <f t="shared" si="42"/>
        <v>6.0252146887666704</v>
      </c>
      <c r="I69" s="9">
        <f t="shared" si="43"/>
        <v>279.17521468876663</v>
      </c>
      <c r="J69" s="9">
        <f t="shared" si="44"/>
        <v>3.7611525199001204E-2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0.21086728213377581</v>
      </c>
      <c r="P69" s="9">
        <f t="shared" si="47"/>
        <v>7.9310400956194051E-3</v>
      </c>
      <c r="Q69" s="12">
        <f t="shared" si="48"/>
        <v>1.5068976181676871E-3</v>
      </c>
      <c r="R69" s="9">
        <f t="shared" si="49"/>
        <v>1.8955666666666669E-2</v>
      </c>
      <c r="S69" s="13">
        <f t="shared" si="50"/>
        <v>7.9495891369389282E-2</v>
      </c>
      <c r="T69" s="2">
        <f t="shared" si="51"/>
        <v>0.01</v>
      </c>
      <c r="U69" s="14">
        <f t="shared" si="52"/>
        <v>7.949589136938928E-4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1.2794958913693893E-2</v>
      </c>
      <c r="AR69" s="9">
        <f t="shared" si="56"/>
        <v>9.9766666666666666</v>
      </c>
      <c r="AS69" s="1">
        <f t="shared" si="57"/>
        <v>0.19</v>
      </c>
      <c r="AT69" s="1">
        <f t="shared" si="58"/>
        <v>7185.75</v>
      </c>
      <c r="AU69" s="1">
        <f t="shared" si="59"/>
        <v>1167682.7513203146</v>
      </c>
      <c r="AV69" s="1">
        <f>SUM(AU58:AU69)</f>
        <v>19557437.379324935</v>
      </c>
    </row>
    <row r="70" spans="1:48" x14ac:dyDescent="0.15">
      <c r="C70" s="7">
        <v>12</v>
      </c>
      <c r="D70" s="7">
        <f t="shared" si="60"/>
        <v>4.1570959403870997</v>
      </c>
      <c r="E70" s="10">
        <f t="shared" si="61"/>
        <v>6.0252146887666704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5.7840900427419397</v>
      </c>
      <c r="E73" s="7"/>
      <c r="F73" s="7"/>
      <c r="G73" s="1">
        <v>1</v>
      </c>
      <c r="H73" s="9">
        <f t="shared" ref="H73:H84" si="63">E74</f>
        <v>5.7840900427419397</v>
      </c>
      <c r="I73" s="9">
        <f t="shared" ref="I73:I84" si="64">H73+273.15</f>
        <v>278.9340900427419</v>
      </c>
      <c r="J73" s="9">
        <f t="shared" ref="J73:J84" si="65">EXP(($C$15*(I73-$C$13))/($C$16*I73*$C$13))</f>
        <v>3.6494483347661644E-2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3.9961459265689505E-3</v>
      </c>
      <c r="Q73" s="12">
        <f t="shared" ref="Q73:Q84" si="69">P73*$B$75</f>
        <v>7.1930626678241101E-4</v>
      </c>
      <c r="R73" s="9">
        <f t="shared" ref="R73:R84" si="70">L73*$B$75</f>
        <v>1.9710000000000002E-2</v>
      </c>
      <c r="S73" s="13">
        <f t="shared" ref="S73:S84" si="71">Q73/R73</f>
        <v>3.6494483347661644E-2</v>
      </c>
      <c r="T73" s="2">
        <f t="shared" ref="T73:T84" si="72">$B$74/100</f>
        <v>0.01</v>
      </c>
      <c r="U73" s="14">
        <f t="shared" ref="U73:U84" si="73">S73*T73</f>
        <v>3.6494483347661647E-4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1.2964944833476617E-2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4233.416666666667</v>
      </c>
      <c r="AU73" s="1">
        <f t="shared" ref="AU73:AU84" si="80">AT73*10000*AS73*0.67*AR73*AQ73</f>
        <v>724808.22901117092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4.5403705342580603</v>
      </c>
      <c r="E74" s="10">
        <f t="shared" ref="E74:E85" si="82">D73</f>
        <v>5.7840900427419397</v>
      </c>
      <c r="F74" s="7" t="s">
        <v>83</v>
      </c>
      <c r="G74" s="1">
        <v>2</v>
      </c>
      <c r="H74" s="9">
        <f t="shared" si="63"/>
        <v>4.5403705342580603</v>
      </c>
      <c r="I74" s="9">
        <f t="shared" si="64"/>
        <v>277.69037053425802</v>
      </c>
      <c r="J74" s="9">
        <f t="shared" si="65"/>
        <v>3.1212512628691992E-2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0.21500385407343109</v>
      </c>
      <c r="P74" s="9">
        <f t="shared" si="68"/>
        <v>6.710810510484418E-3</v>
      </c>
      <c r="Q74" s="12">
        <f t="shared" si="69"/>
        <v>1.2079458918871952E-3</v>
      </c>
      <c r="R74" s="9">
        <f t="shared" si="70"/>
        <v>1.9710000000000002E-2</v>
      </c>
      <c r="S74" s="13">
        <f t="shared" si="71"/>
        <v>6.1285940735017509E-2</v>
      </c>
      <c r="T74" s="2">
        <f t="shared" si="72"/>
        <v>0.01</v>
      </c>
      <c r="U74" s="14">
        <f t="shared" si="73"/>
        <v>6.1285940735017507E-4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1.3212859407350175E-2</v>
      </c>
      <c r="AR74" s="9">
        <f t="shared" si="77"/>
        <v>10.950000000000001</v>
      </c>
      <c r="AS74" s="1">
        <f t="shared" si="78"/>
        <v>0.18</v>
      </c>
      <c r="AT74" s="1">
        <f t="shared" si="79"/>
        <v>4233.416666666667</v>
      </c>
      <c r="AU74" s="1">
        <f t="shared" si="80"/>
        <v>738667.95040168369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4.4559673102069004</v>
      </c>
      <c r="E75" s="10">
        <f t="shared" si="82"/>
        <v>4.5403705342580603</v>
      </c>
      <c r="F75" s="7" t="s">
        <v>83</v>
      </c>
      <c r="G75" s="1">
        <v>3</v>
      </c>
      <c r="H75" s="9">
        <f t="shared" si="63"/>
        <v>4.4559673102069004</v>
      </c>
      <c r="I75" s="9">
        <f t="shared" si="64"/>
        <v>277.60596731020689</v>
      </c>
      <c r="J75" s="9">
        <f t="shared" si="65"/>
        <v>3.0881533176830751E-2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0.31779304356294663</v>
      </c>
      <c r="P75" s="9">
        <f t="shared" si="68"/>
        <v>9.8139364181551569E-3</v>
      </c>
      <c r="Q75" s="12">
        <f t="shared" si="69"/>
        <v>1.7665085552679282E-3</v>
      </c>
      <c r="R75" s="9">
        <f t="shared" si="70"/>
        <v>1.9710000000000002E-2</v>
      </c>
      <c r="S75" s="13">
        <f t="shared" si="71"/>
        <v>8.9624990120138401E-2</v>
      </c>
      <c r="T75" s="2">
        <f t="shared" si="72"/>
        <v>0.01</v>
      </c>
      <c r="U75" s="14">
        <f t="shared" si="73"/>
        <v>8.9624990120138403E-4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1.3496249901201384E-2</v>
      </c>
      <c r="AR75" s="9">
        <f t="shared" si="77"/>
        <v>10.950000000000001</v>
      </c>
      <c r="AS75" s="1">
        <f t="shared" si="78"/>
        <v>0.18</v>
      </c>
      <c r="AT75" s="1">
        <f t="shared" si="79"/>
        <v>4233.416666666667</v>
      </c>
      <c r="AU75" s="1">
        <f t="shared" si="80"/>
        <v>754510.96127485961</v>
      </c>
    </row>
    <row r="76" spans="1:48" x14ac:dyDescent="0.15">
      <c r="C76" s="7">
        <v>3</v>
      </c>
      <c r="D76" s="7">
        <f t="shared" si="81"/>
        <v>5.0400392861612904</v>
      </c>
      <c r="E76" s="10">
        <f t="shared" si="82"/>
        <v>4.4559673102069004</v>
      </c>
      <c r="F76" s="7" t="s">
        <v>83</v>
      </c>
      <c r="G76" s="1">
        <v>4</v>
      </c>
      <c r="H76" s="9">
        <f t="shared" si="63"/>
        <v>5.0400392861612904</v>
      </c>
      <c r="I76" s="9">
        <f t="shared" si="64"/>
        <v>278.19003928616127</v>
      </c>
      <c r="J76" s="9">
        <f t="shared" si="65"/>
        <v>3.3241464621314665E-2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0.41747910714479147</v>
      </c>
      <c r="P76" s="9">
        <f t="shared" si="68"/>
        <v>1.387761697029162E-2</v>
      </c>
      <c r="Q76" s="12">
        <f t="shared" si="69"/>
        <v>2.4979710546524916E-3</v>
      </c>
      <c r="R76" s="9">
        <f t="shared" si="70"/>
        <v>1.9710000000000002E-2</v>
      </c>
      <c r="S76" s="13">
        <f t="shared" si="71"/>
        <v>0.12673622803919288</v>
      </c>
      <c r="T76" s="2">
        <f t="shared" si="72"/>
        <v>0.01</v>
      </c>
      <c r="U76" s="14">
        <f t="shared" si="73"/>
        <v>1.2673622803919288E-3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1.386736228039193E-2</v>
      </c>
      <c r="AR76" s="9">
        <f t="shared" si="77"/>
        <v>10.950000000000001</v>
      </c>
      <c r="AS76" s="1">
        <f t="shared" si="78"/>
        <v>0.18</v>
      </c>
      <c r="AT76" s="1">
        <f t="shared" si="79"/>
        <v>4233.416666666667</v>
      </c>
      <c r="AU76" s="1">
        <f t="shared" si="80"/>
        <v>775258.08436563262</v>
      </c>
    </row>
    <row r="77" spans="1:48" x14ac:dyDescent="0.15">
      <c r="C77" s="7">
        <v>4</v>
      </c>
      <c r="D77" s="7">
        <f t="shared" si="81"/>
        <v>8.3796330563333399</v>
      </c>
      <c r="E77" s="10">
        <f t="shared" si="82"/>
        <v>5.0400392861612904</v>
      </c>
      <c r="F77" s="7" t="s">
        <v>83</v>
      </c>
      <c r="G77" s="1">
        <v>5</v>
      </c>
      <c r="H77" s="9">
        <f t="shared" si="63"/>
        <v>8.3796330563333399</v>
      </c>
      <c r="I77" s="9">
        <f t="shared" si="64"/>
        <v>281.5296330563333</v>
      </c>
      <c r="J77" s="9">
        <f t="shared" si="65"/>
        <v>5.0349314393162113E-2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0.38342141566577487</v>
      </c>
      <c r="O77" s="9">
        <f t="shared" si="83"/>
        <v>0.12968007450872493</v>
      </c>
      <c r="P77" s="9">
        <f t="shared" si="68"/>
        <v>6.5293028419684792E-3</v>
      </c>
      <c r="Q77" s="12">
        <f t="shared" si="69"/>
        <v>1.1752745115543263E-3</v>
      </c>
      <c r="R77" s="9">
        <f t="shared" si="70"/>
        <v>1.9710000000000002E-2</v>
      </c>
      <c r="S77" s="13">
        <f t="shared" si="71"/>
        <v>5.9628336456333135E-2</v>
      </c>
      <c r="T77" s="2">
        <f t="shared" si="72"/>
        <v>0.01</v>
      </c>
      <c r="U77" s="14">
        <f t="shared" si="73"/>
        <v>5.9628336456333132E-4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1.3196283364563331E-2</v>
      </c>
      <c r="AR77" s="9">
        <f t="shared" si="77"/>
        <v>10.950000000000001</v>
      </c>
      <c r="AS77" s="1">
        <f t="shared" si="78"/>
        <v>0.18</v>
      </c>
      <c r="AT77" s="1">
        <f t="shared" si="79"/>
        <v>4233.416666666667</v>
      </c>
      <c r="AU77" s="1">
        <f t="shared" si="80"/>
        <v>737741.2629093217</v>
      </c>
    </row>
    <row r="78" spans="1:48" x14ac:dyDescent="0.15">
      <c r="C78" s="7">
        <v>5</v>
      </c>
      <c r="D78" s="7">
        <f t="shared" si="81"/>
        <v>13.8505669937419</v>
      </c>
      <c r="E78" s="10">
        <f t="shared" si="82"/>
        <v>8.3796330563333399</v>
      </c>
      <c r="F78" s="7" t="s">
        <v>85</v>
      </c>
      <c r="G78" s="1">
        <v>6</v>
      </c>
      <c r="H78" s="9">
        <f t="shared" si="63"/>
        <v>13.8505669937419</v>
      </c>
      <c r="I78" s="9">
        <f t="shared" si="64"/>
        <v>287.00056699374187</v>
      </c>
      <c r="J78" s="9">
        <f t="shared" si="65"/>
        <v>9.7345422359695816E-2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0.23265077166675646</v>
      </c>
      <c r="P78" s="9">
        <f t="shared" si="68"/>
        <v>2.2647487630209559E-2</v>
      </c>
      <c r="Q78" s="12">
        <f t="shared" si="69"/>
        <v>4.0765477734377208E-3</v>
      </c>
      <c r="R78" s="9">
        <f t="shared" si="70"/>
        <v>1.9710000000000002E-2</v>
      </c>
      <c r="S78" s="13">
        <f t="shared" si="71"/>
        <v>0.20682637105214208</v>
      </c>
      <c r="T78" s="2">
        <f t="shared" si="72"/>
        <v>0.01</v>
      </c>
      <c r="U78" s="14">
        <f t="shared" si="73"/>
        <v>2.0682637105214207E-3</v>
      </c>
      <c r="V78" s="13"/>
      <c r="W78" s="2"/>
      <c r="X78" s="14"/>
      <c r="Y78" s="2">
        <v>0.04</v>
      </c>
      <c r="Z78" s="2">
        <v>0.27</v>
      </c>
      <c r="AA78" s="2">
        <f t="shared" si="74"/>
        <v>1.0800000000000001E-2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2.0068263710521422E-2</v>
      </c>
      <c r="AR78" s="9">
        <f t="shared" si="77"/>
        <v>10.950000000000001</v>
      </c>
      <c r="AS78" s="1">
        <f t="shared" si="78"/>
        <v>0.18</v>
      </c>
      <c r="AT78" s="1">
        <f t="shared" si="79"/>
        <v>4233.416666666667</v>
      </c>
      <c r="AU78" s="1">
        <f t="shared" si="80"/>
        <v>1121920.9079697791</v>
      </c>
    </row>
    <row r="79" spans="1:48" x14ac:dyDescent="0.15">
      <c r="C79" s="7">
        <v>6</v>
      </c>
      <c r="D79" s="7">
        <f t="shared" si="81"/>
        <v>16.116264525999998</v>
      </c>
      <c r="E79" s="10">
        <f t="shared" si="82"/>
        <v>13.8505669937419</v>
      </c>
      <c r="F79" s="7" t="s">
        <v>83</v>
      </c>
      <c r="G79" s="1">
        <v>7</v>
      </c>
      <c r="H79" s="9">
        <f t="shared" si="63"/>
        <v>16.116264525999998</v>
      </c>
      <c r="I79" s="9">
        <f t="shared" si="64"/>
        <v>289.26626452599999</v>
      </c>
      <c r="J79" s="9">
        <f t="shared" si="65"/>
        <v>0.12697543054343741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0.31950328403654688</v>
      </c>
      <c r="P79" s="9">
        <f t="shared" si="68"/>
        <v>4.0569067050582712E-2</v>
      </c>
      <c r="Q79" s="12">
        <f t="shared" si="69"/>
        <v>7.3024320691048878E-3</v>
      </c>
      <c r="R79" s="9">
        <f t="shared" si="70"/>
        <v>1.9710000000000002E-2</v>
      </c>
      <c r="S79" s="13">
        <f t="shared" si="71"/>
        <v>0.37049376301902015</v>
      </c>
      <c r="T79" s="2">
        <f t="shared" si="72"/>
        <v>0.01</v>
      </c>
      <c r="U79" s="14">
        <f t="shared" si="73"/>
        <v>3.7049376301902014E-3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2.5304937630190202E-2</v>
      </c>
      <c r="AR79" s="9">
        <f t="shared" si="77"/>
        <v>10.950000000000001</v>
      </c>
      <c r="AS79" s="1">
        <f t="shared" si="78"/>
        <v>0.18</v>
      </c>
      <c r="AT79" s="1">
        <f t="shared" si="79"/>
        <v>4233.416666666667</v>
      </c>
      <c r="AU79" s="1">
        <f t="shared" si="80"/>
        <v>1414678.370371284</v>
      </c>
    </row>
    <row r="80" spans="1:48" x14ac:dyDescent="0.15">
      <c r="C80" s="7">
        <v>7</v>
      </c>
      <c r="D80" s="7">
        <f t="shared" si="81"/>
        <v>18.287029509354799</v>
      </c>
      <c r="E80" s="10">
        <f t="shared" si="82"/>
        <v>16.116264525999998</v>
      </c>
      <c r="F80" s="7" t="s">
        <v>83</v>
      </c>
      <c r="G80" s="1">
        <v>8</v>
      </c>
      <c r="H80" s="9">
        <f t="shared" si="63"/>
        <v>18.287029509354799</v>
      </c>
      <c r="I80" s="9">
        <f t="shared" si="64"/>
        <v>291.43702950935477</v>
      </c>
      <c r="J80" s="9">
        <f t="shared" si="65"/>
        <v>0.16315683532908107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0.38843421698596414</v>
      </c>
      <c r="P80" s="9">
        <f t="shared" si="68"/>
        <v>6.3375697576959503E-2</v>
      </c>
      <c r="Q80" s="12">
        <f t="shared" si="69"/>
        <v>1.140762556385271E-2</v>
      </c>
      <c r="R80" s="9">
        <f t="shared" si="70"/>
        <v>1.9710000000000002E-2</v>
      </c>
      <c r="S80" s="13">
        <f t="shared" si="71"/>
        <v>0.5787734938535114</v>
      </c>
      <c r="T80" s="2">
        <f t="shared" si="72"/>
        <v>0.01</v>
      </c>
      <c r="U80" s="14">
        <f t="shared" si="73"/>
        <v>5.7877349385351143E-3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2.7387734938535115E-2</v>
      </c>
      <c r="AR80" s="9">
        <f t="shared" si="77"/>
        <v>10.950000000000001</v>
      </c>
      <c r="AS80" s="1">
        <f t="shared" si="78"/>
        <v>0.18</v>
      </c>
      <c r="AT80" s="1">
        <f t="shared" si="79"/>
        <v>4233.416666666667</v>
      </c>
      <c r="AU80" s="1">
        <f t="shared" si="80"/>
        <v>1531117.6339270161</v>
      </c>
    </row>
    <row r="81" spans="1:48" x14ac:dyDescent="0.15">
      <c r="C81" s="7">
        <v>8</v>
      </c>
      <c r="D81" s="7">
        <f t="shared" si="81"/>
        <v>18.110617748387099</v>
      </c>
      <c r="E81" s="10">
        <f t="shared" si="82"/>
        <v>18.287029509354799</v>
      </c>
      <c r="F81" s="7" t="s">
        <v>83</v>
      </c>
      <c r="G81" s="1">
        <v>9</v>
      </c>
      <c r="H81" s="9">
        <f t="shared" si="63"/>
        <v>18.110617748387099</v>
      </c>
      <c r="I81" s="9">
        <f t="shared" si="64"/>
        <v>291.26061774838706</v>
      </c>
      <c r="J81" s="9">
        <f t="shared" si="65"/>
        <v>0.15988843404453051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0.4345585194090047</v>
      </c>
      <c r="P81" s="9">
        <f t="shared" si="68"/>
        <v>6.9480881169015477E-2</v>
      </c>
      <c r="Q81" s="12">
        <f t="shared" si="69"/>
        <v>1.2506558610422784E-2</v>
      </c>
      <c r="R81" s="9">
        <f t="shared" si="70"/>
        <v>1.9710000000000002E-2</v>
      </c>
      <c r="S81" s="13">
        <f t="shared" si="71"/>
        <v>0.63452859515082616</v>
      </c>
      <c r="T81" s="2">
        <f t="shared" si="72"/>
        <v>0.01</v>
      </c>
      <c r="U81" s="14">
        <f t="shared" si="73"/>
        <v>6.3452859515082619E-3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2.7945285951508261E-2</v>
      </c>
      <c r="AR81" s="9">
        <f t="shared" si="77"/>
        <v>10.950000000000001</v>
      </c>
      <c r="AS81" s="1">
        <f t="shared" si="78"/>
        <v>0.18</v>
      </c>
      <c r="AT81" s="1">
        <f t="shared" si="79"/>
        <v>4233.416666666667</v>
      </c>
      <c r="AU81" s="1">
        <f t="shared" si="80"/>
        <v>1562287.6518088495</v>
      </c>
    </row>
    <row r="82" spans="1:48" x14ac:dyDescent="0.15">
      <c r="C82" s="7">
        <v>9</v>
      </c>
      <c r="D82" s="7">
        <f t="shared" si="81"/>
        <v>17.350852559333301</v>
      </c>
      <c r="E82" s="10">
        <f t="shared" si="82"/>
        <v>18.110617748387099</v>
      </c>
      <c r="F82" s="7" t="s">
        <v>83</v>
      </c>
      <c r="G82" s="1">
        <v>10</v>
      </c>
      <c r="H82" s="9">
        <f t="shared" si="63"/>
        <v>17.350852559333301</v>
      </c>
      <c r="I82" s="9">
        <f t="shared" si="64"/>
        <v>290.50085255933328</v>
      </c>
      <c r="J82" s="9">
        <f t="shared" si="65"/>
        <v>0.14650289327934904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0.47457763823998927</v>
      </c>
      <c r="P82" s="9">
        <f t="shared" si="68"/>
        <v>6.952699708783866E-2</v>
      </c>
      <c r="Q82" s="12">
        <f t="shared" si="69"/>
        <v>1.2514859475810958E-2</v>
      </c>
      <c r="R82" s="9">
        <f t="shared" si="70"/>
        <v>1.9710000000000002E-2</v>
      </c>
      <c r="S82" s="13">
        <f t="shared" si="71"/>
        <v>0.63494974509441693</v>
      </c>
      <c r="T82" s="2">
        <f t="shared" si="72"/>
        <v>0.01</v>
      </c>
      <c r="U82" s="14">
        <f t="shared" si="73"/>
        <v>6.3494974509441691E-3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2.7949497450944171E-2</v>
      </c>
      <c r="AR82" s="9">
        <f t="shared" si="77"/>
        <v>10.950000000000001</v>
      </c>
      <c r="AS82" s="1">
        <f t="shared" si="78"/>
        <v>0.18</v>
      </c>
      <c r="AT82" s="1">
        <f t="shared" si="79"/>
        <v>4233.416666666667</v>
      </c>
      <c r="AU82" s="1">
        <f t="shared" si="80"/>
        <v>1562523.0966554594</v>
      </c>
    </row>
    <row r="83" spans="1:48" x14ac:dyDescent="0.15">
      <c r="C83" s="7">
        <v>10</v>
      </c>
      <c r="D83" s="7">
        <f t="shared" si="81"/>
        <v>9.8435502685806409</v>
      </c>
      <c r="E83" s="10">
        <f t="shared" si="82"/>
        <v>17.350852559333301</v>
      </c>
      <c r="F83" s="7" t="s">
        <v>83</v>
      </c>
      <c r="G83" s="1">
        <v>11</v>
      </c>
      <c r="H83" s="9">
        <f t="shared" si="63"/>
        <v>9.8435502685806409</v>
      </c>
      <c r="I83" s="9">
        <f t="shared" si="64"/>
        <v>282.99355026858063</v>
      </c>
      <c r="J83" s="9">
        <f t="shared" si="65"/>
        <v>6.0213330952294357E-2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0.38479810909454309</v>
      </c>
      <c r="O83" s="9">
        <f t="shared" si="83"/>
        <v>0.12975253205760745</v>
      </c>
      <c r="P83" s="9">
        <f t="shared" si="68"/>
        <v>7.8128321546829006E-3</v>
      </c>
      <c r="Q83" s="12">
        <f t="shared" si="69"/>
        <v>1.4063097878429221E-3</v>
      </c>
      <c r="R83" s="9">
        <f t="shared" si="70"/>
        <v>1.9710000000000002E-2</v>
      </c>
      <c r="S83" s="13">
        <f t="shared" si="71"/>
        <v>7.1350065339569863E-2</v>
      </c>
      <c r="T83" s="2">
        <f t="shared" si="72"/>
        <v>0.01</v>
      </c>
      <c r="U83" s="14">
        <f t="shared" si="73"/>
        <v>7.135006533956986E-4</v>
      </c>
      <c r="V83" s="13"/>
      <c r="W83" s="2"/>
      <c r="X83" s="14"/>
      <c r="Y83" s="2">
        <v>0.04</v>
      </c>
      <c r="Z83" s="2">
        <v>0.27</v>
      </c>
      <c r="AA83" s="2">
        <f t="shared" si="74"/>
        <v>1.0800000000000001E-2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1.87135006533957E-2</v>
      </c>
      <c r="AR83" s="9">
        <f t="shared" si="77"/>
        <v>10.950000000000001</v>
      </c>
      <c r="AS83" s="1">
        <f t="shared" si="78"/>
        <v>0.18</v>
      </c>
      <c r="AT83" s="1">
        <f t="shared" si="79"/>
        <v>4233.416666666667</v>
      </c>
      <c r="AU83" s="1">
        <f t="shared" si="80"/>
        <v>1046182.56702215</v>
      </c>
    </row>
    <row r="84" spans="1:48" x14ac:dyDescent="0.15">
      <c r="C84" s="7">
        <v>11</v>
      </c>
      <c r="D84" s="7">
        <f t="shared" si="81"/>
        <v>6.0252146887666704</v>
      </c>
      <c r="E84" s="10">
        <f t="shared" si="82"/>
        <v>9.8435502685806409</v>
      </c>
      <c r="F84" s="7" t="s">
        <v>85</v>
      </c>
      <c r="G84" s="1">
        <v>12</v>
      </c>
      <c r="H84" s="9">
        <f t="shared" si="63"/>
        <v>6.0252146887666704</v>
      </c>
      <c r="I84" s="9">
        <f t="shared" si="64"/>
        <v>279.17521468876663</v>
      </c>
      <c r="J84" s="9">
        <f t="shared" si="65"/>
        <v>3.7611525199001204E-2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0.23143969990292457</v>
      </c>
      <c r="P84" s="9">
        <f t="shared" si="68"/>
        <v>8.7048001049481235E-3</v>
      </c>
      <c r="Q84" s="12">
        <f t="shared" si="69"/>
        <v>1.5668640188906621E-3</v>
      </c>
      <c r="R84" s="9">
        <f t="shared" si="70"/>
        <v>1.9710000000000002E-2</v>
      </c>
      <c r="S84" s="13">
        <f t="shared" si="71"/>
        <v>7.949589136938924E-2</v>
      </c>
      <c r="T84" s="2">
        <f t="shared" si="72"/>
        <v>0.01</v>
      </c>
      <c r="U84" s="14">
        <f t="shared" si="73"/>
        <v>7.9495891369389237E-4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1.3394958913693893E-2</v>
      </c>
      <c r="AR84" s="9">
        <f t="shared" si="77"/>
        <v>10.950000000000001</v>
      </c>
      <c r="AS84" s="1">
        <f t="shared" si="78"/>
        <v>0.18</v>
      </c>
      <c r="AT84" s="1">
        <f t="shared" si="79"/>
        <v>4233.416666666667</v>
      </c>
      <c r="AU84" s="1">
        <f t="shared" si="80"/>
        <v>748848.26527321292</v>
      </c>
      <c r="AV84" s="1">
        <f>SUM(AU73:AU84)</f>
        <v>12718544.980990421</v>
      </c>
    </row>
    <row r="85" spans="1:48" x14ac:dyDescent="0.15">
      <c r="C85" s="7">
        <v>12</v>
      </c>
      <c r="D85" s="7">
        <f t="shared" si="81"/>
        <v>4.1570959403870997</v>
      </c>
      <c r="E85" s="10">
        <f t="shared" si="82"/>
        <v>6.0252146887666704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5.7840900427419397</v>
      </c>
      <c r="E89" s="7"/>
      <c r="F89" s="7"/>
      <c r="G89" s="1">
        <v>1</v>
      </c>
      <c r="H89" s="9">
        <f t="shared" ref="H89:H100" si="84">E90</f>
        <v>5.7840900427419397</v>
      </c>
      <c r="I89" s="9">
        <f t="shared" ref="I89:I100" si="85">H89+273.15</f>
        <v>278.9340900427419</v>
      </c>
      <c r="J89" s="9">
        <f t="shared" ref="J89:J100" si="86">EXP(($C$15*(I89-$C$13))/($C$16*I89*$C$13))</f>
        <v>3.6494483347661644E-2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0.19361327014226562</v>
      </c>
      <c r="Q89" s="12">
        <f t="shared" ref="Q89:Q100" si="90">P89*$B$91</f>
        <v>8.7125971564019536E-2</v>
      </c>
      <c r="R89" s="9">
        <f t="shared" ref="R89:R100" si="91">L89*$B$91</f>
        <v>2.3873737500000001</v>
      </c>
      <c r="S89" s="13">
        <f t="shared" ref="S89:S100" si="92">Q89/R89</f>
        <v>3.6494483347661644E-2</v>
      </c>
      <c r="T89" s="2">
        <f t="shared" ref="T89:T100" si="93">$B$90/100</f>
        <v>0.51</v>
      </c>
      <c r="U89" s="14">
        <f t="shared" ref="U89:U100" si="94">S89*T89</f>
        <v>1.8612186507307438E-2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3.594857423195319E-2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514714.66666666669</v>
      </c>
      <c r="AN89" s="1">
        <f t="shared" ref="AN89:AN100" si="99">AM89*10000*AK89*AJ89</f>
        <v>1924801455.3660111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4.5403705342580603</v>
      </c>
      <c r="E90" s="10">
        <f t="shared" ref="E90:E101" si="101">D89</f>
        <v>5.7840900427419397</v>
      </c>
      <c r="F90" s="7" t="s">
        <v>83</v>
      </c>
      <c r="G90" s="1">
        <v>2</v>
      </c>
      <c r="H90" s="9">
        <f t="shared" si="84"/>
        <v>4.5403705342580603</v>
      </c>
      <c r="I90" s="9">
        <f t="shared" si="85"/>
        <v>277.69037053425802</v>
      </c>
      <c r="J90" s="9">
        <f t="shared" si="86"/>
        <v>3.1212512628691992E-2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10.416936729857735</v>
      </c>
      <c r="P90" s="9">
        <f t="shared" si="89"/>
        <v>0.32513876923297003</v>
      </c>
      <c r="Q90" s="12">
        <f t="shared" si="90"/>
        <v>0.14631244615483652</v>
      </c>
      <c r="R90" s="9">
        <f t="shared" si="91"/>
        <v>2.3873737500000001</v>
      </c>
      <c r="S90" s="13">
        <f t="shared" si="92"/>
        <v>6.1285940735017509E-2</v>
      </c>
      <c r="T90" s="2">
        <f t="shared" si="93"/>
        <v>0.51</v>
      </c>
      <c r="U90" s="14">
        <f t="shared" si="94"/>
        <v>3.1255829774858933E-2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3.9760632677119968E-2</v>
      </c>
      <c r="AK90" s="9">
        <f t="shared" si="96"/>
        <v>10.4025</v>
      </c>
      <c r="AL90" s="1">
        <f t="shared" si="97"/>
        <v>0.45</v>
      </c>
      <c r="AM90" s="17">
        <f t="shared" si="98"/>
        <v>514714.66666666669</v>
      </c>
      <c r="AN90" s="1">
        <f t="shared" si="99"/>
        <v>2128911237.1852677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4.4559673102069004</v>
      </c>
      <c r="E91" s="10">
        <f t="shared" si="101"/>
        <v>4.5403705342580603</v>
      </c>
      <c r="F91" s="7" t="s">
        <v>83</v>
      </c>
      <c r="G91" s="1">
        <v>3</v>
      </c>
      <c r="H91" s="9">
        <f t="shared" si="84"/>
        <v>4.4559673102069004</v>
      </c>
      <c r="I91" s="9">
        <f t="shared" si="85"/>
        <v>277.60596731020689</v>
      </c>
      <c r="J91" s="9">
        <f t="shared" si="86"/>
        <v>3.0881533176830751E-2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15.397072960624765</v>
      </c>
      <c r="P91" s="9">
        <f t="shared" si="89"/>
        <v>0.47548521945961736</v>
      </c>
      <c r="Q91" s="12">
        <f t="shared" si="90"/>
        <v>0.21396834875682783</v>
      </c>
      <c r="R91" s="9">
        <f t="shared" si="91"/>
        <v>2.3873737500000001</v>
      </c>
      <c r="S91" s="13">
        <f t="shared" si="92"/>
        <v>8.9624990120138429E-2</v>
      </c>
      <c r="T91" s="2">
        <f t="shared" si="93"/>
        <v>0.51</v>
      </c>
      <c r="U91" s="14">
        <f t="shared" si="94"/>
        <v>4.57087449612706E-2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4.411818660582309E-2</v>
      </c>
      <c r="AK91" s="9">
        <f t="shared" si="96"/>
        <v>10.4025</v>
      </c>
      <c r="AL91" s="1">
        <f t="shared" si="97"/>
        <v>0.45</v>
      </c>
      <c r="AM91" s="17">
        <f t="shared" si="98"/>
        <v>514714.66666666669</v>
      </c>
      <c r="AN91" s="1">
        <f t="shared" si="99"/>
        <v>2362228589.0692377</v>
      </c>
    </row>
    <row r="92" spans="1:48" x14ac:dyDescent="0.15">
      <c r="C92" s="7">
        <v>3</v>
      </c>
      <c r="D92" s="7">
        <f t="shared" si="100"/>
        <v>5.0400392861612904</v>
      </c>
      <c r="E92" s="10">
        <f t="shared" si="101"/>
        <v>4.4559673102069004</v>
      </c>
      <c r="F92" s="7" t="s">
        <v>83</v>
      </c>
      <c r="G92" s="1">
        <v>4</v>
      </c>
      <c r="H92" s="9">
        <f t="shared" si="84"/>
        <v>5.0400392861612904</v>
      </c>
      <c r="I92" s="9">
        <f t="shared" si="85"/>
        <v>278.19003928616127</v>
      </c>
      <c r="J92" s="9">
        <f t="shared" si="86"/>
        <v>3.3241464621314665E-2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20.226862741165146</v>
      </c>
      <c r="P92" s="9">
        <f t="shared" si="89"/>
        <v>0.67237054221062897</v>
      </c>
      <c r="Q92" s="12">
        <f t="shared" si="90"/>
        <v>0.30256674399478306</v>
      </c>
      <c r="R92" s="9">
        <f t="shared" si="91"/>
        <v>2.3873737500000001</v>
      </c>
      <c r="S92" s="13">
        <f t="shared" si="92"/>
        <v>0.12673622803919288</v>
      </c>
      <c r="T92" s="2">
        <f t="shared" si="93"/>
        <v>0.51</v>
      </c>
      <c r="U92" s="14">
        <f t="shared" si="94"/>
        <v>6.4635476299988365E-2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4.9824596104446492E-2</v>
      </c>
      <c r="AK92" s="9">
        <f t="shared" si="96"/>
        <v>10.4025</v>
      </c>
      <c r="AL92" s="1">
        <f t="shared" si="97"/>
        <v>0.45</v>
      </c>
      <c r="AM92" s="17">
        <f t="shared" si="98"/>
        <v>514714.66666666669</v>
      </c>
      <c r="AN92" s="1">
        <f t="shared" si="99"/>
        <v>2667767975.332346</v>
      </c>
    </row>
    <row r="93" spans="1:48" x14ac:dyDescent="0.15">
      <c r="C93" s="7">
        <v>4</v>
      </c>
      <c r="D93" s="7">
        <f t="shared" si="100"/>
        <v>8.3796330563333399</v>
      </c>
      <c r="E93" s="10">
        <f t="shared" si="101"/>
        <v>5.0400392861612904</v>
      </c>
      <c r="F93" s="7" t="s">
        <v>83</v>
      </c>
      <c r="G93" s="1">
        <v>5</v>
      </c>
      <c r="H93" s="9">
        <f t="shared" si="84"/>
        <v>8.3796330563333399</v>
      </c>
      <c r="I93" s="9">
        <f t="shared" si="85"/>
        <v>281.5296330563333</v>
      </c>
      <c r="J93" s="9">
        <f t="shared" si="86"/>
        <v>5.0349314393162113E-2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18.576767589006792</v>
      </c>
      <c r="O93" s="9">
        <f t="shared" si="102"/>
        <v>6.2829996099477228</v>
      </c>
      <c r="P93" s="9">
        <f t="shared" si="89"/>
        <v>0.31634472269337283</v>
      </c>
      <c r="Q93" s="12">
        <f t="shared" si="90"/>
        <v>0.14235512521201776</v>
      </c>
      <c r="R93" s="9">
        <f t="shared" si="91"/>
        <v>2.3873737500000001</v>
      </c>
      <c r="S93" s="13">
        <f t="shared" si="92"/>
        <v>5.9628336456333142E-2</v>
      </c>
      <c r="T93" s="2">
        <f t="shared" si="93"/>
        <v>0.51</v>
      </c>
      <c r="U93" s="14">
        <f t="shared" si="94"/>
        <v>3.0410451592729901E-2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3.2079751155208065E-2</v>
      </c>
      <c r="AK93" s="9">
        <f t="shared" si="96"/>
        <v>10.4025</v>
      </c>
      <c r="AL93" s="1">
        <f t="shared" si="97"/>
        <v>0.45</v>
      </c>
      <c r="AM93" s="17">
        <f t="shared" si="98"/>
        <v>514714.66666666669</v>
      </c>
      <c r="AN93" s="1">
        <f t="shared" si="99"/>
        <v>1717652313.9112287</v>
      </c>
    </row>
    <row r="94" spans="1:48" x14ac:dyDescent="0.15">
      <c r="C94" s="7">
        <v>5</v>
      </c>
      <c r="D94" s="7">
        <f t="shared" si="100"/>
        <v>13.8505669937419</v>
      </c>
      <c r="E94" s="10">
        <f t="shared" si="101"/>
        <v>8.3796330563333399</v>
      </c>
      <c r="F94" s="7" t="s">
        <v>85</v>
      </c>
      <c r="G94" s="1">
        <v>6</v>
      </c>
      <c r="H94" s="9">
        <f t="shared" si="84"/>
        <v>13.8505669937419</v>
      </c>
      <c r="I94" s="9">
        <f t="shared" si="85"/>
        <v>287.00056699374187</v>
      </c>
      <c r="J94" s="9">
        <f t="shared" si="86"/>
        <v>9.7345422359695816E-2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11.27192988725435</v>
      </c>
      <c r="P94" s="9">
        <f t="shared" si="89"/>
        <v>1.0972707756836531</v>
      </c>
      <c r="Q94" s="12">
        <f t="shared" si="90"/>
        <v>0.49377184905764387</v>
      </c>
      <c r="R94" s="9">
        <f t="shared" si="91"/>
        <v>2.3873737500000001</v>
      </c>
      <c r="S94" s="13">
        <f t="shared" si="92"/>
        <v>0.20682637105214208</v>
      </c>
      <c r="T94" s="2">
        <f t="shared" si="93"/>
        <v>0.51</v>
      </c>
      <c r="U94" s="14">
        <f t="shared" si="94"/>
        <v>0.10548144923659246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5.7931656944832627E-2</v>
      </c>
      <c r="AK94" s="9">
        <f t="shared" si="96"/>
        <v>10.4025</v>
      </c>
      <c r="AL94" s="1">
        <f t="shared" si="97"/>
        <v>0.45</v>
      </c>
      <c r="AM94" s="17">
        <f t="shared" si="98"/>
        <v>514714.66666666669</v>
      </c>
      <c r="AN94" s="1">
        <f t="shared" si="99"/>
        <v>3101845900.193295</v>
      </c>
    </row>
    <row r="95" spans="1:48" x14ac:dyDescent="0.15">
      <c r="C95" s="7">
        <v>6</v>
      </c>
      <c r="D95" s="7">
        <f t="shared" si="100"/>
        <v>16.116264525999998</v>
      </c>
      <c r="E95" s="10">
        <f t="shared" si="101"/>
        <v>13.8505669937419</v>
      </c>
      <c r="F95" s="7" t="s">
        <v>83</v>
      </c>
      <c r="G95" s="1">
        <v>7</v>
      </c>
      <c r="H95" s="9">
        <f t="shared" si="84"/>
        <v>16.116264525999998</v>
      </c>
      <c r="I95" s="9">
        <f t="shared" si="85"/>
        <v>289.26626452599999</v>
      </c>
      <c r="J95" s="9">
        <f t="shared" si="86"/>
        <v>0.12697543054343741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15.479934111570698</v>
      </c>
      <c r="P95" s="9">
        <f t="shared" si="89"/>
        <v>1.9655712986007325</v>
      </c>
      <c r="Q95" s="12">
        <f t="shared" si="90"/>
        <v>0.88450708437032965</v>
      </c>
      <c r="R95" s="9">
        <f t="shared" si="91"/>
        <v>2.3873737500000001</v>
      </c>
      <c r="S95" s="13">
        <f t="shared" si="92"/>
        <v>0.37049376301902021</v>
      </c>
      <c r="T95" s="2">
        <f t="shared" si="93"/>
        <v>0.51</v>
      </c>
      <c r="U95" s="14">
        <f t="shared" si="94"/>
        <v>0.1889518191397003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0.10342397347061964</v>
      </c>
      <c r="AK95" s="9">
        <f t="shared" si="96"/>
        <v>10.4025</v>
      </c>
      <c r="AL95" s="1">
        <f t="shared" si="97"/>
        <v>0.45</v>
      </c>
      <c r="AM95" s="17">
        <f t="shared" si="98"/>
        <v>514714.66666666669</v>
      </c>
      <c r="AN95" s="1">
        <f t="shared" si="99"/>
        <v>5537649793.0490618</v>
      </c>
    </row>
    <row r="96" spans="1:48" x14ac:dyDescent="0.15">
      <c r="C96" s="7">
        <v>7</v>
      </c>
      <c r="D96" s="7">
        <f t="shared" si="100"/>
        <v>18.287029509354799</v>
      </c>
      <c r="E96" s="10">
        <f t="shared" si="101"/>
        <v>16.116264525999998</v>
      </c>
      <c r="F96" s="7" t="s">
        <v>83</v>
      </c>
      <c r="G96" s="1">
        <v>8</v>
      </c>
      <c r="H96" s="9">
        <f t="shared" si="84"/>
        <v>18.287029509354799</v>
      </c>
      <c r="I96" s="9">
        <f t="shared" si="85"/>
        <v>291.43702950935477</v>
      </c>
      <c r="J96" s="9">
        <f t="shared" si="86"/>
        <v>0.16315683532908107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18.819637812969965</v>
      </c>
      <c r="P96" s="9">
        <f t="shared" si="89"/>
        <v>3.0705525476036879</v>
      </c>
      <c r="Q96" s="12">
        <f t="shared" si="90"/>
        <v>1.3817486464216595</v>
      </c>
      <c r="R96" s="9">
        <f t="shared" si="91"/>
        <v>2.3873737500000001</v>
      </c>
      <c r="S96" s="13">
        <f t="shared" si="92"/>
        <v>0.5787734938535114</v>
      </c>
      <c r="T96" s="2">
        <f t="shared" si="93"/>
        <v>0.51</v>
      </c>
      <c r="U96" s="14">
        <f t="shared" si="94"/>
        <v>0.29517448186529083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0.13545010628238519</v>
      </c>
      <c r="AK96" s="9">
        <f t="shared" si="96"/>
        <v>10.4025</v>
      </c>
      <c r="AL96" s="1">
        <f t="shared" si="97"/>
        <v>0.45</v>
      </c>
      <c r="AM96" s="17">
        <f t="shared" si="98"/>
        <v>514714.66666666669</v>
      </c>
      <c r="AN96" s="1">
        <f t="shared" si="99"/>
        <v>7252431209.6382837</v>
      </c>
    </row>
    <row r="97" spans="1:50" x14ac:dyDescent="0.15">
      <c r="C97" s="7">
        <v>8</v>
      </c>
      <c r="D97" s="7">
        <f t="shared" si="100"/>
        <v>18.110617748387099</v>
      </c>
      <c r="E97" s="10">
        <f t="shared" si="101"/>
        <v>18.287029509354799</v>
      </c>
      <c r="F97" s="7" t="s">
        <v>83</v>
      </c>
      <c r="G97" s="1">
        <v>9</v>
      </c>
      <c r="H97" s="9">
        <f t="shared" si="84"/>
        <v>18.110617748387099</v>
      </c>
      <c r="I97" s="9">
        <f t="shared" si="85"/>
        <v>291.26061774838706</v>
      </c>
      <c r="J97" s="9">
        <f t="shared" si="86"/>
        <v>0.15988843404453051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21.054360265366277</v>
      </c>
      <c r="P97" s="9">
        <f t="shared" si="89"/>
        <v>3.3663486926388</v>
      </c>
      <c r="Q97" s="12">
        <f t="shared" si="90"/>
        <v>1.51485691168746</v>
      </c>
      <c r="R97" s="9">
        <f t="shared" si="91"/>
        <v>2.3873737500000001</v>
      </c>
      <c r="S97" s="13">
        <f t="shared" si="92"/>
        <v>0.63452859515082627</v>
      </c>
      <c r="T97" s="2">
        <f t="shared" si="93"/>
        <v>0.51</v>
      </c>
      <c r="U97" s="14">
        <f t="shared" si="94"/>
        <v>0.32360958352692143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0.14402328943336684</v>
      </c>
      <c r="AK97" s="9">
        <f t="shared" si="96"/>
        <v>10.4025</v>
      </c>
      <c r="AL97" s="1">
        <f t="shared" si="97"/>
        <v>0.45</v>
      </c>
      <c r="AM97" s="17">
        <f t="shared" si="98"/>
        <v>514714.66666666669</v>
      </c>
      <c r="AN97" s="1">
        <f t="shared" si="99"/>
        <v>7711466811.4302797</v>
      </c>
    </row>
    <row r="98" spans="1:50" x14ac:dyDescent="0.15">
      <c r="C98" s="7">
        <v>9</v>
      </c>
      <c r="D98" s="7">
        <f t="shared" si="100"/>
        <v>17.350852559333301</v>
      </c>
      <c r="E98" s="10">
        <f t="shared" si="101"/>
        <v>18.110617748387099</v>
      </c>
      <c r="F98" s="7" t="s">
        <v>83</v>
      </c>
      <c r="G98" s="1">
        <v>10</v>
      </c>
      <c r="H98" s="9">
        <f t="shared" si="84"/>
        <v>17.350852559333301</v>
      </c>
      <c r="I98" s="9">
        <f t="shared" si="85"/>
        <v>290.50085255933328</v>
      </c>
      <c r="J98" s="9">
        <f t="shared" si="86"/>
        <v>0.14650289327934904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22.993286572727477</v>
      </c>
      <c r="P98" s="9">
        <f t="shared" si="89"/>
        <v>3.3685830089057829</v>
      </c>
      <c r="Q98" s="12">
        <f t="shared" si="90"/>
        <v>1.5158623540076024</v>
      </c>
      <c r="R98" s="9">
        <f t="shared" si="91"/>
        <v>2.3873737500000001</v>
      </c>
      <c r="S98" s="13">
        <f t="shared" si="92"/>
        <v>0.63494974509441693</v>
      </c>
      <c r="T98" s="2">
        <f t="shared" si="93"/>
        <v>0.51</v>
      </c>
      <c r="U98" s="14">
        <f t="shared" si="94"/>
        <v>0.32382436999815262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0.140882047554443</v>
      </c>
      <c r="AK98" s="9">
        <f t="shared" si="96"/>
        <v>10.4025</v>
      </c>
      <c r="AL98" s="1">
        <f t="shared" si="97"/>
        <v>0.45</v>
      </c>
      <c r="AM98" s="17">
        <f t="shared" si="98"/>
        <v>514714.66666666669</v>
      </c>
      <c r="AN98" s="1">
        <f t="shared" si="99"/>
        <v>7543274690.6191292</v>
      </c>
    </row>
    <row r="99" spans="1:50" x14ac:dyDescent="0.15">
      <c r="C99" s="7">
        <v>10</v>
      </c>
      <c r="D99" s="7">
        <f t="shared" si="100"/>
        <v>9.8435502685806409</v>
      </c>
      <c r="E99" s="10">
        <f t="shared" si="101"/>
        <v>17.350852559333301</v>
      </c>
      <c r="F99" s="7" t="s">
        <v>83</v>
      </c>
      <c r="G99" s="1">
        <v>11</v>
      </c>
      <c r="H99" s="9">
        <f t="shared" si="84"/>
        <v>9.8435502685806409</v>
      </c>
      <c r="I99" s="9">
        <f t="shared" si="85"/>
        <v>282.99355026858063</v>
      </c>
      <c r="J99" s="9">
        <f t="shared" si="86"/>
        <v>6.0213330952294357E-2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18.643468385630609</v>
      </c>
      <c r="O99" s="9">
        <f t="shared" si="102"/>
        <v>6.2865101781910866</v>
      </c>
      <c r="P99" s="9">
        <f t="shared" si="89"/>
        <v>0.37853171789438689</v>
      </c>
      <c r="Q99" s="12">
        <f t="shared" si="90"/>
        <v>0.17033927305247409</v>
      </c>
      <c r="R99" s="9">
        <f t="shared" si="91"/>
        <v>2.3873737500000001</v>
      </c>
      <c r="S99" s="13">
        <f t="shared" si="92"/>
        <v>7.1350065339569932E-2</v>
      </c>
      <c r="T99" s="2">
        <f t="shared" si="93"/>
        <v>0.51</v>
      </c>
      <c r="U99" s="14">
        <f t="shared" si="94"/>
        <v>3.6388533323180663E-2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4.1308142796938972E-2</v>
      </c>
      <c r="AK99" s="9">
        <f t="shared" si="96"/>
        <v>10.4025</v>
      </c>
      <c r="AL99" s="1">
        <f t="shared" si="97"/>
        <v>0.45</v>
      </c>
      <c r="AM99" s="17">
        <f t="shared" si="98"/>
        <v>514714.66666666669</v>
      </c>
      <c r="AN99" s="1">
        <f t="shared" si="99"/>
        <v>2211769870.5096917</v>
      </c>
    </row>
    <row r="100" spans="1:50" x14ac:dyDescent="0.15">
      <c r="C100" s="7">
        <v>11</v>
      </c>
      <c r="D100" s="7">
        <f t="shared" si="100"/>
        <v>6.0252146887666704</v>
      </c>
      <c r="E100" s="10">
        <f t="shared" si="101"/>
        <v>9.8435502685806409</v>
      </c>
      <c r="F100" s="7" t="s">
        <v>85</v>
      </c>
      <c r="G100" s="1">
        <v>12</v>
      </c>
      <c r="H100" s="9">
        <f t="shared" si="84"/>
        <v>6.0252146887666704</v>
      </c>
      <c r="I100" s="9">
        <f t="shared" si="85"/>
        <v>279.17521468876663</v>
      </c>
      <c r="J100" s="9">
        <f t="shared" si="86"/>
        <v>3.7611525199001204E-2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11.2132534602967</v>
      </c>
      <c r="P100" s="9">
        <f t="shared" si="89"/>
        <v>0.42174756508473676</v>
      </c>
      <c r="Q100" s="12">
        <f t="shared" si="90"/>
        <v>0.18978640428813154</v>
      </c>
      <c r="R100" s="9">
        <f t="shared" si="91"/>
        <v>2.3873737500000001</v>
      </c>
      <c r="S100" s="13">
        <f t="shared" si="92"/>
        <v>7.9495891369389282E-2</v>
      </c>
      <c r="T100" s="2">
        <f t="shared" si="93"/>
        <v>0.51</v>
      </c>
      <c r="U100" s="14">
        <f t="shared" si="94"/>
        <v>4.0542904598388538E-2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4.2560685736414146E-2</v>
      </c>
      <c r="AK100" s="9">
        <f t="shared" si="96"/>
        <v>10.4025</v>
      </c>
      <c r="AL100" s="1">
        <f t="shared" si="97"/>
        <v>0.45</v>
      </c>
      <c r="AM100" s="17">
        <f t="shared" si="98"/>
        <v>514714.66666666669</v>
      </c>
      <c r="AN100" s="1">
        <f t="shared" si="99"/>
        <v>2278835019.1093068</v>
      </c>
      <c r="AO100" s="1">
        <f>SUM(AN89:AN100)</f>
        <v>46438634865.413139</v>
      </c>
    </row>
    <row r="101" spans="1:50" x14ac:dyDescent="0.15">
      <c r="C101" s="7">
        <v>12</v>
      </c>
      <c r="D101" s="7">
        <f t="shared" si="100"/>
        <v>4.1570959403870997</v>
      </c>
      <c r="E101" s="10">
        <f t="shared" si="101"/>
        <v>6.0252146887666704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5.7840900427419397</v>
      </c>
      <c r="E105" s="7"/>
      <c r="F105" s="7"/>
      <c r="G105" s="1">
        <v>1</v>
      </c>
      <c r="H105" s="9">
        <f t="shared" ref="H105:H116" si="103">E106</f>
        <v>5.7840900427419397</v>
      </c>
      <c r="I105" s="9">
        <f t="shared" ref="I105:I116" si="104">H105+273.15</f>
        <v>278.9340900427419</v>
      </c>
      <c r="J105" s="9">
        <f t="shared" ref="J105:J116" si="105">EXP(($C$15*(I105-$C$13))/($C$16*I105*$C$13))</f>
        <v>3.6494483347661644E-2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2.364441841913387E-2</v>
      </c>
      <c r="Q105" s="12">
        <f t="shared" ref="Q105:Q116" si="109">P105*$B$107</f>
        <v>7.0933255257401608E-3</v>
      </c>
      <c r="R105" s="9">
        <f t="shared" ref="R105:R116" si="110">L105*$B$107</f>
        <v>0.19436706250000002</v>
      </c>
      <c r="S105" s="13">
        <f t="shared" ref="S105:S116" si="111">Q105/R105</f>
        <v>3.6494483347661644E-2</v>
      </c>
      <c r="T105" s="2">
        <f t="shared" ref="T105:T116" si="112">$B$106/100</f>
        <v>0.01</v>
      </c>
      <c r="U105" s="14">
        <f t="shared" ref="U105:U116" si="113">S105*T105</f>
        <v>3.6494483347661647E-4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5.8549448334766167E-3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2338.3333333333335</v>
      </c>
      <c r="AX105" s="1">
        <f t="shared" ref="AX105:AX116" si="120">AW105*10000*AV105*0.67*AU105*AT105</f>
        <v>1782898.8379395695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4.5403705342580603</v>
      </c>
      <c r="E106" s="10">
        <f t="shared" ref="E106:E117" si="122">D105</f>
        <v>5.7840900427419397</v>
      </c>
      <c r="F106" s="7" t="s">
        <v>83</v>
      </c>
      <c r="G106" s="1">
        <v>2</v>
      </c>
      <c r="H106" s="9">
        <f t="shared" si="103"/>
        <v>4.5403705342580603</v>
      </c>
      <c r="I106" s="9">
        <f t="shared" si="104"/>
        <v>277.69037053425802</v>
      </c>
      <c r="J106" s="9">
        <f t="shared" si="105"/>
        <v>3.1212512628691992E-2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1.2721359982475331</v>
      </c>
      <c r="P106" s="9">
        <f t="shared" si="108"/>
        <v>3.9706560910714818E-2</v>
      </c>
      <c r="Q106" s="12">
        <f t="shared" si="109"/>
        <v>1.1911968273214444E-2</v>
      </c>
      <c r="R106" s="9">
        <f t="shared" si="110"/>
        <v>0.19436706250000002</v>
      </c>
      <c r="S106" s="13">
        <f t="shared" si="111"/>
        <v>6.1285940735017502E-2</v>
      </c>
      <c r="T106" s="2">
        <f t="shared" si="112"/>
        <v>0.01</v>
      </c>
      <c r="U106" s="14">
        <f t="shared" si="113"/>
        <v>6.1285940735017507E-4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6.1028594073501748E-3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2338.3333333333335</v>
      </c>
      <c r="AX106" s="1">
        <f t="shared" si="120"/>
        <v>1858391.7107571245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4.4559673102069004</v>
      </c>
      <c r="E107" s="10">
        <f t="shared" si="122"/>
        <v>4.5403705342580603</v>
      </c>
      <c r="F107" s="7" t="s">
        <v>83</v>
      </c>
      <c r="G107" s="1">
        <v>3</v>
      </c>
      <c r="H107" s="9">
        <f t="shared" si="103"/>
        <v>4.4559673102069004</v>
      </c>
      <c r="I107" s="9">
        <f t="shared" si="104"/>
        <v>277.60596731020689</v>
      </c>
      <c r="J107" s="9">
        <f t="shared" si="105"/>
        <v>3.0881533176830751E-2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1.8803196456701519</v>
      </c>
      <c r="P107" s="9">
        <f t="shared" si="108"/>
        <v>5.8067153520809434E-2</v>
      </c>
      <c r="Q107" s="12">
        <f t="shared" si="109"/>
        <v>1.7420146056242831E-2</v>
      </c>
      <c r="R107" s="9">
        <f t="shared" si="110"/>
        <v>0.19436706250000002</v>
      </c>
      <c r="S107" s="13">
        <f t="shared" si="111"/>
        <v>8.9624990120138429E-2</v>
      </c>
      <c r="T107" s="2">
        <f t="shared" si="112"/>
        <v>0.01</v>
      </c>
      <c r="U107" s="14">
        <f t="shared" si="113"/>
        <v>8.9624990120138436E-4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6.3862499012013844E-3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2338.3333333333335</v>
      </c>
      <c r="AX107" s="1">
        <f t="shared" si="120"/>
        <v>1944687.4140541998</v>
      </c>
    </row>
    <row r="108" spans="1:50" x14ac:dyDescent="0.15">
      <c r="C108" s="7">
        <v>3</v>
      </c>
      <c r="D108" s="7">
        <f t="shared" si="121"/>
        <v>5.0400392861612904</v>
      </c>
      <c r="E108" s="10">
        <f t="shared" si="122"/>
        <v>4.4559673102069004</v>
      </c>
      <c r="F108" s="7" t="s">
        <v>83</v>
      </c>
      <c r="G108" s="1">
        <v>4</v>
      </c>
      <c r="H108" s="9">
        <f t="shared" si="103"/>
        <v>5.0400392861612904</v>
      </c>
      <c r="I108" s="9">
        <f t="shared" si="104"/>
        <v>278.19003928616127</v>
      </c>
      <c r="J108" s="9">
        <f t="shared" si="105"/>
        <v>3.3241464621314665E-2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2.4701427004826759</v>
      </c>
      <c r="P108" s="9">
        <f t="shared" si="108"/>
        <v>8.2111161187693543E-2</v>
      </c>
      <c r="Q108" s="12">
        <f t="shared" si="109"/>
        <v>2.4633348356308062E-2</v>
      </c>
      <c r="R108" s="9">
        <f t="shared" si="110"/>
        <v>0.19436706250000002</v>
      </c>
      <c r="S108" s="13">
        <f t="shared" si="111"/>
        <v>0.12673622803919291</v>
      </c>
      <c r="T108" s="2">
        <f t="shared" si="112"/>
        <v>0.01</v>
      </c>
      <c r="U108" s="14">
        <f t="shared" si="113"/>
        <v>1.267362280391929E-3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6.7573622803919287E-3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2338.3333333333335</v>
      </c>
      <c r="AX108" s="1">
        <f t="shared" si="120"/>
        <v>2057695.4522889385</v>
      </c>
    </row>
    <row r="109" spans="1:50" x14ac:dyDescent="0.15">
      <c r="C109" s="7">
        <v>4</v>
      </c>
      <c r="D109" s="7">
        <f t="shared" si="121"/>
        <v>8.3796330563333399</v>
      </c>
      <c r="E109" s="10">
        <f t="shared" si="122"/>
        <v>5.0400392861612904</v>
      </c>
      <c r="F109" s="7" t="s">
        <v>83</v>
      </c>
      <c r="G109" s="1">
        <v>5</v>
      </c>
      <c r="H109" s="9">
        <f t="shared" si="103"/>
        <v>8.3796330563333399</v>
      </c>
      <c r="I109" s="9">
        <f t="shared" si="104"/>
        <v>281.5296330563333</v>
      </c>
      <c r="J109" s="9">
        <f t="shared" si="105"/>
        <v>5.0349314393162113E-2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2.2686299623302331</v>
      </c>
      <c r="O109" s="9">
        <f t="shared" si="123"/>
        <v>0.76729178529808273</v>
      </c>
      <c r="P109" s="9">
        <f t="shared" si="108"/>
        <v>3.8632615329263813E-2</v>
      </c>
      <c r="Q109" s="12">
        <f t="shared" si="109"/>
        <v>1.1589784598779143E-2</v>
      </c>
      <c r="R109" s="9">
        <f t="shared" si="110"/>
        <v>0.19436706250000002</v>
      </c>
      <c r="S109" s="13">
        <f t="shared" si="111"/>
        <v>5.9628336456333191E-2</v>
      </c>
      <c r="T109" s="2">
        <f t="shared" si="112"/>
        <v>0.01</v>
      </c>
      <c r="U109" s="14">
        <f t="shared" si="113"/>
        <v>5.9628336456333197E-4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6.0862833645633323E-3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2338.3333333333335</v>
      </c>
      <c r="AX109" s="1">
        <f t="shared" si="120"/>
        <v>1853344.1128270258</v>
      </c>
    </row>
    <row r="110" spans="1:50" x14ac:dyDescent="0.15">
      <c r="C110" s="7">
        <v>5</v>
      </c>
      <c r="D110" s="7">
        <f t="shared" si="121"/>
        <v>13.8505669937419</v>
      </c>
      <c r="E110" s="10">
        <f t="shared" si="122"/>
        <v>8.3796330563333399</v>
      </c>
      <c r="F110" s="7" t="s">
        <v>85</v>
      </c>
      <c r="G110" s="1">
        <v>6</v>
      </c>
      <c r="H110" s="9">
        <f t="shared" si="103"/>
        <v>13.8505669937419</v>
      </c>
      <c r="I110" s="9">
        <f t="shared" si="104"/>
        <v>287.00056699374187</v>
      </c>
      <c r="J110" s="9">
        <f t="shared" si="105"/>
        <v>9.7345422359695816E-2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1.3765493783021525</v>
      </c>
      <c r="P110" s="9">
        <f t="shared" si="108"/>
        <v>0.13400078062979973</v>
      </c>
      <c r="Q110" s="12">
        <f t="shared" si="109"/>
        <v>4.0200234188939914E-2</v>
      </c>
      <c r="R110" s="9">
        <f t="shared" si="110"/>
        <v>0.19436706250000002</v>
      </c>
      <c r="S110" s="13">
        <f t="shared" si="111"/>
        <v>0.20682637105214219</v>
      </c>
      <c r="T110" s="2">
        <f t="shared" si="112"/>
        <v>0.01</v>
      </c>
      <c r="U110" s="14">
        <f t="shared" si="113"/>
        <v>2.068263710521422E-3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7.558263710521422E-3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2338.3333333333335</v>
      </c>
      <c r="AX110" s="1">
        <f t="shared" si="120"/>
        <v>2301579.2581478097</v>
      </c>
    </row>
    <row r="111" spans="1:50" x14ac:dyDescent="0.15">
      <c r="C111" s="7">
        <v>6</v>
      </c>
      <c r="D111" s="7">
        <f t="shared" si="121"/>
        <v>16.116264525999998</v>
      </c>
      <c r="E111" s="10">
        <f t="shared" si="122"/>
        <v>13.8505669937419</v>
      </c>
      <c r="F111" s="7" t="s">
        <v>83</v>
      </c>
      <c r="G111" s="1">
        <v>7</v>
      </c>
      <c r="H111" s="9">
        <f t="shared" si="103"/>
        <v>16.116264525999998</v>
      </c>
      <c r="I111" s="9">
        <f t="shared" si="104"/>
        <v>289.26626452599999</v>
      </c>
      <c r="J111" s="9">
        <f t="shared" si="105"/>
        <v>0.12697543054343741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1.8904388060056863</v>
      </c>
      <c r="P111" s="9">
        <f t="shared" si="108"/>
        <v>0.24003928130859375</v>
      </c>
      <c r="Q111" s="12">
        <f t="shared" si="109"/>
        <v>7.2011784392578118E-2</v>
      </c>
      <c r="R111" s="9">
        <f t="shared" si="110"/>
        <v>0.19436706250000002</v>
      </c>
      <c r="S111" s="13">
        <f t="shared" si="111"/>
        <v>0.37049376301902032</v>
      </c>
      <c r="T111" s="2">
        <f t="shared" si="112"/>
        <v>0.01</v>
      </c>
      <c r="U111" s="14">
        <f t="shared" si="113"/>
        <v>3.7049376301902031E-3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1.3654937630190205E-2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2338.3333333333335</v>
      </c>
      <c r="AX111" s="1">
        <f t="shared" si="120"/>
        <v>4158087.4159231558</v>
      </c>
    </row>
    <row r="112" spans="1:50" x14ac:dyDescent="0.15">
      <c r="C112" s="7">
        <v>7</v>
      </c>
      <c r="D112" s="7">
        <f t="shared" si="121"/>
        <v>18.287029509354799</v>
      </c>
      <c r="E112" s="10">
        <f t="shared" si="122"/>
        <v>16.116264525999998</v>
      </c>
      <c r="F112" s="7" t="s">
        <v>83</v>
      </c>
      <c r="G112" s="1">
        <v>8</v>
      </c>
      <c r="H112" s="9">
        <f t="shared" si="103"/>
        <v>18.287029509354799</v>
      </c>
      <c r="I112" s="9">
        <f t="shared" si="104"/>
        <v>291.43702950935477</v>
      </c>
      <c r="J112" s="9">
        <f t="shared" si="105"/>
        <v>0.16315683532908107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2.2982897330304262</v>
      </c>
      <c r="P112" s="9">
        <f t="shared" si="108"/>
        <v>0.37498167951056294</v>
      </c>
      <c r="Q112" s="12">
        <f t="shared" si="109"/>
        <v>0.11249450385316888</v>
      </c>
      <c r="R112" s="9">
        <f t="shared" si="110"/>
        <v>0.19436706250000002</v>
      </c>
      <c r="S112" s="13">
        <f t="shared" si="111"/>
        <v>0.57877349385351162</v>
      </c>
      <c r="T112" s="2">
        <f t="shared" si="112"/>
        <v>0.01</v>
      </c>
      <c r="U112" s="14">
        <f t="shared" si="113"/>
        <v>5.7877349385351161E-3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1.5737734938535117E-2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2338.3333333333335</v>
      </c>
      <c r="AX112" s="1">
        <f t="shared" si="120"/>
        <v>4792323.4345923206</v>
      </c>
    </row>
    <row r="113" spans="1:53" x14ac:dyDescent="0.15">
      <c r="C113" s="7">
        <v>8</v>
      </c>
      <c r="D113" s="7">
        <f t="shared" si="121"/>
        <v>18.110617748387099</v>
      </c>
      <c r="E113" s="10">
        <f t="shared" si="122"/>
        <v>18.287029509354799</v>
      </c>
      <c r="F113" s="7" t="s">
        <v>83</v>
      </c>
      <c r="G113" s="1">
        <v>9</v>
      </c>
      <c r="H113" s="9">
        <f t="shared" si="103"/>
        <v>18.110617748387099</v>
      </c>
      <c r="I113" s="9">
        <f t="shared" si="104"/>
        <v>291.26061774838706</v>
      </c>
      <c r="J113" s="9">
        <f t="shared" si="105"/>
        <v>0.15988843404453051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2.5711982618531968</v>
      </c>
      <c r="P113" s="9">
        <f t="shared" si="108"/>
        <v>0.41110486370572635</v>
      </c>
      <c r="Q113" s="12">
        <f t="shared" si="109"/>
        <v>0.1233314591117179</v>
      </c>
      <c r="R113" s="9">
        <f t="shared" si="110"/>
        <v>0.19436706250000002</v>
      </c>
      <c r="S113" s="13">
        <f t="shared" si="111"/>
        <v>0.63452859515082649</v>
      </c>
      <c r="T113" s="2">
        <f t="shared" si="112"/>
        <v>0.01</v>
      </c>
      <c r="U113" s="14">
        <f t="shared" si="113"/>
        <v>6.3452859515082654E-3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1.6295285951508264E-2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2338.3333333333335</v>
      </c>
      <c r="AX113" s="1">
        <f t="shared" si="120"/>
        <v>4962104.2064687982</v>
      </c>
    </row>
    <row r="114" spans="1:53" x14ac:dyDescent="0.15">
      <c r="C114" s="7">
        <v>9</v>
      </c>
      <c r="D114" s="7">
        <f t="shared" si="121"/>
        <v>17.350852559333301</v>
      </c>
      <c r="E114" s="10">
        <f t="shared" si="122"/>
        <v>18.110617748387099</v>
      </c>
      <c r="F114" s="7" t="s">
        <v>83</v>
      </c>
      <c r="G114" s="1">
        <v>10</v>
      </c>
      <c r="H114" s="9">
        <f t="shared" si="103"/>
        <v>17.350852559333301</v>
      </c>
      <c r="I114" s="9">
        <f t="shared" si="104"/>
        <v>290.50085255933328</v>
      </c>
      <c r="J114" s="9">
        <f t="shared" si="105"/>
        <v>0.14650289327934904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2.8079836064808039</v>
      </c>
      <c r="P114" s="9">
        <f t="shared" si="108"/>
        <v>0.41137772263041883</v>
      </c>
      <c r="Q114" s="12">
        <f t="shared" si="109"/>
        <v>0.12341331678912565</v>
      </c>
      <c r="R114" s="9">
        <f t="shared" si="110"/>
        <v>0.19436706250000002</v>
      </c>
      <c r="S114" s="13">
        <f t="shared" si="111"/>
        <v>0.63494974509441704</v>
      </c>
      <c r="T114" s="2">
        <f t="shared" si="112"/>
        <v>0.01</v>
      </c>
      <c r="U114" s="14">
        <f t="shared" si="113"/>
        <v>6.3494974509441708E-3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1.629949745094417E-2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2338.3333333333335</v>
      </c>
      <c r="AX114" s="1">
        <f t="shared" si="120"/>
        <v>4963386.6570577994</v>
      </c>
    </row>
    <row r="115" spans="1:53" x14ac:dyDescent="0.15">
      <c r="C115" s="7">
        <v>10</v>
      </c>
      <c r="D115" s="7">
        <f t="shared" si="121"/>
        <v>9.8435502685806409</v>
      </c>
      <c r="E115" s="10">
        <f t="shared" si="122"/>
        <v>17.350852559333301</v>
      </c>
      <c r="F115" s="7" t="s">
        <v>83</v>
      </c>
      <c r="G115" s="1">
        <v>11</v>
      </c>
      <c r="H115" s="9">
        <f t="shared" si="103"/>
        <v>9.8435502685806409</v>
      </c>
      <c r="I115" s="9">
        <f t="shared" si="104"/>
        <v>282.99355026858063</v>
      </c>
      <c r="J115" s="9">
        <f t="shared" si="105"/>
        <v>6.0213330952294357E-2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2.2767755896578659</v>
      </c>
      <c r="O115" s="9">
        <f t="shared" si="123"/>
        <v>0.76772050252585267</v>
      </c>
      <c r="P115" s="9">
        <f t="shared" si="108"/>
        <v>4.6227008697450903E-2</v>
      </c>
      <c r="Q115" s="12">
        <f t="shared" si="109"/>
        <v>1.386810260923527E-2</v>
      </c>
      <c r="R115" s="9">
        <f t="shared" si="110"/>
        <v>0.19436706250000002</v>
      </c>
      <c r="S115" s="13">
        <f t="shared" si="111"/>
        <v>7.1350065339569904E-2</v>
      </c>
      <c r="T115" s="2">
        <f t="shared" si="112"/>
        <v>0.01</v>
      </c>
      <c r="U115" s="14">
        <f t="shared" si="113"/>
        <v>7.1350065339569903E-4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6.2035006533956993E-3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2338.3333333333335</v>
      </c>
      <c r="AX115" s="1">
        <f t="shared" si="120"/>
        <v>1889038.1413771736</v>
      </c>
    </row>
    <row r="116" spans="1:53" x14ac:dyDescent="0.15">
      <c r="C116" s="7">
        <v>11</v>
      </c>
      <c r="D116" s="7">
        <f t="shared" si="121"/>
        <v>6.0252146887666704</v>
      </c>
      <c r="E116" s="10">
        <f t="shared" si="122"/>
        <v>9.8435502685806409</v>
      </c>
      <c r="F116" s="7" t="s">
        <v>85</v>
      </c>
      <c r="G116" s="1">
        <v>12</v>
      </c>
      <c r="H116" s="9">
        <f t="shared" si="103"/>
        <v>6.0252146887666704</v>
      </c>
      <c r="I116" s="9">
        <f t="shared" si="104"/>
        <v>279.17521468876663</v>
      </c>
      <c r="J116" s="9">
        <f t="shared" si="105"/>
        <v>3.7611525199001204E-2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1.3693837021617352</v>
      </c>
      <c r="P116" s="9">
        <f t="shared" si="108"/>
        <v>5.1504609620957667E-2</v>
      </c>
      <c r="Q116" s="12">
        <f t="shared" si="109"/>
        <v>1.54513828862873E-2</v>
      </c>
      <c r="R116" s="9">
        <f t="shared" si="110"/>
        <v>0.19436706250000002</v>
      </c>
      <c r="S116" s="13">
        <f t="shared" si="111"/>
        <v>7.9495891369389282E-2</v>
      </c>
      <c r="T116" s="2">
        <f t="shared" si="112"/>
        <v>0.01</v>
      </c>
      <c r="U116" s="14">
        <f t="shared" si="113"/>
        <v>7.949589136938928E-4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6.2849589136938925E-3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2338.3333333333335</v>
      </c>
      <c r="AX116" s="1">
        <f t="shared" si="120"/>
        <v>1913843.1295977014</v>
      </c>
      <c r="AY116" s="1">
        <f>SUM(AX105:AX116)</f>
        <v>34477379.771031618</v>
      </c>
    </row>
    <row r="117" spans="1:53" x14ac:dyDescent="0.15">
      <c r="C117" s="7">
        <v>12</v>
      </c>
      <c r="D117" s="7">
        <f t="shared" si="121"/>
        <v>4.1570959403870997</v>
      </c>
      <c r="E117" s="10">
        <f t="shared" si="122"/>
        <v>6.0252146887666704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5.7840900427419397</v>
      </c>
      <c r="E121" s="7"/>
      <c r="F121" s="7"/>
      <c r="G121" s="1">
        <v>1</v>
      </c>
      <c r="H121" s="9">
        <f t="shared" ref="H121:H132" si="124">E122</f>
        <v>5.7840900427419397</v>
      </c>
      <c r="I121" s="9">
        <f t="shared" ref="I121:I132" si="125">H121+273.15</f>
        <v>278.9340900427419</v>
      </c>
      <c r="J121" s="9">
        <f t="shared" ref="J121:J132" si="126">EXP(($C$15*(I121-$C$13))/($C$16*I121*$C$13))</f>
        <v>3.6494483347661644E-2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1.0389979409079271E-2</v>
      </c>
      <c r="Q121" s="12">
        <f t="shared" ref="Q121:Q132" si="130">P121*$B$123</f>
        <v>3.4286932049961594E-3</v>
      </c>
      <c r="R121" s="9">
        <f t="shared" ref="R121:R132" si="131">L121*$B$123</f>
        <v>9.3951000000000007E-2</v>
      </c>
      <c r="S121" s="13">
        <f t="shared" ref="S121:S132" si="132">Q121/R121</f>
        <v>3.6494483347661644E-2</v>
      </c>
      <c r="T121" s="2">
        <f t="shared" ref="T121:T132" si="133">$B$122/100</f>
        <v>0.01</v>
      </c>
      <c r="U121" s="14">
        <f t="shared" ref="U121:U132" si="134">S121*T121</f>
        <v>3.6494483347661647E-4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5.8549448334766167E-3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0.16666666666666666</v>
      </c>
      <c r="AX121" s="1">
        <f t="shared" ref="AX121:AX132" si="141">AW121*10000*AV121*0.67*AU121*AT121</f>
        <v>61.425367962245708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4.5403705342580603</v>
      </c>
      <c r="E122" s="10">
        <f t="shared" ref="E122:E133" si="145">D121</f>
        <v>5.7840900427419397</v>
      </c>
      <c r="F122" s="7" t="s">
        <v>83</v>
      </c>
      <c r="G122" s="1">
        <v>2</v>
      </c>
      <c r="H122" s="9">
        <f t="shared" si="124"/>
        <v>4.5403705342580603</v>
      </c>
      <c r="I122" s="9">
        <f t="shared" si="125"/>
        <v>277.69037053425802</v>
      </c>
      <c r="J122" s="9">
        <f t="shared" si="126"/>
        <v>3.1212512628691992E-2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0.55901002059092075</v>
      </c>
      <c r="P122" s="9">
        <f t="shared" si="129"/>
        <v>1.7448107327259484E-2</v>
      </c>
      <c r="Q122" s="12">
        <f t="shared" si="130"/>
        <v>5.7578754179956303E-3</v>
      </c>
      <c r="R122" s="9">
        <f t="shared" si="131"/>
        <v>9.3951000000000007E-2</v>
      </c>
      <c r="S122" s="13">
        <f t="shared" si="132"/>
        <v>6.1285940735017509E-2</v>
      </c>
      <c r="T122" s="2">
        <f t="shared" si="133"/>
        <v>0.01</v>
      </c>
      <c r="U122" s="14">
        <f t="shared" si="134"/>
        <v>6.1285940735017507E-4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6.1028594073501748E-3</v>
      </c>
      <c r="AU122" s="9">
        <f t="shared" si="138"/>
        <v>28.47</v>
      </c>
      <c r="AV122" s="1">
        <f t="shared" si="139"/>
        <v>0.33</v>
      </c>
      <c r="AW122" s="1">
        <f t="shared" si="140"/>
        <v>0.16666666666666666</v>
      </c>
      <c r="AX122" s="1">
        <f t="shared" si="141"/>
        <v>64.026288100095115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4.4559673102069004</v>
      </c>
      <c r="E123" s="10">
        <f t="shared" si="145"/>
        <v>4.5403705342580603</v>
      </c>
      <c r="F123" s="7" t="s">
        <v>83</v>
      </c>
      <c r="G123" s="1">
        <v>3</v>
      </c>
      <c r="H123" s="9">
        <f t="shared" si="124"/>
        <v>4.4559673102069004</v>
      </c>
      <c r="I123" s="9">
        <f t="shared" si="125"/>
        <v>277.60596731020689</v>
      </c>
      <c r="J123" s="9">
        <f t="shared" si="126"/>
        <v>3.0881533176830751E-2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0.82626191326366127</v>
      </c>
      <c r="P123" s="9">
        <f t="shared" si="129"/>
        <v>2.5516234687203408E-2</v>
      </c>
      <c r="Q123" s="12">
        <f t="shared" si="130"/>
        <v>8.4203574467771256E-3</v>
      </c>
      <c r="R123" s="9">
        <f t="shared" si="131"/>
        <v>9.3951000000000007E-2</v>
      </c>
      <c r="S123" s="13">
        <f t="shared" si="132"/>
        <v>8.9624990120138429E-2</v>
      </c>
      <c r="T123" s="2">
        <f t="shared" si="133"/>
        <v>0.01</v>
      </c>
      <c r="U123" s="14">
        <f t="shared" si="134"/>
        <v>8.9624990120138436E-4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6.3862499012013844E-3</v>
      </c>
      <c r="AU123" s="9">
        <f t="shared" si="138"/>
        <v>28.47</v>
      </c>
      <c r="AV123" s="1">
        <f t="shared" si="139"/>
        <v>0.33</v>
      </c>
      <c r="AW123" s="1">
        <f t="shared" si="140"/>
        <v>0.16666666666666666</v>
      </c>
      <c r="AX123" s="1">
        <f t="shared" si="141"/>
        <v>66.999393032234451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5.0400392861612904</v>
      </c>
      <c r="E124" s="10">
        <f t="shared" si="145"/>
        <v>4.4559673102069004</v>
      </c>
      <c r="F124" s="7" t="s">
        <v>83</v>
      </c>
      <c r="G124" s="1">
        <v>4</v>
      </c>
      <c r="H124" s="9">
        <f t="shared" si="124"/>
        <v>5.0400392861612904</v>
      </c>
      <c r="I124" s="9">
        <f t="shared" si="125"/>
        <v>278.19003928616127</v>
      </c>
      <c r="J124" s="9">
        <f t="shared" si="126"/>
        <v>3.3241464621314665E-2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1.0854456785764579</v>
      </c>
      <c r="P124" s="9">
        <f t="shared" si="129"/>
        <v>3.6081804122758215E-2</v>
      </c>
      <c r="Q124" s="12">
        <f t="shared" si="130"/>
        <v>1.1906995360510212E-2</v>
      </c>
      <c r="R124" s="9">
        <f t="shared" si="131"/>
        <v>9.3951000000000007E-2</v>
      </c>
      <c r="S124" s="13">
        <f t="shared" si="132"/>
        <v>0.12673622803919288</v>
      </c>
      <c r="T124" s="2">
        <f t="shared" si="133"/>
        <v>0.01</v>
      </c>
      <c r="U124" s="14">
        <f t="shared" si="134"/>
        <v>1.2673622803919288E-3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6.7573622803919287E-3</v>
      </c>
      <c r="AU124" s="9">
        <f t="shared" si="138"/>
        <v>28.47</v>
      </c>
      <c r="AV124" s="1">
        <f t="shared" si="139"/>
        <v>0.33</v>
      </c>
      <c r="AW124" s="1">
        <f t="shared" si="140"/>
        <v>0.16666666666666666</v>
      </c>
      <c r="AX124" s="1">
        <f t="shared" si="141"/>
        <v>70.892805369236399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8.3796330563333399</v>
      </c>
      <c r="E125" s="10">
        <f t="shared" si="145"/>
        <v>5.0400392861612904</v>
      </c>
      <c r="F125" s="7" t="s">
        <v>83</v>
      </c>
      <c r="G125" s="1">
        <v>5</v>
      </c>
      <c r="H125" s="9">
        <f t="shared" si="124"/>
        <v>8.3796330563333399</v>
      </c>
      <c r="I125" s="9">
        <f t="shared" si="125"/>
        <v>281.5296330563333</v>
      </c>
      <c r="J125" s="9">
        <f t="shared" si="126"/>
        <v>5.0349314393162113E-2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0.99689568073101464</v>
      </c>
      <c r="O125" s="9">
        <f t="shared" si="146"/>
        <v>0.33716819372268503</v>
      </c>
      <c r="P125" s="9">
        <f t="shared" si="129"/>
        <v>1.6976187389118057E-2</v>
      </c>
      <c r="Q125" s="12">
        <f t="shared" si="130"/>
        <v>5.6021418384089592E-3</v>
      </c>
      <c r="R125" s="9">
        <f t="shared" si="131"/>
        <v>9.3951000000000007E-2</v>
      </c>
      <c r="S125" s="13">
        <f t="shared" si="132"/>
        <v>5.9628336456333184E-2</v>
      </c>
      <c r="T125" s="2">
        <f t="shared" si="133"/>
        <v>0.01</v>
      </c>
      <c r="U125" s="14">
        <f t="shared" si="134"/>
        <v>5.9628336456333186E-4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6.0862833645633323E-3</v>
      </c>
      <c r="AU125" s="9">
        <f t="shared" si="138"/>
        <v>28.47</v>
      </c>
      <c r="AV125" s="1">
        <f t="shared" si="139"/>
        <v>0.33</v>
      </c>
      <c r="AW125" s="1">
        <f t="shared" si="140"/>
        <v>0.16666666666666666</v>
      </c>
      <c r="AX125" s="1">
        <f t="shared" si="141"/>
        <v>63.85238560289001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13.8505669937419</v>
      </c>
      <c r="E126" s="10">
        <f t="shared" si="145"/>
        <v>8.3796330563333399</v>
      </c>
      <c r="F126" s="7" t="s">
        <v>85</v>
      </c>
      <c r="G126" s="1">
        <v>6</v>
      </c>
      <c r="H126" s="9">
        <f t="shared" si="124"/>
        <v>13.8505669937419</v>
      </c>
      <c r="I126" s="9">
        <f t="shared" si="125"/>
        <v>287.00056699374187</v>
      </c>
      <c r="J126" s="9">
        <f t="shared" si="126"/>
        <v>9.7345422359695816E-2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0.60489200633356699</v>
      </c>
      <c r="P126" s="9">
        <f t="shared" si="129"/>
        <v>5.8883467838544874E-2</v>
      </c>
      <c r="Q126" s="12">
        <f t="shared" si="130"/>
        <v>1.9431544386719811E-2</v>
      </c>
      <c r="R126" s="9">
        <f t="shared" si="131"/>
        <v>9.3951000000000007E-2</v>
      </c>
      <c r="S126" s="13">
        <f t="shared" si="132"/>
        <v>0.20682637105214219</v>
      </c>
      <c r="T126" s="2">
        <f t="shared" si="133"/>
        <v>0.01</v>
      </c>
      <c r="U126" s="14">
        <f t="shared" si="134"/>
        <v>2.068263710521422E-3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7.558263710521422E-3</v>
      </c>
      <c r="AU126" s="9">
        <f t="shared" si="138"/>
        <v>28.47</v>
      </c>
      <c r="AV126" s="1">
        <f t="shared" si="139"/>
        <v>0.33</v>
      </c>
      <c r="AW126" s="1">
        <f t="shared" si="140"/>
        <v>0.16666666666666666</v>
      </c>
      <c r="AX126" s="1">
        <f t="shared" si="141"/>
        <v>79.295218448503789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16.116264525999998</v>
      </c>
      <c r="E127" s="10">
        <f t="shared" si="145"/>
        <v>13.8505669937419</v>
      </c>
      <c r="F127" s="7" t="s">
        <v>83</v>
      </c>
      <c r="G127" s="1">
        <v>7</v>
      </c>
      <c r="H127" s="9">
        <f t="shared" si="124"/>
        <v>16.116264525999998</v>
      </c>
      <c r="I127" s="9">
        <f t="shared" si="125"/>
        <v>289.26626452599999</v>
      </c>
      <c r="J127" s="9">
        <f t="shared" si="126"/>
        <v>0.12697543054343741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0.83070853849502202</v>
      </c>
      <c r="P127" s="9">
        <f t="shared" si="129"/>
        <v>0.10547957433151507</v>
      </c>
      <c r="Q127" s="12">
        <f t="shared" si="130"/>
        <v>3.4808259529399976E-2</v>
      </c>
      <c r="R127" s="9">
        <f t="shared" si="131"/>
        <v>9.3951000000000007E-2</v>
      </c>
      <c r="S127" s="13">
        <f t="shared" si="132"/>
        <v>0.37049376301902026</v>
      </c>
      <c r="T127" s="2">
        <f t="shared" si="133"/>
        <v>0.01</v>
      </c>
      <c r="U127" s="14">
        <f t="shared" si="134"/>
        <v>3.7049376301902027E-3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1.3654937630190201E-2</v>
      </c>
      <c r="AU127" s="9">
        <f t="shared" si="138"/>
        <v>28.47</v>
      </c>
      <c r="AV127" s="1">
        <f t="shared" si="139"/>
        <v>0.33</v>
      </c>
      <c r="AW127" s="1">
        <f t="shared" si="140"/>
        <v>0.16666666666666666</v>
      </c>
      <c r="AX127" s="1">
        <f t="shared" si="141"/>
        <v>143.25661339116328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18.287029509354799</v>
      </c>
      <c r="E128" s="10">
        <f t="shared" si="145"/>
        <v>16.116264525999998</v>
      </c>
      <c r="F128" s="7" t="s">
        <v>83</v>
      </c>
      <c r="G128" s="1">
        <v>8</v>
      </c>
      <c r="H128" s="9">
        <f t="shared" si="124"/>
        <v>18.287029509354799</v>
      </c>
      <c r="I128" s="9">
        <f t="shared" si="125"/>
        <v>291.43702950935477</v>
      </c>
      <c r="J128" s="9">
        <f t="shared" si="126"/>
        <v>0.16315683532908107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1.009928964163507</v>
      </c>
      <c r="P128" s="9">
        <f t="shared" si="129"/>
        <v>0.16477681370009473</v>
      </c>
      <c r="Q128" s="12">
        <f t="shared" si="130"/>
        <v>5.4376348521031265E-2</v>
      </c>
      <c r="R128" s="9">
        <f t="shared" si="131"/>
        <v>9.3951000000000007E-2</v>
      </c>
      <c r="S128" s="13">
        <f t="shared" si="132"/>
        <v>0.57877349385351151</v>
      </c>
      <c r="T128" s="2">
        <f t="shared" si="133"/>
        <v>0.01</v>
      </c>
      <c r="U128" s="14">
        <f t="shared" si="134"/>
        <v>5.7877349385351152E-3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1.5737734938535114E-2</v>
      </c>
      <c r="AU128" s="9">
        <f t="shared" si="138"/>
        <v>28.47</v>
      </c>
      <c r="AV128" s="1">
        <f t="shared" si="139"/>
        <v>0.33</v>
      </c>
      <c r="AW128" s="1">
        <f t="shared" si="140"/>
        <v>0.16666666666666666</v>
      </c>
      <c r="AX128" s="1">
        <f t="shared" si="141"/>
        <v>165.10764609848488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18.110617748387099</v>
      </c>
      <c r="E129" s="10">
        <f t="shared" si="145"/>
        <v>18.287029509354799</v>
      </c>
      <c r="F129" s="7" t="s">
        <v>83</v>
      </c>
      <c r="G129" s="1">
        <v>9</v>
      </c>
      <c r="H129" s="9">
        <f t="shared" si="124"/>
        <v>18.110617748387099</v>
      </c>
      <c r="I129" s="9">
        <f t="shared" si="125"/>
        <v>291.26061774838706</v>
      </c>
      <c r="J129" s="9">
        <f t="shared" si="126"/>
        <v>0.15988843404453051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1.1298521504634123</v>
      </c>
      <c r="P129" s="9">
        <f t="shared" si="129"/>
        <v>0.18065029103944025</v>
      </c>
      <c r="Q129" s="12">
        <f t="shared" si="130"/>
        <v>5.9614596043015285E-2</v>
      </c>
      <c r="R129" s="9">
        <f t="shared" si="131"/>
        <v>9.3951000000000007E-2</v>
      </c>
      <c r="S129" s="13">
        <f t="shared" si="132"/>
        <v>0.63452859515082627</v>
      </c>
      <c r="T129" s="2">
        <f t="shared" si="133"/>
        <v>0.01</v>
      </c>
      <c r="U129" s="14">
        <f t="shared" si="134"/>
        <v>6.3452859515082628E-3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1.6295285951508264E-2</v>
      </c>
      <c r="AU129" s="9">
        <f t="shared" si="138"/>
        <v>28.47</v>
      </c>
      <c r="AV129" s="1">
        <f t="shared" si="139"/>
        <v>0.33</v>
      </c>
      <c r="AW129" s="1">
        <f t="shared" si="140"/>
        <v>0.16666666666666666</v>
      </c>
      <c r="AX129" s="1">
        <f t="shared" si="141"/>
        <v>170.95702249803375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17.350852559333301</v>
      </c>
      <c r="E130" s="10">
        <f t="shared" si="145"/>
        <v>18.110617748387099</v>
      </c>
      <c r="F130" s="7" t="s">
        <v>83</v>
      </c>
      <c r="G130" s="1">
        <v>10</v>
      </c>
      <c r="H130" s="9">
        <f t="shared" si="124"/>
        <v>17.350852559333301</v>
      </c>
      <c r="I130" s="9">
        <f t="shared" si="125"/>
        <v>290.50085255933328</v>
      </c>
      <c r="J130" s="9">
        <f t="shared" si="126"/>
        <v>0.14650289327934904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1.2339018594239719</v>
      </c>
      <c r="P130" s="9">
        <f t="shared" si="129"/>
        <v>0.18077019242838049</v>
      </c>
      <c r="Q130" s="12">
        <f t="shared" si="130"/>
        <v>5.9654163501365563E-2</v>
      </c>
      <c r="R130" s="9">
        <f t="shared" si="131"/>
        <v>9.3951000000000007E-2</v>
      </c>
      <c r="S130" s="13">
        <f t="shared" si="132"/>
        <v>0.63494974509441682</v>
      </c>
      <c r="T130" s="2">
        <f t="shared" si="133"/>
        <v>0.01</v>
      </c>
      <c r="U130" s="14">
        <f t="shared" si="134"/>
        <v>6.3494974509441682E-3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1.6299497450944167E-2</v>
      </c>
      <c r="AU130" s="9">
        <f t="shared" si="138"/>
        <v>28.47</v>
      </c>
      <c r="AV130" s="1">
        <f t="shared" si="139"/>
        <v>0.33</v>
      </c>
      <c r="AW130" s="1">
        <f t="shared" si="140"/>
        <v>0.16666666666666666</v>
      </c>
      <c r="AX130" s="1">
        <f t="shared" si="141"/>
        <v>171.00120615985819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9.8435502685806409</v>
      </c>
      <c r="E131" s="10">
        <f t="shared" si="145"/>
        <v>17.350852559333301</v>
      </c>
      <c r="F131" s="7" t="s">
        <v>83</v>
      </c>
      <c r="G131" s="1">
        <v>11</v>
      </c>
      <c r="H131" s="9">
        <f t="shared" si="124"/>
        <v>9.8435502685806409</v>
      </c>
      <c r="I131" s="9">
        <f t="shared" si="125"/>
        <v>282.99355026858063</v>
      </c>
      <c r="J131" s="9">
        <f t="shared" si="126"/>
        <v>6.0213330952294357E-2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1.0004750836458118</v>
      </c>
      <c r="O131" s="9">
        <f t="shared" si="146"/>
        <v>0.33735658334977958</v>
      </c>
      <c r="P131" s="9">
        <f t="shared" si="129"/>
        <v>2.0313363602175553E-2</v>
      </c>
      <c r="Q131" s="12">
        <f t="shared" si="130"/>
        <v>6.7034099887179326E-3</v>
      </c>
      <c r="R131" s="9">
        <f t="shared" si="131"/>
        <v>9.3951000000000007E-2</v>
      </c>
      <c r="S131" s="13">
        <f t="shared" si="132"/>
        <v>7.1350065339569904E-2</v>
      </c>
      <c r="T131" s="2">
        <f t="shared" si="133"/>
        <v>0.01</v>
      </c>
      <c r="U131" s="14">
        <f t="shared" si="134"/>
        <v>7.1350065339569903E-4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6.2035006533956993E-3</v>
      </c>
      <c r="AU131" s="9">
        <f t="shared" si="138"/>
        <v>28.47</v>
      </c>
      <c r="AV131" s="1">
        <f t="shared" si="139"/>
        <v>0.33</v>
      </c>
      <c r="AW131" s="1">
        <f t="shared" si="140"/>
        <v>0.16666666666666666</v>
      </c>
      <c r="AX131" s="1">
        <f t="shared" si="141"/>
        <v>65.082135037401699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6.0252146887666704</v>
      </c>
      <c r="E132" s="10">
        <f t="shared" si="145"/>
        <v>9.8435502685806409</v>
      </c>
      <c r="F132" s="7" t="s">
        <v>85</v>
      </c>
      <c r="G132" s="1">
        <v>12</v>
      </c>
      <c r="H132" s="9">
        <f t="shared" si="124"/>
        <v>6.0252146887666704</v>
      </c>
      <c r="I132" s="9">
        <f t="shared" si="125"/>
        <v>279.17521468876663</v>
      </c>
      <c r="J132" s="9">
        <f t="shared" si="126"/>
        <v>3.7611525199001204E-2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0.60174321974760403</v>
      </c>
      <c r="P132" s="9">
        <f t="shared" si="129"/>
        <v>2.263248027286513E-2</v>
      </c>
      <c r="Q132" s="12">
        <f t="shared" si="130"/>
        <v>7.468718490045493E-3</v>
      </c>
      <c r="R132" s="9">
        <f t="shared" si="131"/>
        <v>9.3951000000000007E-2</v>
      </c>
      <c r="S132" s="13">
        <f t="shared" si="132"/>
        <v>7.9495891369389282E-2</v>
      </c>
      <c r="T132" s="2">
        <f t="shared" si="133"/>
        <v>0.01</v>
      </c>
      <c r="U132" s="14">
        <f t="shared" si="134"/>
        <v>7.949589136938928E-4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6.2849589136938925E-3</v>
      </c>
      <c r="AU132" s="9">
        <f t="shared" si="138"/>
        <v>28.47</v>
      </c>
      <c r="AV132" s="1">
        <f t="shared" si="139"/>
        <v>0.33</v>
      </c>
      <c r="AW132" s="1">
        <f t="shared" si="140"/>
        <v>0.16666666666666666</v>
      </c>
      <c r="AX132" s="1">
        <f t="shared" si="141"/>
        <v>65.936729530550792</v>
      </c>
      <c r="AY132" s="1">
        <f>SUM(AX121:AX132)</f>
        <v>1187.8328112306981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4.1570959403870997</v>
      </c>
      <c r="E133" s="10">
        <f t="shared" si="145"/>
        <v>6.0252146887666704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5.7840900427419397</v>
      </c>
      <c r="E136" s="7"/>
      <c r="F136" s="7"/>
      <c r="G136" s="1">
        <v>1</v>
      </c>
      <c r="H136" s="9">
        <f t="shared" ref="H136:H147" si="147">E137</f>
        <v>5.7840900427419397</v>
      </c>
      <c r="I136" s="9">
        <f t="shared" ref="I136:I147" si="148">H136+273.15</f>
        <v>278.9340900427419</v>
      </c>
      <c r="J136" s="9">
        <f t="shared" ref="J136:J147" si="149">EXP(($C$15*(I136-$C$13))/($C$16*I136*$C$13))</f>
        <v>3.6494483347661644E-2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2.7701061554868931E-2</v>
      </c>
      <c r="Q136" s="12">
        <f t="shared" ref="Q136:Q147" si="153">P136*$B$138</f>
        <v>7.2022760042659223E-3</v>
      </c>
      <c r="R136" s="9">
        <f t="shared" ref="R136:R147" si="154">L136*$B$138</f>
        <v>0.19735245833333334</v>
      </c>
      <c r="S136" s="13">
        <f t="shared" ref="S136:S147" si="155">Q136/R136</f>
        <v>3.6494483347661644E-2</v>
      </c>
      <c r="T136" s="2">
        <f t="shared" ref="T136:T147" si="156">$B$137/100</f>
        <v>0.01</v>
      </c>
      <c r="U136" s="14">
        <f t="shared" ref="U136:U147" si="157">S136*T136</f>
        <v>3.6494483347661647E-4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5.8549448334766167E-3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4.5403705342580603</v>
      </c>
      <c r="E137" s="10">
        <f t="shared" ref="E137:E148" si="166">D136</f>
        <v>5.7840900427419397</v>
      </c>
      <c r="F137" s="7" t="s">
        <v>83</v>
      </c>
      <c r="G137" s="1">
        <v>2</v>
      </c>
      <c r="H137" s="9">
        <f t="shared" si="147"/>
        <v>4.5403705342580603</v>
      </c>
      <c r="I137" s="9">
        <f t="shared" si="148"/>
        <v>277.69037053425802</v>
      </c>
      <c r="J137" s="9">
        <f t="shared" si="149"/>
        <v>3.1212512628691992E-2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1.4903947717784645</v>
      </c>
      <c r="P137" s="9">
        <f t="shared" si="152"/>
        <v>4.6518965635871844E-2</v>
      </c>
      <c r="Q137" s="12">
        <f t="shared" si="153"/>
        <v>1.209493106532668E-2</v>
      </c>
      <c r="R137" s="9">
        <f t="shared" si="154"/>
        <v>0.19735245833333334</v>
      </c>
      <c r="S137" s="13">
        <f t="shared" si="155"/>
        <v>6.1285940735017509E-2</v>
      </c>
      <c r="T137" s="2">
        <f t="shared" si="156"/>
        <v>0.01</v>
      </c>
      <c r="U137" s="14">
        <f t="shared" si="157"/>
        <v>6.1285940735017507E-4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6.1028594073501748E-3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4.4559673102069004</v>
      </c>
      <c r="E138" s="10">
        <f t="shared" si="166"/>
        <v>4.5403705342580603</v>
      </c>
      <c r="F138" s="7" t="s">
        <v>83</v>
      </c>
      <c r="G138" s="1">
        <v>3</v>
      </c>
      <c r="H138" s="9">
        <f t="shared" si="147"/>
        <v>4.4559673102069004</v>
      </c>
      <c r="I138" s="9">
        <f t="shared" si="148"/>
        <v>277.60596731020689</v>
      </c>
      <c r="J138" s="9">
        <f t="shared" si="149"/>
        <v>3.0881533176830751E-2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2.2029237228092593</v>
      </c>
      <c r="P138" s="9">
        <f t="shared" si="152"/>
        <v>6.8029662031961646E-2</v>
      </c>
      <c r="Q138" s="12">
        <f t="shared" si="153"/>
        <v>1.7687712128310027E-2</v>
      </c>
      <c r="R138" s="9">
        <f t="shared" si="154"/>
        <v>0.19735245833333334</v>
      </c>
      <c r="S138" s="13">
        <f t="shared" si="155"/>
        <v>8.9624990120138401E-2</v>
      </c>
      <c r="T138" s="2">
        <f t="shared" si="156"/>
        <v>0.01</v>
      </c>
      <c r="U138" s="14">
        <f t="shared" si="157"/>
        <v>8.9624990120138403E-4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6.3862499012013844E-3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5.0400392861612904</v>
      </c>
      <c r="E139" s="10">
        <f t="shared" si="166"/>
        <v>4.4559673102069004</v>
      </c>
      <c r="F139" s="7" t="s">
        <v>83</v>
      </c>
      <c r="G139" s="1">
        <v>4</v>
      </c>
      <c r="H139" s="9">
        <f t="shared" si="147"/>
        <v>5.0400392861612904</v>
      </c>
      <c r="I139" s="9">
        <f t="shared" si="148"/>
        <v>278.19003928616127</v>
      </c>
      <c r="J139" s="9">
        <f t="shared" si="149"/>
        <v>3.3241464621314665E-2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2.8939419774439643</v>
      </c>
      <c r="P139" s="9">
        <f t="shared" si="152"/>
        <v>9.6198869859340938E-2</v>
      </c>
      <c r="Q139" s="12">
        <f t="shared" si="153"/>
        <v>2.5011706163428644E-2</v>
      </c>
      <c r="R139" s="9">
        <f t="shared" si="154"/>
        <v>0.19735245833333334</v>
      </c>
      <c r="S139" s="13">
        <f t="shared" si="155"/>
        <v>0.12673622803919288</v>
      </c>
      <c r="T139" s="2">
        <f t="shared" si="156"/>
        <v>0.01</v>
      </c>
      <c r="U139" s="14">
        <f t="shared" si="157"/>
        <v>1.2673622803919288E-3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6.7573622803919287E-3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8.3796330563333399</v>
      </c>
      <c r="E140" s="10">
        <f t="shared" si="166"/>
        <v>5.0400392861612904</v>
      </c>
      <c r="F140" s="7" t="s">
        <v>83</v>
      </c>
      <c r="G140" s="1">
        <v>5</v>
      </c>
      <c r="H140" s="9">
        <f t="shared" si="147"/>
        <v>8.3796330563333399</v>
      </c>
      <c r="I140" s="9">
        <f t="shared" si="148"/>
        <v>281.5296330563333</v>
      </c>
      <c r="J140" s="9">
        <f t="shared" si="149"/>
        <v>5.0349314393162113E-2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3.5567910242512903</v>
      </c>
      <c r="P140" s="9">
        <f t="shared" si="152"/>
        <v>0.17908198951080531</v>
      </c>
      <c r="Q140" s="12">
        <f t="shared" si="153"/>
        <v>4.6561317272809384E-2</v>
      </c>
      <c r="R140" s="9">
        <f t="shared" si="154"/>
        <v>0.19735245833333334</v>
      </c>
      <c r="S140" s="13">
        <f t="shared" si="155"/>
        <v>0.23592975565658336</v>
      </c>
      <c r="T140" s="2">
        <f t="shared" si="156"/>
        <v>0.01</v>
      </c>
      <c r="U140" s="14">
        <f t="shared" si="157"/>
        <v>2.3592975565658336E-3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7.8492975565658332E-3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13.8505669937419</v>
      </c>
      <c r="E141" s="10">
        <f t="shared" si="166"/>
        <v>8.3796330563333399</v>
      </c>
      <c r="F141" s="7" t="s">
        <v>85</v>
      </c>
      <c r="G141" s="1">
        <v>6</v>
      </c>
      <c r="H141" s="9">
        <f t="shared" si="147"/>
        <v>13.8505669937419</v>
      </c>
      <c r="I141" s="9">
        <f t="shared" si="148"/>
        <v>287.00056699374187</v>
      </c>
      <c r="J141" s="9">
        <f t="shared" si="149"/>
        <v>9.7345422359695816E-2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4.1367569514071523</v>
      </c>
      <c r="P141" s="9">
        <f t="shared" si="152"/>
        <v>0.40269435263413689</v>
      </c>
      <c r="Q141" s="12">
        <f t="shared" si="153"/>
        <v>0.1047005316848756</v>
      </c>
      <c r="R141" s="9">
        <f t="shared" si="154"/>
        <v>0.19735245833333334</v>
      </c>
      <c r="S141" s="13">
        <f t="shared" si="155"/>
        <v>0.53052560160174811</v>
      </c>
      <c r="T141" s="2">
        <f t="shared" si="156"/>
        <v>0.01</v>
      </c>
      <c r="U141" s="14">
        <f t="shared" si="157"/>
        <v>5.3052560160174811E-3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1.0795256016017482E-2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16.116264525999998</v>
      </c>
      <c r="E142" s="10">
        <f t="shared" si="166"/>
        <v>13.8505669937419</v>
      </c>
      <c r="F142" s="7" t="s">
        <v>83</v>
      </c>
      <c r="G142" s="1">
        <v>7</v>
      </c>
      <c r="H142" s="9">
        <f t="shared" si="147"/>
        <v>16.116264525999998</v>
      </c>
      <c r="I142" s="9">
        <f t="shared" si="148"/>
        <v>289.26626452599999</v>
      </c>
      <c r="J142" s="9">
        <f t="shared" si="149"/>
        <v>0.12697543054343741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4.4931105154396818</v>
      </c>
      <c r="P142" s="9">
        <f t="shared" si="152"/>
        <v>0.5705146421771996</v>
      </c>
      <c r="Q142" s="12">
        <f t="shared" si="153"/>
        <v>0.1483338069660719</v>
      </c>
      <c r="R142" s="9">
        <f t="shared" si="154"/>
        <v>0.19735245833333334</v>
      </c>
      <c r="S142" s="13">
        <f t="shared" si="155"/>
        <v>0.75161874454855948</v>
      </c>
      <c r="T142" s="2">
        <f t="shared" si="156"/>
        <v>0.01</v>
      </c>
      <c r="U142" s="14">
        <f t="shared" si="157"/>
        <v>7.5161874454855952E-3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1.7466187445485594E-2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18.287029509354799</v>
      </c>
      <c r="E143" s="10">
        <f t="shared" si="166"/>
        <v>16.116264525999998</v>
      </c>
      <c r="F143" s="7" t="s">
        <v>83</v>
      </c>
      <c r="G143" s="1">
        <v>8</v>
      </c>
      <c r="H143" s="9">
        <f t="shared" si="147"/>
        <v>18.287029509354799</v>
      </c>
      <c r="I143" s="9">
        <f t="shared" si="148"/>
        <v>291.43702950935477</v>
      </c>
      <c r="J143" s="9">
        <f t="shared" si="149"/>
        <v>0.16315683532908107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4.681643789929149</v>
      </c>
      <c r="P143" s="9">
        <f t="shared" si="152"/>
        <v>0.76384218490288514</v>
      </c>
      <c r="Q143" s="12">
        <f t="shared" si="153"/>
        <v>0.19859896807475014</v>
      </c>
      <c r="R143" s="9">
        <f t="shared" si="154"/>
        <v>0.19735245833333334</v>
      </c>
      <c r="S143" s="13">
        <f t="shared" si="155"/>
        <v>1.0063161601935122</v>
      </c>
      <c r="T143" s="2">
        <f t="shared" si="156"/>
        <v>0.01</v>
      </c>
      <c r="U143" s="14">
        <f t="shared" si="157"/>
        <v>1.0063161601935123E-2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2.0013161601935121E-2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18.110617748387099</v>
      </c>
      <c r="E144" s="10">
        <f t="shared" si="166"/>
        <v>18.287029509354799</v>
      </c>
      <c r="F144" s="7" t="s">
        <v>83</v>
      </c>
      <c r="G144" s="1">
        <v>9</v>
      </c>
      <c r="H144" s="9">
        <f t="shared" si="147"/>
        <v>18.110617748387099</v>
      </c>
      <c r="I144" s="9">
        <f t="shared" si="148"/>
        <v>291.26061774838706</v>
      </c>
      <c r="J144" s="9">
        <f t="shared" si="149"/>
        <v>0.15988843404453051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4.6768495216929304</v>
      </c>
      <c r="P144" s="9">
        <f t="shared" si="152"/>
        <v>0.74777414628539418</v>
      </c>
      <c r="Q144" s="12">
        <f t="shared" si="153"/>
        <v>0.1944212780342025</v>
      </c>
      <c r="R144" s="9">
        <f t="shared" si="154"/>
        <v>0.19735245833333334</v>
      </c>
      <c r="S144" s="13">
        <f t="shared" si="155"/>
        <v>0.98514748524601603</v>
      </c>
      <c r="T144" s="2">
        <f t="shared" si="156"/>
        <v>0.01</v>
      </c>
      <c r="U144" s="14">
        <f t="shared" si="157"/>
        <v>9.8514748524601604E-3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1.9801474852460161E-2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17.350852559333301</v>
      </c>
      <c r="E145" s="10">
        <f t="shared" si="166"/>
        <v>18.110617748387099</v>
      </c>
      <c r="F145" s="7" t="s">
        <v>83</v>
      </c>
      <c r="G145" s="1">
        <v>10</v>
      </c>
      <c r="H145" s="9">
        <f t="shared" si="147"/>
        <v>17.350852559333301</v>
      </c>
      <c r="I145" s="9">
        <f t="shared" si="148"/>
        <v>290.50085255933328</v>
      </c>
      <c r="J145" s="9">
        <f t="shared" si="149"/>
        <v>0.14650289327934904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4.6881232920742031</v>
      </c>
      <c r="P145" s="9">
        <f t="shared" si="152"/>
        <v>0.68682362633917748</v>
      </c>
      <c r="Q145" s="12">
        <f t="shared" si="153"/>
        <v>0.17857414284818615</v>
      </c>
      <c r="R145" s="9">
        <f t="shared" si="154"/>
        <v>0.19735245833333334</v>
      </c>
      <c r="S145" s="13">
        <f t="shared" si="155"/>
        <v>0.90484883926082071</v>
      </c>
      <c r="T145" s="2">
        <f t="shared" si="156"/>
        <v>0.01</v>
      </c>
      <c r="U145" s="14">
        <f t="shared" si="157"/>
        <v>9.0484883926082067E-3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1.8998488392608207E-2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9.8435502685806409</v>
      </c>
      <c r="E146" s="10">
        <f t="shared" si="166"/>
        <v>17.350852559333301</v>
      </c>
      <c r="F146" s="7" t="s">
        <v>83</v>
      </c>
      <c r="G146" s="1">
        <v>11</v>
      </c>
      <c r="H146" s="9">
        <f t="shared" si="147"/>
        <v>9.8435502685806409</v>
      </c>
      <c r="I146" s="9">
        <f t="shared" si="148"/>
        <v>282.99355026858063</v>
      </c>
      <c r="J146" s="9">
        <f t="shared" si="149"/>
        <v>6.0213330952294357E-2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4.7603475824016925</v>
      </c>
      <c r="P146" s="9">
        <f t="shared" si="152"/>
        <v>0.28663638442710743</v>
      </c>
      <c r="Q146" s="12">
        <f t="shared" si="153"/>
        <v>7.4525459951047937E-2</v>
      </c>
      <c r="R146" s="9">
        <f t="shared" si="154"/>
        <v>0.19735245833333334</v>
      </c>
      <c r="S146" s="13">
        <f t="shared" si="155"/>
        <v>0.37762620532029317</v>
      </c>
      <c r="T146" s="2">
        <f t="shared" si="156"/>
        <v>0.01</v>
      </c>
      <c r="U146" s="14">
        <f t="shared" si="157"/>
        <v>3.7762620532029319E-3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9.2662620532029324E-3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6.0252146887666704</v>
      </c>
      <c r="E147" s="10">
        <f t="shared" si="166"/>
        <v>9.8435502685806409</v>
      </c>
      <c r="F147" s="7" t="s">
        <v>85</v>
      </c>
      <c r="G147" s="1">
        <v>12</v>
      </c>
      <c r="H147" s="9">
        <f t="shared" si="147"/>
        <v>6.0252146887666704</v>
      </c>
      <c r="I147" s="9">
        <f t="shared" si="148"/>
        <v>279.17521468876663</v>
      </c>
      <c r="J147" s="9">
        <f t="shared" si="149"/>
        <v>3.7611525199001204E-2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5.2327591146412518</v>
      </c>
      <c r="P147" s="9">
        <f t="shared" si="152"/>
        <v>0.19681205130063267</v>
      </c>
      <c r="Q147" s="12">
        <f t="shared" si="153"/>
        <v>5.1171133338164497E-2</v>
      </c>
      <c r="R147" s="9">
        <f t="shared" si="154"/>
        <v>0.19735245833333334</v>
      </c>
      <c r="S147" s="13">
        <f t="shared" si="155"/>
        <v>0.25928804622101614</v>
      </c>
      <c r="T147" s="2">
        <f t="shared" si="156"/>
        <v>0.01</v>
      </c>
      <c r="U147" s="14">
        <f t="shared" si="157"/>
        <v>2.5928804622101613E-3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8.0828804622101614E-3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4.1570959403870997</v>
      </c>
      <c r="E148" s="10">
        <f t="shared" si="166"/>
        <v>6.0252146887666704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E2">
        <v>10843</v>
      </c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550201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276919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 s="1">
        <v>1331894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600068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42000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1">
        <v>18500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1">
        <v>1200</v>
      </c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2327978.4686242277</v>
      </c>
      <c r="J13" s="6" t="s">
        <v>37</v>
      </c>
      <c r="K13" s="6">
        <f>I13/(10000*1000)</f>
        <v>0.23279784686242277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2.5854627371935499</v>
      </c>
      <c r="E26" s="7"/>
      <c r="F26" s="7"/>
      <c r="G26" s="1">
        <v>1</v>
      </c>
      <c r="H26" s="9">
        <f t="shared" ref="H26:H37" si="0">E27</f>
        <v>2.5854627371935499</v>
      </c>
      <c r="I26" s="9">
        <f t="shared" ref="I26:I37" si="1">H26+273.15</f>
        <v>275.73546273719353</v>
      </c>
      <c r="J26" s="9">
        <f t="shared" ref="J26:J37" si="2">EXP(($C$15*(I26-$C$13))/($C$16*I26*$C$13))</f>
        <v>2.4342559306851599E-2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0.98665490608297712</v>
      </c>
      <c r="Q26" s="12">
        <f t="shared" ref="Q26:Q37" si="6">P26*$B$28</f>
        <v>9.8665490608297712E-2</v>
      </c>
      <c r="R26" s="9">
        <f t="shared" ref="R26:R37" si="7">L26*$B$28</f>
        <v>4.0532094166666672</v>
      </c>
      <c r="S26" s="13">
        <f t="shared" ref="S26:S37" si="8">Q26/R26</f>
        <v>2.4342559306851596E-2</v>
      </c>
      <c r="T26" s="2">
        <f t="shared" ref="T26:T37" si="9">$B$27/100</f>
        <v>0.34</v>
      </c>
      <c r="U26" s="14">
        <f t="shared" ref="U26:U37" si="10">S26*T26</f>
        <v>8.2764701643295441E-3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2.1176470164329546E-2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903.58333333333337</v>
      </c>
      <c r="AU26" s="1">
        <f t="shared" ref="AU26:AU37" si="17">AT26*10000*AS26*0.67*AR26*AQ26</f>
        <v>1528328.4972070046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-0.86234919064516102</v>
      </c>
      <c r="E27" s="10">
        <f t="shared" ref="E27:E38" si="18">D26</f>
        <v>2.5854627371935499</v>
      </c>
      <c r="F27" s="7" t="s">
        <v>83</v>
      </c>
      <c r="G27" s="1">
        <v>2</v>
      </c>
      <c r="H27" s="9">
        <f t="shared" si="0"/>
        <v>-0.86234919064516102</v>
      </c>
      <c r="I27" s="9">
        <f t="shared" si="1"/>
        <v>272.28765080935483</v>
      </c>
      <c r="J27" s="9">
        <f t="shared" si="2"/>
        <v>1.5566032417085424E-2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80.077533427250358</v>
      </c>
      <c r="P27" s="9">
        <f t="shared" si="5"/>
        <v>1.2464894812088207</v>
      </c>
      <c r="Q27" s="12">
        <f t="shared" si="6"/>
        <v>0.12464894812088208</v>
      </c>
      <c r="R27" s="9">
        <f t="shared" si="7"/>
        <v>4.0532094166666672</v>
      </c>
      <c r="S27" s="13">
        <f t="shared" si="8"/>
        <v>3.075314776688557E-2</v>
      </c>
      <c r="T27" s="2">
        <f t="shared" si="9"/>
        <v>0.34</v>
      </c>
      <c r="U27" s="14">
        <f t="shared" si="10"/>
        <v>1.0456070240741095E-2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2.3356070240741093E-2</v>
      </c>
      <c r="AR27" s="9">
        <f t="shared" si="14"/>
        <v>119.21204166666666</v>
      </c>
      <c r="AS27" s="1">
        <f t="shared" si="15"/>
        <v>0.1</v>
      </c>
      <c r="AT27" s="1">
        <f t="shared" si="16"/>
        <v>903.58333333333337</v>
      </c>
      <c r="AU27" s="1">
        <f t="shared" si="17"/>
        <v>1685632.5655170027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7.2719998677930997</v>
      </c>
      <c r="E28" s="10">
        <f t="shared" si="18"/>
        <v>-0.86234919064516102</v>
      </c>
      <c r="F28" s="7" t="s">
        <v>83</v>
      </c>
      <c r="G28" s="1">
        <v>3</v>
      </c>
      <c r="H28" s="9">
        <f t="shared" si="0"/>
        <v>7.2719998677930997</v>
      </c>
      <c r="I28" s="9">
        <f t="shared" si="1"/>
        <v>280.42199986779309</v>
      </c>
      <c r="J28" s="9">
        <f t="shared" si="2"/>
        <v>4.3920324802688704E-2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119.3631381127082</v>
      </c>
      <c r="P28" s="9">
        <f t="shared" si="5"/>
        <v>5.2424677953783352</v>
      </c>
      <c r="Q28" s="12">
        <f t="shared" si="6"/>
        <v>0.5242467795378335</v>
      </c>
      <c r="R28" s="9">
        <f t="shared" si="7"/>
        <v>4.0532094166666672</v>
      </c>
      <c r="S28" s="13">
        <f t="shared" si="8"/>
        <v>0.12934115305815375</v>
      </c>
      <c r="T28" s="2">
        <f t="shared" si="9"/>
        <v>0.34</v>
      </c>
      <c r="U28" s="14">
        <f t="shared" si="10"/>
        <v>4.3975992039772274E-2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5.6875992039772276E-2</v>
      </c>
      <c r="AR28" s="9">
        <f t="shared" si="14"/>
        <v>119.21204166666666</v>
      </c>
      <c r="AS28" s="1">
        <f t="shared" si="15"/>
        <v>0.1</v>
      </c>
      <c r="AT28" s="1">
        <f t="shared" si="16"/>
        <v>903.58333333333337</v>
      </c>
      <c r="AU28" s="1">
        <f t="shared" si="17"/>
        <v>4104801.1668971553</v>
      </c>
    </row>
    <row r="29" spans="1:47" x14ac:dyDescent="0.15">
      <c r="C29" s="7">
        <v>3</v>
      </c>
      <c r="D29" s="8">
        <v>7.3900389702903198</v>
      </c>
      <c r="E29" s="10">
        <f t="shared" si="18"/>
        <v>7.2719998677930997</v>
      </c>
      <c r="F29" s="7" t="s">
        <v>83</v>
      </c>
      <c r="G29" s="1">
        <v>4</v>
      </c>
      <c r="H29" s="9">
        <f t="shared" si="0"/>
        <v>7.3900389702903198</v>
      </c>
      <c r="I29" s="9">
        <f t="shared" si="1"/>
        <v>280.54003897029031</v>
      </c>
      <c r="J29" s="9">
        <f t="shared" si="2"/>
        <v>4.4566687882403214E-2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154.65276448399652</v>
      </c>
      <c r="P29" s="9">
        <f t="shared" si="5"/>
        <v>6.8923614849090855</v>
      </c>
      <c r="Q29" s="12">
        <f t="shared" si="6"/>
        <v>0.68923614849090864</v>
      </c>
      <c r="R29" s="9">
        <f t="shared" si="7"/>
        <v>4.0532094166666672</v>
      </c>
      <c r="S29" s="13">
        <f t="shared" si="8"/>
        <v>0.17004701155010438</v>
      </c>
      <c r="T29" s="2">
        <f t="shared" si="9"/>
        <v>0.34</v>
      </c>
      <c r="U29" s="14">
        <f t="shared" si="10"/>
        <v>5.7815983927035491E-2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7.0715983927035486E-2</v>
      </c>
      <c r="AR29" s="9">
        <f t="shared" si="14"/>
        <v>119.21204166666666</v>
      </c>
      <c r="AS29" s="1">
        <f t="shared" si="15"/>
        <v>0.1</v>
      </c>
      <c r="AT29" s="1">
        <f t="shared" si="16"/>
        <v>903.58333333333337</v>
      </c>
      <c r="AU29" s="1">
        <f t="shared" si="17"/>
        <v>5103648.1814504797</v>
      </c>
    </row>
    <row r="30" spans="1:47" x14ac:dyDescent="0.15">
      <c r="C30" s="7">
        <v>4</v>
      </c>
      <c r="D30" s="8">
        <v>13.6910151907</v>
      </c>
      <c r="E30" s="10">
        <f t="shared" si="18"/>
        <v>7.3900389702903198</v>
      </c>
      <c r="F30" s="7" t="s">
        <v>83</v>
      </c>
      <c r="G30" s="1">
        <v>5</v>
      </c>
      <c r="H30" s="9">
        <f t="shared" si="0"/>
        <v>13.6910151907</v>
      </c>
      <c r="I30" s="9">
        <f t="shared" si="1"/>
        <v>286.84101519069998</v>
      </c>
      <c r="J30" s="9">
        <f t="shared" si="2"/>
        <v>9.5525647415408699E-2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140.37238284913306</v>
      </c>
      <c r="O30" s="9">
        <f t="shared" si="19"/>
        <v>47.920114316621039</v>
      </c>
      <c r="P30" s="9">
        <f t="shared" si="5"/>
        <v>4.5775999443156197</v>
      </c>
      <c r="Q30" s="12">
        <f t="shared" si="6"/>
        <v>0.45775999443156201</v>
      </c>
      <c r="R30" s="9">
        <f t="shared" si="7"/>
        <v>4.0532094166666672</v>
      </c>
      <c r="S30" s="13">
        <f t="shared" si="8"/>
        <v>0.11293766183145326</v>
      </c>
      <c r="T30" s="2">
        <f t="shared" si="9"/>
        <v>0.34</v>
      </c>
      <c r="U30" s="14">
        <f t="shared" si="10"/>
        <v>3.8398805022694112E-2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5.1298805022694113E-2</v>
      </c>
      <c r="AR30" s="9">
        <f t="shared" si="14"/>
        <v>119.21204166666666</v>
      </c>
      <c r="AS30" s="1">
        <f t="shared" si="15"/>
        <v>0.1</v>
      </c>
      <c r="AT30" s="1">
        <f t="shared" si="16"/>
        <v>903.58333333333337</v>
      </c>
      <c r="AU30" s="1">
        <f t="shared" si="17"/>
        <v>3702289.6158072455</v>
      </c>
    </row>
    <row r="31" spans="1:47" x14ac:dyDescent="0.15">
      <c r="C31" s="7">
        <v>5</v>
      </c>
      <c r="D31" s="8">
        <v>14.7566549281935</v>
      </c>
      <c r="E31" s="10">
        <f t="shared" si="18"/>
        <v>13.6910151907</v>
      </c>
      <c r="F31" s="7" t="s">
        <v>85</v>
      </c>
      <c r="G31" s="1">
        <v>6</v>
      </c>
      <c r="H31" s="9">
        <f t="shared" si="0"/>
        <v>14.7566549281935</v>
      </c>
      <c r="I31" s="9">
        <f t="shared" si="1"/>
        <v>287.90665492819346</v>
      </c>
      <c r="J31" s="9">
        <f t="shared" si="2"/>
        <v>0.10831420413978017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83.874608538972083</v>
      </c>
      <c r="P31" s="9">
        <f t="shared" si="5"/>
        <v>9.0848114714343708</v>
      </c>
      <c r="Q31" s="12">
        <f t="shared" si="6"/>
        <v>0.90848114714343708</v>
      </c>
      <c r="R31" s="9">
        <f t="shared" si="7"/>
        <v>4.0532094166666672</v>
      </c>
      <c r="S31" s="13">
        <f t="shared" si="8"/>
        <v>0.22413871422675366</v>
      </c>
      <c r="T31" s="2">
        <f t="shared" si="9"/>
        <v>0.34</v>
      </c>
      <c r="U31" s="14">
        <f t="shared" si="10"/>
        <v>7.6207162837096248E-2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8.9107162837096243E-2</v>
      </c>
      <c r="AR31" s="9">
        <f t="shared" si="14"/>
        <v>119.21204166666666</v>
      </c>
      <c r="AS31" s="1">
        <f t="shared" si="15"/>
        <v>0.1</v>
      </c>
      <c r="AT31" s="1">
        <f t="shared" si="16"/>
        <v>903.58333333333337</v>
      </c>
      <c r="AU31" s="1">
        <f t="shared" si="17"/>
        <v>6430959.2303345427</v>
      </c>
    </row>
    <row r="32" spans="1:47" x14ac:dyDescent="0.15">
      <c r="C32" s="7">
        <v>6</v>
      </c>
      <c r="D32" s="8">
        <v>21.052032844333301</v>
      </c>
      <c r="E32" s="10">
        <f t="shared" si="18"/>
        <v>14.7566549281935</v>
      </c>
      <c r="F32" s="7" t="s">
        <v>83</v>
      </c>
      <c r="G32" s="1">
        <v>7</v>
      </c>
      <c r="H32" s="9">
        <f t="shared" si="0"/>
        <v>21.052032844333301</v>
      </c>
      <c r="I32" s="9">
        <f t="shared" si="1"/>
        <v>294.2020328443333</v>
      </c>
      <c r="J32" s="9">
        <f t="shared" si="2"/>
        <v>0.22334232458342715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115.32189123420437</v>
      </c>
      <c r="P32" s="9">
        <f t="shared" si="5"/>
        <v>25.756259263604356</v>
      </c>
      <c r="Q32" s="12">
        <f t="shared" si="6"/>
        <v>2.575625926360436</v>
      </c>
      <c r="R32" s="9">
        <f t="shared" si="7"/>
        <v>4.0532094166666672</v>
      </c>
      <c r="S32" s="13">
        <f t="shared" si="8"/>
        <v>0.63545345467952996</v>
      </c>
      <c r="T32" s="2">
        <f t="shared" si="9"/>
        <v>0.34</v>
      </c>
      <c r="U32" s="14">
        <f t="shared" si="10"/>
        <v>0.2160541745910402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0.24170417459104021</v>
      </c>
      <c r="AR32" s="9">
        <f t="shared" si="14"/>
        <v>119.21204166666666</v>
      </c>
      <c r="AS32" s="1">
        <f t="shared" si="15"/>
        <v>0.1</v>
      </c>
      <c r="AT32" s="1">
        <f t="shared" si="16"/>
        <v>903.58333333333337</v>
      </c>
      <c r="AU32" s="1">
        <f t="shared" si="17"/>
        <v>17444048.751034111</v>
      </c>
    </row>
    <row r="33" spans="1:48" x14ac:dyDescent="0.15">
      <c r="C33" s="7">
        <v>7</v>
      </c>
      <c r="D33" s="8">
        <v>22.849070090322599</v>
      </c>
      <c r="E33" s="10">
        <f t="shared" si="18"/>
        <v>21.052032844333301</v>
      </c>
      <c r="F33" s="7" t="s">
        <v>83</v>
      </c>
      <c r="G33" s="1">
        <v>8</v>
      </c>
      <c r="H33" s="9">
        <f t="shared" si="0"/>
        <v>22.849070090322599</v>
      </c>
      <c r="I33" s="9">
        <f t="shared" si="1"/>
        <v>295.99907009032256</v>
      </c>
      <c r="J33" s="9">
        <f t="shared" si="2"/>
        <v>0.27304373965168977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130.09772613726668</v>
      </c>
      <c r="P33" s="9">
        <f t="shared" si="5"/>
        <v>35.522369664700676</v>
      </c>
      <c r="Q33" s="12">
        <f t="shared" si="6"/>
        <v>3.5522369664700677</v>
      </c>
      <c r="R33" s="9">
        <f t="shared" si="7"/>
        <v>4.0532094166666672</v>
      </c>
      <c r="S33" s="13">
        <f t="shared" si="8"/>
        <v>0.8764010445311271</v>
      </c>
      <c r="T33" s="2">
        <f t="shared" si="9"/>
        <v>0.34</v>
      </c>
      <c r="U33" s="14">
        <f t="shared" si="10"/>
        <v>0.29797635514058324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0.32362635514058324</v>
      </c>
      <c r="AR33" s="9">
        <f t="shared" si="14"/>
        <v>119.21204166666666</v>
      </c>
      <c r="AS33" s="1">
        <f t="shared" si="15"/>
        <v>0.1</v>
      </c>
      <c r="AT33" s="1">
        <f t="shared" si="16"/>
        <v>903.58333333333337</v>
      </c>
      <c r="AU33" s="1">
        <f t="shared" si="17"/>
        <v>23356460.126283154</v>
      </c>
    </row>
    <row r="34" spans="1:48" x14ac:dyDescent="0.15">
      <c r="C34" s="7">
        <v>8</v>
      </c>
      <c r="D34" s="8">
        <v>22.029015265161298</v>
      </c>
      <c r="E34" s="10">
        <f t="shared" si="18"/>
        <v>22.849070090322599</v>
      </c>
      <c r="F34" s="7" t="s">
        <v>83</v>
      </c>
      <c r="G34" s="1">
        <v>9</v>
      </c>
      <c r="H34" s="9">
        <f t="shared" si="0"/>
        <v>22.029015265161298</v>
      </c>
      <c r="I34" s="9">
        <f t="shared" si="1"/>
        <v>295.1790152651613</v>
      </c>
      <c r="J34" s="9">
        <f t="shared" si="2"/>
        <v>0.24919739572409841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135.10745063923267</v>
      </c>
      <c r="P34" s="9">
        <f t="shared" si="5"/>
        <v>33.668424842218954</v>
      </c>
      <c r="Q34" s="12">
        <f t="shared" si="6"/>
        <v>3.3668424842218956</v>
      </c>
      <c r="R34" s="9">
        <f t="shared" si="7"/>
        <v>4.0532094166666672</v>
      </c>
      <c r="S34" s="13">
        <f t="shared" si="8"/>
        <v>0.83066087589196536</v>
      </c>
      <c r="T34" s="2">
        <f t="shared" si="9"/>
        <v>0.34</v>
      </c>
      <c r="U34" s="14">
        <f t="shared" si="10"/>
        <v>0.28242469780326823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0.30807469780326824</v>
      </c>
      <c r="AR34" s="9">
        <f t="shared" si="14"/>
        <v>119.21204166666666</v>
      </c>
      <c r="AS34" s="1">
        <f t="shared" si="15"/>
        <v>0.1</v>
      </c>
      <c r="AT34" s="1">
        <f t="shared" si="16"/>
        <v>903.58333333333337</v>
      </c>
      <c r="AU34" s="1">
        <f t="shared" si="17"/>
        <v>22234080.385798704</v>
      </c>
    </row>
    <row r="35" spans="1:48" x14ac:dyDescent="0.15">
      <c r="C35" s="7">
        <v>9</v>
      </c>
      <c r="D35" s="8">
        <v>18.096924317666701</v>
      </c>
      <c r="E35" s="10">
        <f t="shared" si="18"/>
        <v>22.029015265161298</v>
      </c>
      <c r="F35" s="7" t="s">
        <v>83</v>
      </c>
      <c r="G35" s="1">
        <v>10</v>
      </c>
      <c r="H35" s="9">
        <f t="shared" si="0"/>
        <v>18.096924317666701</v>
      </c>
      <c r="I35" s="9">
        <f t="shared" si="1"/>
        <v>291.2469243176667</v>
      </c>
      <c r="J35" s="9">
        <f t="shared" si="2"/>
        <v>0.15963732595097652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141.97111996368039</v>
      </c>
      <c r="P35" s="9">
        <f t="shared" si="5"/>
        <v>22.663889953267237</v>
      </c>
      <c r="Q35" s="12">
        <f t="shared" si="6"/>
        <v>2.2663889953267238</v>
      </c>
      <c r="R35" s="9">
        <f t="shared" si="7"/>
        <v>4.0532094166666672</v>
      </c>
      <c r="S35" s="13">
        <f t="shared" si="8"/>
        <v>0.55915911623204195</v>
      </c>
      <c r="T35" s="2">
        <f t="shared" si="9"/>
        <v>0.34</v>
      </c>
      <c r="U35" s="14">
        <f t="shared" si="10"/>
        <v>0.19011409951889427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0.21576409951889428</v>
      </c>
      <c r="AR35" s="9">
        <f t="shared" si="14"/>
        <v>119.21204166666666</v>
      </c>
      <c r="AS35" s="1">
        <f t="shared" si="15"/>
        <v>0.1</v>
      </c>
      <c r="AT35" s="1">
        <f t="shared" si="16"/>
        <v>903.58333333333337</v>
      </c>
      <c r="AU35" s="1">
        <f t="shared" si="17"/>
        <v>15571925.793581592</v>
      </c>
    </row>
    <row r="36" spans="1:48" x14ac:dyDescent="0.15">
      <c r="C36" s="7">
        <v>10</v>
      </c>
      <c r="D36" s="8">
        <v>10.8261385980645</v>
      </c>
      <c r="E36" s="10">
        <f t="shared" si="18"/>
        <v>18.096924317666701</v>
      </c>
      <c r="F36" s="7" t="s">
        <v>83</v>
      </c>
      <c r="G36" s="1">
        <v>11</v>
      </c>
      <c r="H36" s="9">
        <f t="shared" si="0"/>
        <v>10.8261385980645</v>
      </c>
      <c r="I36" s="9">
        <f t="shared" si="1"/>
        <v>283.97613859806449</v>
      </c>
      <c r="J36" s="9">
        <f t="shared" si="2"/>
        <v>6.7825868051182236E-2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113.34186850989248</v>
      </c>
      <c r="O36" s="9">
        <f t="shared" si="19"/>
        <v>46.497455667187339</v>
      </c>
      <c r="P36" s="9">
        <f t="shared" si="5"/>
        <v>3.1537302927983442</v>
      </c>
      <c r="Q36" s="12">
        <f t="shared" si="6"/>
        <v>0.31537302927983446</v>
      </c>
      <c r="R36" s="9">
        <f t="shared" si="7"/>
        <v>4.0532094166666672</v>
      </c>
      <c r="S36" s="13">
        <f t="shared" si="8"/>
        <v>7.7808224757159275E-2</v>
      </c>
      <c r="T36" s="2">
        <f t="shared" si="9"/>
        <v>0.34</v>
      </c>
      <c r="U36" s="14">
        <f t="shared" si="10"/>
        <v>2.6454796417434156E-2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3.9354796417434154E-2</v>
      </c>
      <c r="AR36" s="9">
        <f t="shared" si="14"/>
        <v>119.21204166666666</v>
      </c>
      <c r="AS36" s="1">
        <f t="shared" si="15"/>
        <v>0.1</v>
      </c>
      <c r="AT36" s="1">
        <f t="shared" si="16"/>
        <v>903.58333333333337</v>
      </c>
      <c r="AU36" s="1">
        <f t="shared" si="17"/>
        <v>2840277.7422206439</v>
      </c>
    </row>
    <row r="37" spans="1:48" x14ac:dyDescent="0.15">
      <c r="C37" s="7">
        <v>11</v>
      </c>
      <c r="D37" s="8">
        <v>6.1789871751666698</v>
      </c>
      <c r="E37" s="10">
        <f t="shared" si="18"/>
        <v>10.8261385980645</v>
      </c>
      <c r="F37" s="7" t="s">
        <v>85</v>
      </c>
      <c r="G37" s="1">
        <v>12</v>
      </c>
      <c r="H37" s="9">
        <f t="shared" si="0"/>
        <v>6.1789871751666698</v>
      </c>
      <c r="I37" s="9">
        <f t="shared" si="1"/>
        <v>279.32898717516667</v>
      </c>
      <c r="J37" s="9">
        <f t="shared" si="2"/>
        <v>3.8340644141805325E-2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83.875819541055662</v>
      </c>
      <c r="P37" s="9">
        <f t="shared" si="5"/>
        <v>3.2158529491258965</v>
      </c>
      <c r="Q37" s="12">
        <f t="shared" si="6"/>
        <v>0.32158529491258969</v>
      </c>
      <c r="R37" s="9">
        <f t="shared" si="7"/>
        <v>4.0532094166666672</v>
      </c>
      <c r="S37" s="13">
        <f t="shared" si="8"/>
        <v>7.934090293737138E-2</v>
      </c>
      <c r="T37" s="2">
        <f t="shared" si="9"/>
        <v>0.34</v>
      </c>
      <c r="U37" s="14">
        <f t="shared" si="10"/>
        <v>2.6975906998706271E-2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3.9875906998706273E-2</v>
      </c>
      <c r="AR37" s="9">
        <f t="shared" si="14"/>
        <v>119.21204166666666</v>
      </c>
      <c r="AS37" s="1">
        <f t="shared" si="15"/>
        <v>0.1</v>
      </c>
      <c r="AT37" s="1">
        <f t="shared" si="16"/>
        <v>903.58333333333337</v>
      </c>
      <c r="AU37" s="1">
        <f t="shared" si="17"/>
        <v>2877886.8501302246</v>
      </c>
      <c r="AV37" s="1">
        <f>SUM(AU26:AU37)</f>
        <v>106880338.90626186</v>
      </c>
    </row>
    <row r="38" spans="1:48" x14ac:dyDescent="0.15">
      <c r="C38" s="7">
        <v>12</v>
      </c>
      <c r="D38" s="8">
        <v>2.2310306806451501E-2</v>
      </c>
      <c r="E38" s="10">
        <f t="shared" si="18"/>
        <v>6.1789871751666698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2.5854627371935499</v>
      </c>
      <c r="E42" s="7"/>
      <c r="F42" s="7"/>
      <c r="G42" s="1">
        <v>1</v>
      </c>
      <c r="H42" s="9">
        <f t="shared" ref="H42:H53" si="20">E43</f>
        <v>2.5854627371935499</v>
      </c>
      <c r="I42" s="9">
        <f t="shared" ref="I42:I53" si="21">H42+273.15</f>
        <v>275.73546273719353</v>
      </c>
      <c r="J42" s="9">
        <f t="shared" ref="J42:J53" si="22">EXP(($C$15*(I42-$C$13))/($C$16*I42*$C$13))</f>
        <v>2.4342559306851599E-2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1.4327117562038845</v>
      </c>
      <c r="Q42" s="12">
        <f t="shared" ref="Q42:Q53" si="26">P42*$B$44</f>
        <v>0.34385082148893226</v>
      </c>
      <c r="R42" s="9">
        <f t="shared" ref="R42:R53" si="27">L42*$B$44</f>
        <v>14.125500000000001</v>
      </c>
      <c r="S42" s="13">
        <f t="shared" ref="S42:S53" si="28">Q42/R42</f>
        <v>2.4342559306851596E-2</v>
      </c>
      <c r="T42" s="2">
        <f t="shared" ref="T42:T53" si="29">$B$43/100</f>
        <v>0.43</v>
      </c>
      <c r="U42" s="14">
        <f t="shared" ref="U42:U53" si="30">S42*T42</f>
        <v>1.0467300501946187E-2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1.8887300501946185E-2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45850.083333333336</v>
      </c>
      <c r="AU42" s="1">
        <f t="shared" ref="AU42:AU53" si="38">AT42*10000*AS42*0.67*AR42*AQ42</f>
        <v>190598814.93899286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-0.86234919064516102</v>
      </c>
      <c r="E43" s="10">
        <f t="shared" ref="E43:E54" si="40">D42</f>
        <v>2.5854627371935499</v>
      </c>
      <c r="F43" s="7" t="s">
        <v>83</v>
      </c>
      <c r="G43" s="1">
        <v>2</v>
      </c>
      <c r="H43" s="9">
        <f t="shared" si="20"/>
        <v>-0.86234919064516102</v>
      </c>
      <c r="I43" s="9">
        <f t="shared" si="21"/>
        <v>272.28765080935483</v>
      </c>
      <c r="J43" s="9">
        <f t="shared" si="22"/>
        <v>1.5566032417085424E-2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116.27978824379612</v>
      </c>
      <c r="P43" s="9">
        <f t="shared" si="25"/>
        <v>1.8100149532547589</v>
      </c>
      <c r="Q43" s="12">
        <f t="shared" si="26"/>
        <v>0.4344035887811421</v>
      </c>
      <c r="R43" s="9">
        <f t="shared" si="27"/>
        <v>14.125500000000001</v>
      </c>
      <c r="S43" s="13">
        <f t="shared" si="28"/>
        <v>3.0753147766885567E-2</v>
      </c>
      <c r="T43" s="2">
        <f t="shared" si="29"/>
        <v>0.43</v>
      </c>
      <c r="U43" s="14">
        <f t="shared" si="30"/>
        <v>1.3223853539760794E-2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2.1643853539760793E-2</v>
      </c>
      <c r="AR43" s="9">
        <f t="shared" si="35"/>
        <v>136.875</v>
      </c>
      <c r="AS43" s="1">
        <f t="shared" si="36"/>
        <v>0.24</v>
      </c>
      <c r="AT43" s="1">
        <f t="shared" si="37"/>
        <v>45850.083333333336</v>
      </c>
      <c r="AU43" s="1">
        <f t="shared" si="38"/>
        <v>218416222.84595168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7.2719998677930997</v>
      </c>
      <c r="E44" s="10">
        <f t="shared" si="40"/>
        <v>-0.86234919064516102</v>
      </c>
      <c r="F44" s="7" t="s">
        <v>83</v>
      </c>
      <c r="G44" s="1">
        <v>3</v>
      </c>
      <c r="H44" s="9">
        <f t="shared" si="20"/>
        <v>7.2719998677930997</v>
      </c>
      <c r="I44" s="9">
        <f t="shared" si="21"/>
        <v>280.42199986779309</v>
      </c>
      <c r="J44" s="9">
        <f t="shared" si="22"/>
        <v>4.3920324802688704E-2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173.32602329054137</v>
      </c>
      <c r="P44" s="9">
        <f t="shared" si="25"/>
        <v>7.6125352396789641</v>
      </c>
      <c r="Q44" s="12">
        <f t="shared" si="26"/>
        <v>1.8270084575229513</v>
      </c>
      <c r="R44" s="9">
        <f t="shared" si="27"/>
        <v>14.125500000000001</v>
      </c>
      <c r="S44" s="13">
        <f t="shared" si="28"/>
        <v>0.12934115305815377</v>
      </c>
      <c r="T44" s="2">
        <f t="shared" si="29"/>
        <v>0.43</v>
      </c>
      <c r="U44" s="14">
        <f t="shared" si="30"/>
        <v>5.5616695815006119E-2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6.4036695815006123E-2</v>
      </c>
      <c r="AR44" s="9">
        <f t="shared" si="35"/>
        <v>136.875</v>
      </c>
      <c r="AS44" s="1">
        <f t="shared" si="36"/>
        <v>0.24</v>
      </c>
      <c r="AT44" s="1">
        <f t="shared" si="37"/>
        <v>45850.083333333336</v>
      </c>
      <c r="AU44" s="1">
        <f t="shared" si="38"/>
        <v>646218253.03681004</v>
      </c>
    </row>
    <row r="45" spans="1:48" x14ac:dyDescent="0.15">
      <c r="C45" s="7">
        <v>3</v>
      </c>
      <c r="D45" s="7">
        <f t="shared" si="39"/>
        <v>7.3900389702903198</v>
      </c>
      <c r="E45" s="10">
        <f t="shared" si="40"/>
        <v>7.2719998677930997</v>
      </c>
      <c r="F45" s="7" t="s">
        <v>83</v>
      </c>
      <c r="G45" s="1">
        <v>4</v>
      </c>
      <c r="H45" s="9">
        <f t="shared" si="20"/>
        <v>7.3900389702903198</v>
      </c>
      <c r="I45" s="9">
        <f t="shared" si="21"/>
        <v>280.54003897029031</v>
      </c>
      <c r="J45" s="9">
        <f t="shared" si="22"/>
        <v>4.4566687882403214E-2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224.56973805086241</v>
      </c>
      <c r="P45" s="9">
        <f t="shared" si="25"/>
        <v>10.008329423545833</v>
      </c>
      <c r="Q45" s="12">
        <f t="shared" si="26"/>
        <v>2.4019990616509999</v>
      </c>
      <c r="R45" s="9">
        <f t="shared" si="27"/>
        <v>14.125500000000001</v>
      </c>
      <c r="S45" s="13">
        <f t="shared" si="28"/>
        <v>0.1700470115501044</v>
      </c>
      <c r="T45" s="2">
        <f t="shared" si="29"/>
        <v>0.43</v>
      </c>
      <c r="U45" s="14">
        <f t="shared" si="30"/>
        <v>7.3120214966544889E-2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8.1540214966544899E-2</v>
      </c>
      <c r="AR45" s="9">
        <f t="shared" si="35"/>
        <v>136.875</v>
      </c>
      <c r="AS45" s="1">
        <f t="shared" si="36"/>
        <v>0.24</v>
      </c>
      <c r="AT45" s="1">
        <f t="shared" si="37"/>
        <v>45850.083333333336</v>
      </c>
      <c r="AU45" s="1">
        <f t="shared" si="38"/>
        <v>822852812.70834672</v>
      </c>
    </row>
    <row r="46" spans="1:48" x14ac:dyDescent="0.15">
      <c r="C46" s="7">
        <v>4</v>
      </c>
      <c r="D46" s="7">
        <f t="shared" si="39"/>
        <v>13.6910151907</v>
      </c>
      <c r="E46" s="10">
        <f t="shared" si="40"/>
        <v>7.3900389702903198</v>
      </c>
      <c r="F46" s="7" t="s">
        <v>83</v>
      </c>
      <c r="G46" s="1">
        <v>5</v>
      </c>
      <c r="H46" s="9">
        <f t="shared" si="20"/>
        <v>13.6910151907</v>
      </c>
      <c r="I46" s="9">
        <f t="shared" si="21"/>
        <v>286.84101519069998</v>
      </c>
      <c r="J46" s="9">
        <f t="shared" si="22"/>
        <v>9.5525647415408699E-2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203.83333819595074</v>
      </c>
      <c r="O46" s="9">
        <f t="shared" si="41"/>
        <v>69.584320431365853</v>
      </c>
      <c r="P46" s="9">
        <f t="shared" si="25"/>
        <v>6.6470872591674741</v>
      </c>
      <c r="Q46" s="12">
        <f t="shared" si="26"/>
        <v>1.5953009422001938</v>
      </c>
      <c r="R46" s="9">
        <f t="shared" si="27"/>
        <v>14.125500000000001</v>
      </c>
      <c r="S46" s="13">
        <f t="shared" si="28"/>
        <v>0.1129376618314533</v>
      </c>
      <c r="T46" s="2">
        <f t="shared" si="29"/>
        <v>0.43</v>
      </c>
      <c r="U46" s="14">
        <f t="shared" si="30"/>
        <v>4.8563194587524922E-2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5.6983194587524919E-2</v>
      </c>
      <c r="AR46" s="9">
        <f t="shared" si="35"/>
        <v>136.875</v>
      </c>
      <c r="AS46" s="1">
        <f t="shared" si="36"/>
        <v>0.24</v>
      </c>
      <c r="AT46" s="1">
        <f t="shared" si="37"/>
        <v>45850.083333333336</v>
      </c>
      <c r="AU46" s="1">
        <f t="shared" si="38"/>
        <v>575038733.49720621</v>
      </c>
    </row>
    <row r="47" spans="1:48" x14ac:dyDescent="0.15">
      <c r="C47" s="7">
        <v>5</v>
      </c>
      <c r="D47" s="7">
        <f t="shared" si="39"/>
        <v>14.7566549281935</v>
      </c>
      <c r="E47" s="10">
        <f t="shared" si="40"/>
        <v>13.6910151907</v>
      </c>
      <c r="F47" s="7" t="s">
        <v>85</v>
      </c>
      <c r="G47" s="1">
        <v>6</v>
      </c>
      <c r="H47" s="9">
        <f t="shared" si="20"/>
        <v>14.7566549281935</v>
      </c>
      <c r="I47" s="9">
        <f t="shared" si="21"/>
        <v>287.90665492819346</v>
      </c>
      <c r="J47" s="9">
        <f t="shared" si="22"/>
        <v>0.10831420413978017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121.79348317219839</v>
      </c>
      <c r="P47" s="9">
        <f t="shared" si="25"/>
        <v>13.191964199208378</v>
      </c>
      <c r="Q47" s="12">
        <f t="shared" si="26"/>
        <v>3.1660714078100107</v>
      </c>
      <c r="R47" s="9">
        <f t="shared" si="27"/>
        <v>14.125500000000001</v>
      </c>
      <c r="S47" s="13">
        <f t="shared" si="28"/>
        <v>0.22413871422675377</v>
      </c>
      <c r="T47" s="2">
        <f t="shared" si="29"/>
        <v>0.43</v>
      </c>
      <c r="U47" s="14">
        <f t="shared" si="30"/>
        <v>9.6379647117504116E-2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0.10479964711750413</v>
      </c>
      <c r="AR47" s="9">
        <f t="shared" si="35"/>
        <v>136.875</v>
      </c>
      <c r="AS47" s="1">
        <f t="shared" si="36"/>
        <v>0.24</v>
      </c>
      <c r="AT47" s="1">
        <f t="shared" si="37"/>
        <v>45850.083333333336</v>
      </c>
      <c r="AU47" s="1">
        <f t="shared" si="38"/>
        <v>1057572443.6937239</v>
      </c>
    </row>
    <row r="48" spans="1:48" x14ac:dyDescent="0.15">
      <c r="C48" s="7">
        <v>6</v>
      </c>
      <c r="D48" s="7">
        <f t="shared" si="39"/>
        <v>21.052032844333301</v>
      </c>
      <c r="E48" s="10">
        <f t="shared" si="40"/>
        <v>14.7566549281935</v>
      </c>
      <c r="F48" s="7" t="s">
        <v>83</v>
      </c>
      <c r="G48" s="1">
        <v>7</v>
      </c>
      <c r="H48" s="9">
        <f t="shared" si="20"/>
        <v>21.052032844333301</v>
      </c>
      <c r="I48" s="9">
        <f t="shared" si="21"/>
        <v>294.2020328443333</v>
      </c>
      <c r="J48" s="9">
        <f t="shared" si="22"/>
        <v>0.22334232458342715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167.45776897299004</v>
      </c>
      <c r="P48" s="9">
        <f t="shared" si="25"/>
        <v>37.4004073919821</v>
      </c>
      <c r="Q48" s="12">
        <f t="shared" si="26"/>
        <v>8.9760977740757042</v>
      </c>
      <c r="R48" s="9">
        <f t="shared" si="27"/>
        <v>14.125500000000001</v>
      </c>
      <c r="S48" s="13">
        <f t="shared" si="28"/>
        <v>0.63545345467953018</v>
      </c>
      <c r="T48" s="2">
        <f t="shared" si="29"/>
        <v>0.43</v>
      </c>
      <c r="U48" s="14">
        <f t="shared" si="30"/>
        <v>0.273244985512198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0.288844985512198</v>
      </c>
      <c r="AR48" s="9">
        <f t="shared" si="35"/>
        <v>136.875</v>
      </c>
      <c r="AS48" s="1">
        <f t="shared" si="36"/>
        <v>0.24</v>
      </c>
      <c r="AT48" s="1">
        <f t="shared" si="37"/>
        <v>45850.083333333336</v>
      </c>
      <c r="AU48" s="1">
        <f t="shared" si="38"/>
        <v>2914842803.1852765</v>
      </c>
    </row>
    <row r="49" spans="1:48" x14ac:dyDescent="0.15">
      <c r="C49" s="7">
        <v>7</v>
      </c>
      <c r="D49" s="7">
        <f t="shared" si="39"/>
        <v>22.849070090322599</v>
      </c>
      <c r="E49" s="10">
        <f t="shared" si="40"/>
        <v>21.052032844333301</v>
      </c>
      <c r="F49" s="7" t="s">
        <v>83</v>
      </c>
      <c r="G49" s="1">
        <v>8</v>
      </c>
      <c r="H49" s="9">
        <f t="shared" si="20"/>
        <v>22.849070090322599</v>
      </c>
      <c r="I49" s="9">
        <f t="shared" si="21"/>
        <v>295.99907009032256</v>
      </c>
      <c r="J49" s="9">
        <f t="shared" si="22"/>
        <v>0.27304373965168977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188.91361158100793</v>
      </c>
      <c r="P49" s="9">
        <f t="shared" si="25"/>
        <v>51.58167897718517</v>
      </c>
      <c r="Q49" s="12">
        <f t="shared" si="26"/>
        <v>12.37960295452444</v>
      </c>
      <c r="R49" s="9">
        <f t="shared" si="27"/>
        <v>14.125500000000001</v>
      </c>
      <c r="S49" s="13">
        <f t="shared" si="28"/>
        <v>0.87640104453112733</v>
      </c>
      <c r="T49" s="2">
        <f t="shared" si="29"/>
        <v>0.43</v>
      </c>
      <c r="U49" s="14">
        <f t="shared" si="30"/>
        <v>0.37685244914838473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0.39245244914838473</v>
      </c>
      <c r="AR49" s="9">
        <f t="shared" si="35"/>
        <v>136.875</v>
      </c>
      <c r="AS49" s="1">
        <f t="shared" si="36"/>
        <v>0.24</v>
      </c>
      <c r="AT49" s="1">
        <f t="shared" si="37"/>
        <v>45850.083333333336</v>
      </c>
      <c r="AU49" s="1">
        <f t="shared" si="38"/>
        <v>3960384477.3836179</v>
      </c>
    </row>
    <row r="50" spans="1:48" x14ac:dyDescent="0.15">
      <c r="C50" s="7">
        <v>8</v>
      </c>
      <c r="D50" s="7">
        <f t="shared" si="39"/>
        <v>22.029015265161298</v>
      </c>
      <c r="E50" s="10">
        <f t="shared" si="40"/>
        <v>22.849070090322599</v>
      </c>
      <c r="F50" s="7" t="s">
        <v>83</v>
      </c>
      <c r="G50" s="1">
        <v>9</v>
      </c>
      <c r="H50" s="9">
        <f t="shared" si="20"/>
        <v>22.029015265161298</v>
      </c>
      <c r="I50" s="9">
        <f t="shared" si="21"/>
        <v>295.1790152651613</v>
      </c>
      <c r="J50" s="9">
        <f t="shared" si="22"/>
        <v>0.24919739572409841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196.18818260382278</v>
      </c>
      <c r="P50" s="9">
        <f t="shared" si="25"/>
        <v>48.889584176716504</v>
      </c>
      <c r="Q50" s="12">
        <f t="shared" si="26"/>
        <v>11.73350020241196</v>
      </c>
      <c r="R50" s="9">
        <f t="shared" si="27"/>
        <v>14.125500000000001</v>
      </c>
      <c r="S50" s="13">
        <f t="shared" si="28"/>
        <v>0.83066087589196558</v>
      </c>
      <c r="T50" s="2">
        <f t="shared" si="29"/>
        <v>0.43</v>
      </c>
      <c r="U50" s="14">
        <f t="shared" si="30"/>
        <v>0.35718417663354518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0.37278417663354518</v>
      </c>
      <c r="AR50" s="9">
        <f t="shared" si="35"/>
        <v>136.875</v>
      </c>
      <c r="AS50" s="1">
        <f t="shared" si="36"/>
        <v>0.24</v>
      </c>
      <c r="AT50" s="1">
        <f t="shared" si="37"/>
        <v>45850.083333333336</v>
      </c>
      <c r="AU50" s="1">
        <f t="shared" si="38"/>
        <v>3761904581.7077217</v>
      </c>
    </row>
    <row r="51" spans="1:48" x14ac:dyDescent="0.15">
      <c r="C51" s="7">
        <v>9</v>
      </c>
      <c r="D51" s="7">
        <f t="shared" si="39"/>
        <v>18.096924317666701</v>
      </c>
      <c r="E51" s="10">
        <f t="shared" si="40"/>
        <v>22.029015265161298</v>
      </c>
      <c r="F51" s="7" t="s">
        <v>83</v>
      </c>
      <c r="G51" s="1">
        <v>10</v>
      </c>
      <c r="H51" s="9">
        <f t="shared" si="20"/>
        <v>18.096924317666701</v>
      </c>
      <c r="I51" s="9">
        <f t="shared" si="21"/>
        <v>291.2469243176667</v>
      </c>
      <c r="J51" s="9">
        <f t="shared" si="22"/>
        <v>0.15963732595097652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206.15484842710626</v>
      </c>
      <c r="P51" s="9">
        <f t="shared" si="25"/>
        <v>32.910008734732124</v>
      </c>
      <c r="Q51" s="12">
        <f t="shared" si="26"/>
        <v>7.8984020963357091</v>
      </c>
      <c r="R51" s="9">
        <f t="shared" si="27"/>
        <v>14.125500000000001</v>
      </c>
      <c r="S51" s="13">
        <f t="shared" si="28"/>
        <v>0.55915911623204195</v>
      </c>
      <c r="T51" s="2">
        <f t="shared" si="29"/>
        <v>0.43</v>
      </c>
      <c r="U51" s="14">
        <f t="shared" si="30"/>
        <v>0.24043841997977802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0.256038419979778</v>
      </c>
      <c r="AR51" s="9">
        <f t="shared" si="35"/>
        <v>136.875</v>
      </c>
      <c r="AS51" s="1">
        <f t="shared" si="36"/>
        <v>0.24</v>
      </c>
      <c r="AT51" s="1">
        <f t="shared" si="37"/>
        <v>45850.083333333336</v>
      </c>
      <c r="AU51" s="1">
        <f t="shared" si="38"/>
        <v>2583779477.748518</v>
      </c>
    </row>
    <row r="52" spans="1:48" x14ac:dyDescent="0.15">
      <c r="C52" s="7">
        <v>10</v>
      </c>
      <c r="D52" s="7">
        <f t="shared" si="39"/>
        <v>10.8261385980645</v>
      </c>
      <c r="E52" s="10">
        <f t="shared" si="40"/>
        <v>18.096924317666701</v>
      </c>
      <c r="F52" s="7" t="s">
        <v>83</v>
      </c>
      <c r="G52" s="1">
        <v>11</v>
      </c>
      <c r="H52" s="9">
        <f t="shared" si="20"/>
        <v>10.8261385980645</v>
      </c>
      <c r="I52" s="9">
        <f t="shared" si="21"/>
        <v>283.97613859806449</v>
      </c>
      <c r="J52" s="9">
        <f t="shared" si="22"/>
        <v>6.7825868051182236E-2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164.58259770775544</v>
      </c>
      <c r="O52" s="9">
        <f t="shared" si="41"/>
        <v>67.51849198461872</v>
      </c>
      <c r="P52" s="9">
        <f t="shared" si="25"/>
        <v>4.5795003283635545</v>
      </c>
      <c r="Q52" s="12">
        <f t="shared" si="26"/>
        <v>1.099080078807253</v>
      </c>
      <c r="R52" s="9">
        <f t="shared" si="27"/>
        <v>14.125500000000001</v>
      </c>
      <c r="S52" s="13">
        <f t="shared" si="28"/>
        <v>7.7808224757159247E-2</v>
      </c>
      <c r="T52" s="2">
        <f t="shared" si="29"/>
        <v>0.43</v>
      </c>
      <c r="U52" s="14">
        <f t="shared" si="30"/>
        <v>3.3457536645578476E-2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4.1877536645578473E-2</v>
      </c>
      <c r="AR52" s="9">
        <f t="shared" si="35"/>
        <v>136.875</v>
      </c>
      <c r="AS52" s="1">
        <f t="shared" si="36"/>
        <v>0.24</v>
      </c>
      <c r="AT52" s="1">
        <f t="shared" si="37"/>
        <v>45850.083333333336</v>
      </c>
      <c r="AU52" s="1">
        <f t="shared" si="38"/>
        <v>422601888.31056303</v>
      </c>
    </row>
    <row r="53" spans="1:48" x14ac:dyDescent="0.15">
      <c r="C53" s="7">
        <v>11</v>
      </c>
      <c r="D53" s="7">
        <f t="shared" si="39"/>
        <v>6.1789871751666698</v>
      </c>
      <c r="E53" s="10">
        <f t="shared" si="40"/>
        <v>10.8261385980645</v>
      </c>
      <c r="F53" s="7" t="s">
        <v>85</v>
      </c>
      <c r="G53" s="1">
        <v>12</v>
      </c>
      <c r="H53" s="9">
        <f t="shared" si="20"/>
        <v>6.1789871751666698</v>
      </c>
      <c r="I53" s="9">
        <f t="shared" si="21"/>
        <v>279.32898717516667</v>
      </c>
      <c r="J53" s="9">
        <f t="shared" si="22"/>
        <v>3.8340644141805325E-2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121.79524165625517</v>
      </c>
      <c r="P53" s="9">
        <f t="shared" si="25"/>
        <v>4.6697080185076638</v>
      </c>
      <c r="Q53" s="12">
        <f t="shared" si="26"/>
        <v>1.1207299244418392</v>
      </c>
      <c r="R53" s="9">
        <f t="shared" si="27"/>
        <v>14.125500000000001</v>
      </c>
      <c r="S53" s="13">
        <f t="shared" si="28"/>
        <v>7.9340902937371352E-2</v>
      </c>
      <c r="T53" s="2">
        <f t="shared" si="29"/>
        <v>0.43</v>
      </c>
      <c r="U53" s="14">
        <f t="shared" si="30"/>
        <v>3.411658826306968E-2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4.2536588263069677E-2</v>
      </c>
      <c r="AR53" s="9">
        <f t="shared" si="35"/>
        <v>136.875</v>
      </c>
      <c r="AS53" s="1">
        <f t="shared" si="36"/>
        <v>0.24</v>
      </c>
      <c r="AT53" s="1">
        <f t="shared" si="37"/>
        <v>45850.083333333336</v>
      </c>
      <c r="AU53" s="1">
        <f t="shared" si="38"/>
        <v>429252624.72811019</v>
      </c>
      <c r="AV53" s="1">
        <f>SUM(AU42:AU53)</f>
        <v>17583463133.784836</v>
      </c>
    </row>
    <row r="54" spans="1:48" x14ac:dyDescent="0.15">
      <c r="C54" s="7">
        <v>12</v>
      </c>
      <c r="D54" s="7">
        <f t="shared" si="39"/>
        <v>2.2310306806451501E-2</v>
      </c>
      <c r="E54" s="10">
        <f t="shared" si="40"/>
        <v>6.1789871751666698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2.5854627371935499</v>
      </c>
      <c r="E58" s="7"/>
      <c r="F58" s="7"/>
      <c r="G58" s="1">
        <v>1</v>
      </c>
      <c r="H58" s="9">
        <f t="shared" ref="H58:H69" si="42">E59</f>
        <v>2.5854627371935499</v>
      </c>
      <c r="I58" s="9">
        <f t="shared" ref="I58:I69" si="43">H58+273.15</f>
        <v>275.73546273719353</v>
      </c>
      <c r="J58" s="9">
        <f t="shared" ref="J58:J69" si="44">EXP(($C$15*(I58-$C$13))/($C$16*I58*$C$13))</f>
        <v>2.4342559306851599E-2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2.4285760001802278E-3</v>
      </c>
      <c r="Q58" s="12">
        <f t="shared" ref="Q58:Q69" si="48">P58*$B$60</f>
        <v>4.6142944003424327E-4</v>
      </c>
      <c r="R58" s="9">
        <f t="shared" ref="R58:R69" si="49">L58*$B$60</f>
        <v>1.8955666666666669E-2</v>
      </c>
      <c r="S58" s="13">
        <f t="shared" ref="S58:S69" si="50">Q58/R58</f>
        <v>2.4342559306851596E-2</v>
      </c>
      <c r="T58" s="2">
        <f t="shared" ref="T58:T69" si="51">$B$59/100</f>
        <v>0.01</v>
      </c>
      <c r="U58" s="14">
        <f t="shared" ref="U58:U69" si="52">S58*T58</f>
        <v>2.4342559306851598E-4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1.2243425593068517E-2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110991.16666666667</v>
      </c>
      <c r="AU58" s="1">
        <f t="shared" ref="AU58:AU69" si="59">AT58*10000*AS58*0.67*AR58*AQ58</f>
        <v>17258586.694174446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-0.86234919064516102</v>
      </c>
      <c r="E59" s="10">
        <f t="shared" ref="E59:E70" si="61">D58</f>
        <v>2.5854627371935499</v>
      </c>
      <c r="F59" s="7" t="s">
        <v>83</v>
      </c>
      <c r="G59" s="1">
        <v>2</v>
      </c>
      <c r="H59" s="9">
        <f t="shared" si="42"/>
        <v>-0.86234919064516102</v>
      </c>
      <c r="I59" s="9">
        <f t="shared" si="43"/>
        <v>272.28765080935483</v>
      </c>
      <c r="J59" s="9">
        <f t="shared" si="44"/>
        <v>1.5566032417085424E-2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0.19710475733315311</v>
      </c>
      <c r="P59" s="9">
        <f t="shared" si="47"/>
        <v>3.0681390422096174E-3</v>
      </c>
      <c r="Q59" s="12">
        <f t="shared" si="48"/>
        <v>5.8294641801982729E-4</v>
      </c>
      <c r="R59" s="9">
        <f t="shared" si="49"/>
        <v>1.8955666666666669E-2</v>
      </c>
      <c r="S59" s="13">
        <f t="shared" si="50"/>
        <v>3.0753147766885567E-2</v>
      </c>
      <c r="T59" s="2">
        <f t="shared" si="51"/>
        <v>0.01</v>
      </c>
      <c r="U59" s="14">
        <f t="shared" si="52"/>
        <v>3.0753147766885569E-4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1.2307531477668856E-2</v>
      </c>
      <c r="AR59" s="9">
        <f t="shared" si="56"/>
        <v>9.9766666666666666</v>
      </c>
      <c r="AS59" s="1">
        <f t="shared" si="57"/>
        <v>0.19</v>
      </c>
      <c r="AT59" s="1">
        <f t="shared" si="58"/>
        <v>110991.16666666667</v>
      </c>
      <c r="AU59" s="1">
        <f t="shared" si="59"/>
        <v>17348951.678922508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7.2719998677930997</v>
      </c>
      <c r="E60" s="10">
        <f t="shared" si="61"/>
        <v>-0.86234919064516102</v>
      </c>
      <c r="F60" s="7" t="s">
        <v>83</v>
      </c>
      <c r="G60" s="1">
        <v>3</v>
      </c>
      <c r="H60" s="9">
        <f t="shared" si="42"/>
        <v>7.2719998677930997</v>
      </c>
      <c r="I60" s="9">
        <f t="shared" si="43"/>
        <v>280.42199986779309</v>
      </c>
      <c r="J60" s="9">
        <f t="shared" si="44"/>
        <v>4.3920324802688704E-2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0.29380328495761021</v>
      </c>
      <c r="P60" s="9">
        <f t="shared" si="47"/>
        <v>1.2903935703435145E-2</v>
      </c>
      <c r="Q60" s="12">
        <f t="shared" si="48"/>
        <v>2.4517477836526777E-3</v>
      </c>
      <c r="R60" s="9">
        <f t="shared" si="49"/>
        <v>1.8955666666666669E-2</v>
      </c>
      <c r="S60" s="13">
        <f t="shared" si="50"/>
        <v>0.1293411530581538</v>
      </c>
      <c r="T60" s="2">
        <f t="shared" si="51"/>
        <v>0.01</v>
      </c>
      <c r="U60" s="14">
        <f t="shared" si="52"/>
        <v>1.2934115305815381E-3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1.3293411530581539E-2</v>
      </c>
      <c r="AR60" s="9">
        <f t="shared" si="56"/>
        <v>9.9766666666666666</v>
      </c>
      <c r="AS60" s="1">
        <f t="shared" si="57"/>
        <v>0.19</v>
      </c>
      <c r="AT60" s="1">
        <f t="shared" si="58"/>
        <v>110991.16666666667</v>
      </c>
      <c r="AU60" s="1">
        <f t="shared" si="59"/>
        <v>18738668.652649503</v>
      </c>
    </row>
    <row r="61" spans="1:48" x14ac:dyDescent="0.15">
      <c r="C61" s="7">
        <v>3</v>
      </c>
      <c r="D61" s="7">
        <f t="shared" si="60"/>
        <v>7.3900389702903198</v>
      </c>
      <c r="E61" s="10">
        <f t="shared" si="61"/>
        <v>7.2719998677930997</v>
      </c>
      <c r="F61" s="7" t="s">
        <v>83</v>
      </c>
      <c r="G61" s="1">
        <v>4</v>
      </c>
      <c r="H61" s="9">
        <f t="shared" si="42"/>
        <v>7.3900389702903198</v>
      </c>
      <c r="I61" s="9">
        <f t="shared" si="43"/>
        <v>280.54003897029031</v>
      </c>
      <c r="J61" s="9">
        <f t="shared" si="44"/>
        <v>4.4566687882403214E-2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0.38066601592084176</v>
      </c>
      <c r="P61" s="9">
        <f t="shared" si="47"/>
        <v>1.6965023518982086E-2</v>
      </c>
      <c r="Q61" s="12">
        <f t="shared" si="48"/>
        <v>3.2233544686065961E-3</v>
      </c>
      <c r="R61" s="9">
        <f t="shared" si="49"/>
        <v>1.8955666666666669E-2</v>
      </c>
      <c r="S61" s="13">
        <f t="shared" si="50"/>
        <v>0.1700470115501044</v>
      </c>
      <c r="T61" s="2">
        <f t="shared" si="51"/>
        <v>0.01</v>
      </c>
      <c r="U61" s="14">
        <f t="shared" si="52"/>
        <v>1.700470115501044E-3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1.3700470115501044E-2</v>
      </c>
      <c r="AR61" s="9">
        <f t="shared" si="56"/>
        <v>9.9766666666666666</v>
      </c>
      <c r="AS61" s="1">
        <f t="shared" si="57"/>
        <v>0.19</v>
      </c>
      <c r="AT61" s="1">
        <f t="shared" si="58"/>
        <v>110991.16666666667</v>
      </c>
      <c r="AU61" s="1">
        <f t="shared" si="59"/>
        <v>19312466.877994094</v>
      </c>
    </row>
    <row r="62" spans="1:48" x14ac:dyDescent="0.15">
      <c r="C62" s="7">
        <v>4</v>
      </c>
      <c r="D62" s="7">
        <f t="shared" si="60"/>
        <v>13.6910151907</v>
      </c>
      <c r="E62" s="10">
        <f t="shared" si="61"/>
        <v>7.3900389702903198</v>
      </c>
      <c r="F62" s="7" t="s">
        <v>83</v>
      </c>
      <c r="G62" s="1">
        <v>5</v>
      </c>
      <c r="H62" s="9">
        <f t="shared" si="42"/>
        <v>13.6910151907</v>
      </c>
      <c r="I62" s="9">
        <f t="shared" si="43"/>
        <v>286.84101519069998</v>
      </c>
      <c r="J62" s="9">
        <f t="shared" si="44"/>
        <v>9.5525647415408699E-2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0.34551594278176667</v>
      </c>
      <c r="O62" s="9">
        <f t="shared" si="62"/>
        <v>0.11795171628675966</v>
      </c>
      <c r="P62" s="9">
        <f t="shared" si="47"/>
        <v>1.1267414062051322E-2</v>
      </c>
      <c r="Q62" s="12">
        <f t="shared" si="48"/>
        <v>2.1408086717897511E-3</v>
      </c>
      <c r="R62" s="9">
        <f t="shared" si="49"/>
        <v>1.8955666666666669E-2</v>
      </c>
      <c r="S62" s="13">
        <f t="shared" si="50"/>
        <v>0.11293766183145326</v>
      </c>
      <c r="T62" s="2">
        <f t="shared" si="51"/>
        <v>0.01</v>
      </c>
      <c r="U62" s="14">
        <f t="shared" si="52"/>
        <v>1.1293766183145327E-3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1.3129376618314533E-2</v>
      </c>
      <c r="AR62" s="9">
        <f t="shared" si="56"/>
        <v>9.9766666666666666</v>
      </c>
      <c r="AS62" s="1">
        <f t="shared" si="57"/>
        <v>0.19</v>
      </c>
      <c r="AT62" s="1">
        <f t="shared" si="58"/>
        <v>110991.16666666667</v>
      </c>
      <c r="AU62" s="1">
        <f t="shared" si="59"/>
        <v>18507441.63757015</v>
      </c>
    </row>
    <row r="63" spans="1:48" x14ac:dyDescent="0.15">
      <c r="C63" s="7">
        <v>5</v>
      </c>
      <c r="D63" s="7">
        <f t="shared" si="60"/>
        <v>14.7566549281935</v>
      </c>
      <c r="E63" s="10">
        <f t="shared" si="61"/>
        <v>13.6910151907</v>
      </c>
      <c r="F63" s="7" t="s">
        <v>85</v>
      </c>
      <c r="G63" s="1">
        <v>6</v>
      </c>
      <c r="H63" s="9">
        <f t="shared" si="42"/>
        <v>14.7566549281935</v>
      </c>
      <c r="I63" s="9">
        <f t="shared" si="43"/>
        <v>287.90665492819346</v>
      </c>
      <c r="J63" s="9">
        <f t="shared" si="44"/>
        <v>0.10831420413978017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0.20645096889137501</v>
      </c>
      <c r="P63" s="9">
        <f t="shared" si="47"/>
        <v>2.2361572389355797E-2</v>
      </c>
      <c r="Q63" s="12">
        <f t="shared" si="48"/>
        <v>4.2486987539776012E-3</v>
      </c>
      <c r="R63" s="9">
        <f t="shared" si="49"/>
        <v>1.8955666666666669E-2</v>
      </c>
      <c r="S63" s="13">
        <f t="shared" si="50"/>
        <v>0.22413871422675369</v>
      </c>
      <c r="T63" s="2">
        <f t="shared" si="51"/>
        <v>0.01</v>
      </c>
      <c r="U63" s="14">
        <f t="shared" si="52"/>
        <v>2.2413871422675368E-3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1.4241387142267537E-2</v>
      </c>
      <c r="AR63" s="9">
        <f t="shared" si="56"/>
        <v>9.9766666666666666</v>
      </c>
      <c r="AS63" s="1">
        <f t="shared" si="57"/>
        <v>0.19</v>
      </c>
      <c r="AT63" s="1">
        <f t="shared" si="58"/>
        <v>110991.16666666667</v>
      </c>
      <c r="AU63" s="1">
        <f t="shared" si="59"/>
        <v>20074954.739731889</v>
      </c>
    </row>
    <row r="64" spans="1:48" x14ac:dyDescent="0.15">
      <c r="C64" s="7">
        <v>6</v>
      </c>
      <c r="D64" s="7">
        <f t="shared" si="60"/>
        <v>21.052032844333301</v>
      </c>
      <c r="E64" s="10">
        <f t="shared" si="61"/>
        <v>14.7566549281935</v>
      </c>
      <c r="F64" s="7" t="s">
        <v>83</v>
      </c>
      <c r="G64" s="1">
        <v>7</v>
      </c>
      <c r="H64" s="9">
        <f t="shared" si="42"/>
        <v>21.052032844333301</v>
      </c>
      <c r="I64" s="9">
        <f t="shared" si="43"/>
        <v>294.2020328443333</v>
      </c>
      <c r="J64" s="9">
        <f t="shared" si="44"/>
        <v>0.22334232458342715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0.28385606316868589</v>
      </c>
      <c r="P64" s="9">
        <f t="shared" si="47"/>
        <v>6.339707299519444E-2</v>
      </c>
      <c r="Q64" s="12">
        <f t="shared" si="48"/>
        <v>1.2045443869086944E-2</v>
      </c>
      <c r="R64" s="9">
        <f t="shared" si="49"/>
        <v>1.8955666666666669E-2</v>
      </c>
      <c r="S64" s="13">
        <f t="shared" si="50"/>
        <v>0.63545345467952996</v>
      </c>
      <c r="T64" s="2">
        <f t="shared" si="51"/>
        <v>0.01</v>
      </c>
      <c r="U64" s="14">
        <f t="shared" si="52"/>
        <v>6.3545345467952994E-3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2.6454534546795298E-2</v>
      </c>
      <c r="AR64" s="9">
        <f t="shared" si="56"/>
        <v>9.9766666666666666</v>
      </c>
      <c r="AS64" s="1">
        <f t="shared" si="57"/>
        <v>0.19</v>
      </c>
      <c r="AT64" s="1">
        <f t="shared" si="58"/>
        <v>110991.16666666667</v>
      </c>
      <c r="AU64" s="1">
        <f t="shared" si="59"/>
        <v>37290860.671247147</v>
      </c>
    </row>
    <row r="65" spans="1:48" x14ac:dyDescent="0.15">
      <c r="C65" s="7">
        <v>7</v>
      </c>
      <c r="D65" s="7">
        <f t="shared" si="60"/>
        <v>22.849070090322599</v>
      </c>
      <c r="E65" s="10">
        <f t="shared" si="61"/>
        <v>21.052032844333301</v>
      </c>
      <c r="F65" s="7" t="s">
        <v>83</v>
      </c>
      <c r="G65" s="1">
        <v>8</v>
      </c>
      <c r="H65" s="9">
        <f t="shared" si="42"/>
        <v>22.849070090322599</v>
      </c>
      <c r="I65" s="9">
        <f t="shared" si="43"/>
        <v>295.99907009032256</v>
      </c>
      <c r="J65" s="9">
        <f t="shared" si="44"/>
        <v>0.27304373965168977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0.32022565684015813</v>
      </c>
      <c r="P65" s="9">
        <f t="shared" si="47"/>
        <v>8.7435610876055489E-2</v>
      </c>
      <c r="Q65" s="12">
        <f t="shared" si="48"/>
        <v>1.6612766066450544E-2</v>
      </c>
      <c r="R65" s="9">
        <f t="shared" si="49"/>
        <v>1.8955666666666669E-2</v>
      </c>
      <c r="S65" s="13">
        <f t="shared" si="50"/>
        <v>0.87640104453112744</v>
      </c>
      <c r="T65" s="2">
        <f t="shared" si="51"/>
        <v>0.01</v>
      </c>
      <c r="U65" s="14">
        <f t="shared" si="52"/>
        <v>8.7640104453112749E-3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2.8864010445311276E-2</v>
      </c>
      <c r="AR65" s="9">
        <f t="shared" si="56"/>
        <v>9.9766666666666666</v>
      </c>
      <c r="AS65" s="1">
        <f t="shared" si="57"/>
        <v>0.19</v>
      </c>
      <c r="AT65" s="1">
        <f t="shared" si="58"/>
        <v>110991.16666666667</v>
      </c>
      <c r="AU65" s="1">
        <f t="shared" si="59"/>
        <v>40687307.880074412</v>
      </c>
    </row>
    <row r="66" spans="1:48" x14ac:dyDescent="0.15">
      <c r="C66" s="7">
        <v>8</v>
      </c>
      <c r="D66" s="7">
        <f t="shared" si="60"/>
        <v>22.029015265161298</v>
      </c>
      <c r="E66" s="10">
        <f t="shared" si="61"/>
        <v>22.849070090322599</v>
      </c>
      <c r="F66" s="7" t="s">
        <v>83</v>
      </c>
      <c r="G66" s="1">
        <v>9</v>
      </c>
      <c r="H66" s="9">
        <f t="shared" si="42"/>
        <v>22.029015265161298</v>
      </c>
      <c r="I66" s="9">
        <f t="shared" si="43"/>
        <v>295.1790152651613</v>
      </c>
      <c r="J66" s="9">
        <f t="shared" si="44"/>
        <v>0.24919739572409841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0.3325567126307693</v>
      </c>
      <c r="P66" s="9">
        <f t="shared" si="47"/>
        <v>8.2872266718155091E-2</v>
      </c>
      <c r="Q66" s="12">
        <f t="shared" si="48"/>
        <v>1.5745730676449469E-2</v>
      </c>
      <c r="R66" s="9">
        <f t="shared" si="49"/>
        <v>1.8955666666666669E-2</v>
      </c>
      <c r="S66" s="13">
        <f t="shared" si="50"/>
        <v>0.83066087589196547</v>
      </c>
      <c r="T66" s="2">
        <f t="shared" si="51"/>
        <v>0.01</v>
      </c>
      <c r="U66" s="14">
        <f t="shared" si="52"/>
        <v>8.3066087589196546E-3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2.8406608758919656E-2</v>
      </c>
      <c r="AR66" s="9">
        <f t="shared" si="56"/>
        <v>9.9766666666666666</v>
      </c>
      <c r="AS66" s="1">
        <f t="shared" si="57"/>
        <v>0.19</v>
      </c>
      <c r="AT66" s="1">
        <f t="shared" si="58"/>
        <v>110991.16666666667</v>
      </c>
      <c r="AU66" s="1">
        <f t="shared" si="59"/>
        <v>40042544.97457511</v>
      </c>
    </row>
    <row r="67" spans="1:48" x14ac:dyDescent="0.15">
      <c r="C67" s="7">
        <v>9</v>
      </c>
      <c r="D67" s="7">
        <f t="shared" si="60"/>
        <v>18.096924317666701</v>
      </c>
      <c r="E67" s="10">
        <f t="shared" si="61"/>
        <v>22.029015265161298</v>
      </c>
      <c r="F67" s="7" t="s">
        <v>83</v>
      </c>
      <c r="G67" s="1">
        <v>10</v>
      </c>
      <c r="H67" s="9">
        <f t="shared" si="42"/>
        <v>18.096924317666701</v>
      </c>
      <c r="I67" s="9">
        <f t="shared" si="43"/>
        <v>291.2469243176667</v>
      </c>
      <c r="J67" s="9">
        <f t="shared" si="44"/>
        <v>0.15963732595097652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0.34945111257928085</v>
      </c>
      <c r="P67" s="9">
        <f t="shared" si="47"/>
        <v>5.5785441162750048E-2</v>
      </c>
      <c r="Q67" s="12">
        <f t="shared" si="48"/>
        <v>1.0599233820922508E-2</v>
      </c>
      <c r="R67" s="9">
        <f t="shared" si="49"/>
        <v>1.8955666666666669E-2</v>
      </c>
      <c r="S67" s="13">
        <f t="shared" si="50"/>
        <v>0.55915911623204184</v>
      </c>
      <c r="T67" s="2">
        <f t="shared" si="51"/>
        <v>0.01</v>
      </c>
      <c r="U67" s="14">
        <f t="shared" si="52"/>
        <v>5.5915911623204183E-3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2.5691591162320417E-2</v>
      </c>
      <c r="AR67" s="9">
        <f t="shared" si="56"/>
        <v>9.9766666666666666</v>
      </c>
      <c r="AS67" s="1">
        <f t="shared" si="57"/>
        <v>0.19</v>
      </c>
      <c r="AT67" s="1">
        <f t="shared" si="58"/>
        <v>110991.16666666667</v>
      </c>
      <c r="AU67" s="1">
        <f t="shared" si="59"/>
        <v>36215399.849958606</v>
      </c>
    </row>
    <row r="68" spans="1:48" x14ac:dyDescent="0.15">
      <c r="C68" s="7">
        <v>10</v>
      </c>
      <c r="D68" s="7">
        <f t="shared" si="60"/>
        <v>10.8261385980645</v>
      </c>
      <c r="E68" s="10">
        <f t="shared" si="61"/>
        <v>18.096924317666701</v>
      </c>
      <c r="F68" s="7" t="s">
        <v>83</v>
      </c>
      <c r="G68" s="1">
        <v>11</v>
      </c>
      <c r="H68" s="9">
        <f t="shared" si="42"/>
        <v>10.8261385980645</v>
      </c>
      <c r="I68" s="9">
        <f t="shared" si="43"/>
        <v>283.97613859806449</v>
      </c>
      <c r="J68" s="9">
        <f t="shared" si="44"/>
        <v>6.7825868051182236E-2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0.27898238784570428</v>
      </c>
      <c r="O68" s="9">
        <f t="shared" si="62"/>
        <v>0.11444995023749321</v>
      </c>
      <c r="P68" s="9">
        <f t="shared" si="47"/>
        <v>7.7626672232725879E-3</v>
      </c>
      <c r="Q68" s="12">
        <f t="shared" si="48"/>
        <v>1.4749067724217917E-3</v>
      </c>
      <c r="R68" s="9">
        <f t="shared" si="49"/>
        <v>1.8955666666666669E-2</v>
      </c>
      <c r="S68" s="13">
        <f t="shared" si="50"/>
        <v>7.7808224757159233E-2</v>
      </c>
      <c r="T68" s="2">
        <f t="shared" si="51"/>
        <v>0.01</v>
      </c>
      <c r="U68" s="14">
        <f t="shared" si="52"/>
        <v>7.7808224757159239E-4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1.2778082247571593E-2</v>
      </c>
      <c r="AR68" s="9">
        <f t="shared" si="56"/>
        <v>9.9766666666666666</v>
      </c>
      <c r="AS68" s="1">
        <f t="shared" si="57"/>
        <v>0.19</v>
      </c>
      <c r="AT68" s="1">
        <f t="shared" si="58"/>
        <v>110991.16666666667</v>
      </c>
      <c r="AU68" s="1">
        <f t="shared" si="59"/>
        <v>18012249.805304274</v>
      </c>
    </row>
    <row r="69" spans="1:48" x14ac:dyDescent="0.15">
      <c r="C69" s="7">
        <v>11</v>
      </c>
      <c r="D69" s="7">
        <f t="shared" si="60"/>
        <v>6.1789871751666698</v>
      </c>
      <c r="E69" s="10">
        <f t="shared" si="61"/>
        <v>10.8261385980645</v>
      </c>
      <c r="F69" s="7" t="s">
        <v>85</v>
      </c>
      <c r="G69" s="1">
        <v>12</v>
      </c>
      <c r="H69" s="9">
        <f t="shared" si="42"/>
        <v>6.1789871751666698</v>
      </c>
      <c r="I69" s="9">
        <f t="shared" si="43"/>
        <v>279.32898717516667</v>
      </c>
      <c r="J69" s="9">
        <f t="shared" si="44"/>
        <v>3.8340644141805325E-2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0.20645394968088729</v>
      </c>
      <c r="P69" s="9">
        <f t="shared" si="47"/>
        <v>7.9155774163850827E-3</v>
      </c>
      <c r="Q69" s="12">
        <f t="shared" si="48"/>
        <v>1.5039597091131658E-3</v>
      </c>
      <c r="R69" s="9">
        <f t="shared" si="49"/>
        <v>1.8955666666666669E-2</v>
      </c>
      <c r="S69" s="13">
        <f t="shared" si="50"/>
        <v>7.9340902937371352E-2</v>
      </c>
      <c r="T69" s="2">
        <f t="shared" si="51"/>
        <v>0.01</v>
      </c>
      <c r="U69" s="14">
        <f t="shared" si="52"/>
        <v>7.9340902937371355E-4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1.2793409029373714E-2</v>
      </c>
      <c r="AR69" s="9">
        <f t="shared" si="56"/>
        <v>9.9766666666666666</v>
      </c>
      <c r="AS69" s="1">
        <f t="shared" si="57"/>
        <v>0.19</v>
      </c>
      <c r="AT69" s="1">
        <f t="shared" si="58"/>
        <v>110991.16666666667</v>
      </c>
      <c r="AU69" s="1">
        <f t="shared" si="59"/>
        <v>18033854.754872013</v>
      </c>
      <c r="AV69" s="1">
        <f>SUM(AU58:AU69)</f>
        <v>301523288.21707416</v>
      </c>
    </row>
    <row r="70" spans="1:48" x14ac:dyDescent="0.15">
      <c r="C70" s="7">
        <v>12</v>
      </c>
      <c r="D70" s="7">
        <f t="shared" si="60"/>
        <v>2.2310306806451501E-2</v>
      </c>
      <c r="E70" s="10">
        <f t="shared" si="61"/>
        <v>6.1789871751666698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2.5854627371935499</v>
      </c>
      <c r="E73" s="7"/>
      <c r="F73" s="7"/>
      <c r="G73" s="1">
        <v>1</v>
      </c>
      <c r="H73" s="9">
        <f t="shared" ref="H73:H84" si="63">E74</f>
        <v>2.5854627371935499</v>
      </c>
      <c r="I73" s="9">
        <f t="shared" ref="I73:I84" si="64">H73+273.15</f>
        <v>275.73546273719353</v>
      </c>
      <c r="J73" s="9">
        <f t="shared" ref="J73:J84" si="65">EXP(($C$15*(I73-$C$13))/($C$16*I73*$C$13))</f>
        <v>2.4342559306851599E-2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2.6655102441002503E-3</v>
      </c>
      <c r="Q73" s="12">
        <f t="shared" ref="Q73:Q84" si="69">P73*$B$75</f>
        <v>4.7979184393804502E-4</v>
      </c>
      <c r="R73" s="9">
        <f t="shared" ref="R73:R84" si="70">L73*$B$75</f>
        <v>1.9710000000000002E-2</v>
      </c>
      <c r="S73" s="13">
        <f t="shared" ref="S73:S84" si="71">Q73/R73</f>
        <v>2.4342559306851596E-2</v>
      </c>
      <c r="T73" s="2">
        <f t="shared" ref="T73:T84" si="72">$B$74/100</f>
        <v>0.01</v>
      </c>
      <c r="U73" s="14">
        <f t="shared" ref="U73:U84" si="73">S73*T73</f>
        <v>2.4342559306851598E-4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1.2843425593068516E-2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23076.583333333332</v>
      </c>
      <c r="AU73" s="1">
        <f t="shared" ref="AU73:AU84" si="80">AT73*10000*AS73*0.67*AR73*AQ73</f>
        <v>3913936.8085592426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-0.86234919064516102</v>
      </c>
      <c r="E74" s="10">
        <f t="shared" ref="E74:E85" si="82">D73</f>
        <v>2.5854627371935499</v>
      </c>
      <c r="F74" s="7" t="s">
        <v>83</v>
      </c>
      <c r="G74" s="1">
        <v>2</v>
      </c>
      <c r="H74" s="9">
        <f t="shared" si="63"/>
        <v>-0.86234919064516102</v>
      </c>
      <c r="I74" s="9">
        <f t="shared" si="64"/>
        <v>272.28765080935483</v>
      </c>
      <c r="J74" s="9">
        <f t="shared" si="65"/>
        <v>1.5566032417085424E-2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0.21633448975589978</v>
      </c>
      <c r="P74" s="9">
        <f t="shared" si="68"/>
        <v>3.3674696804739707E-3</v>
      </c>
      <c r="Q74" s="12">
        <f t="shared" si="69"/>
        <v>6.0614454248531467E-4</v>
      </c>
      <c r="R74" s="9">
        <f t="shared" si="70"/>
        <v>1.9710000000000002E-2</v>
      </c>
      <c r="S74" s="13">
        <f t="shared" si="71"/>
        <v>3.075314776688557E-2</v>
      </c>
      <c r="T74" s="2">
        <f t="shared" si="72"/>
        <v>0.01</v>
      </c>
      <c r="U74" s="14">
        <f t="shared" si="73"/>
        <v>3.0753147766885569E-4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1.2907531477668856E-2</v>
      </c>
      <c r="AR74" s="9">
        <f t="shared" si="77"/>
        <v>10.950000000000001</v>
      </c>
      <c r="AS74" s="1">
        <f t="shared" si="78"/>
        <v>0.18</v>
      </c>
      <c r="AT74" s="1">
        <f t="shared" si="79"/>
        <v>23076.583333333332</v>
      </c>
      <c r="AU74" s="1">
        <f t="shared" si="80"/>
        <v>3933472.5920279403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7.2719998677930997</v>
      </c>
      <c r="E75" s="10">
        <f t="shared" si="82"/>
        <v>-0.86234919064516102</v>
      </c>
      <c r="F75" s="7" t="s">
        <v>83</v>
      </c>
      <c r="G75" s="1">
        <v>3</v>
      </c>
      <c r="H75" s="9">
        <f t="shared" si="63"/>
        <v>7.2719998677930997</v>
      </c>
      <c r="I75" s="9">
        <f t="shared" si="64"/>
        <v>280.42199986779309</v>
      </c>
      <c r="J75" s="9">
        <f t="shared" si="65"/>
        <v>4.3920324802688704E-2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0.32246702007542583</v>
      </c>
      <c r="P75" s="9">
        <f t="shared" si="68"/>
        <v>1.416285625986784E-2</v>
      </c>
      <c r="Q75" s="12">
        <f t="shared" si="69"/>
        <v>2.5493141267762111E-3</v>
      </c>
      <c r="R75" s="9">
        <f t="shared" si="70"/>
        <v>1.9710000000000002E-2</v>
      </c>
      <c r="S75" s="13">
        <f t="shared" si="71"/>
        <v>0.12934115305815377</v>
      </c>
      <c r="T75" s="2">
        <f t="shared" si="72"/>
        <v>0.01</v>
      </c>
      <c r="U75" s="14">
        <f t="shared" si="73"/>
        <v>1.2934115305815379E-3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1.3893411530581538E-2</v>
      </c>
      <c r="AR75" s="9">
        <f t="shared" si="77"/>
        <v>10.950000000000001</v>
      </c>
      <c r="AS75" s="1">
        <f t="shared" si="78"/>
        <v>0.18</v>
      </c>
      <c r="AT75" s="1">
        <f t="shared" si="79"/>
        <v>23076.583333333332</v>
      </c>
      <c r="AU75" s="1">
        <f t="shared" si="80"/>
        <v>4233912.0814739475</v>
      </c>
    </row>
    <row r="76" spans="1:48" x14ac:dyDescent="0.15">
      <c r="C76" s="7">
        <v>3</v>
      </c>
      <c r="D76" s="7">
        <f t="shared" si="81"/>
        <v>7.3900389702903198</v>
      </c>
      <c r="E76" s="10">
        <f t="shared" si="82"/>
        <v>7.2719998677930997</v>
      </c>
      <c r="F76" s="7" t="s">
        <v>83</v>
      </c>
      <c r="G76" s="1">
        <v>4</v>
      </c>
      <c r="H76" s="9">
        <f t="shared" si="63"/>
        <v>7.3900389702903198</v>
      </c>
      <c r="I76" s="9">
        <f t="shared" si="64"/>
        <v>280.54003897029031</v>
      </c>
      <c r="J76" s="9">
        <f t="shared" si="65"/>
        <v>4.4566687882403214E-2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0.41780416381555802</v>
      </c>
      <c r="P76" s="9">
        <f t="shared" si="68"/>
        <v>1.8620147764736437E-2</v>
      </c>
      <c r="Q76" s="12">
        <f t="shared" si="69"/>
        <v>3.3516265976525584E-3</v>
      </c>
      <c r="R76" s="9">
        <f t="shared" si="70"/>
        <v>1.9710000000000002E-2</v>
      </c>
      <c r="S76" s="13">
        <f t="shared" si="71"/>
        <v>0.17004701155010443</v>
      </c>
      <c r="T76" s="2">
        <f t="shared" si="72"/>
        <v>0.01</v>
      </c>
      <c r="U76" s="14">
        <f t="shared" si="73"/>
        <v>1.7004701155010444E-3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1.4300470115501045E-2</v>
      </c>
      <c r="AR76" s="9">
        <f t="shared" si="77"/>
        <v>10.950000000000001</v>
      </c>
      <c r="AS76" s="1">
        <f t="shared" si="78"/>
        <v>0.18</v>
      </c>
      <c r="AT76" s="1">
        <f t="shared" si="79"/>
        <v>23076.583333333332</v>
      </c>
      <c r="AU76" s="1">
        <f t="shared" si="80"/>
        <v>4357960.1064507365</v>
      </c>
    </row>
    <row r="77" spans="1:48" x14ac:dyDescent="0.15">
      <c r="C77" s="7">
        <v>4</v>
      </c>
      <c r="D77" s="7">
        <f t="shared" si="81"/>
        <v>13.6910151907</v>
      </c>
      <c r="E77" s="10">
        <f t="shared" si="82"/>
        <v>7.3900389702903198</v>
      </c>
      <c r="F77" s="7" t="s">
        <v>83</v>
      </c>
      <c r="G77" s="1">
        <v>5</v>
      </c>
      <c r="H77" s="9">
        <f t="shared" si="63"/>
        <v>13.6910151907</v>
      </c>
      <c r="I77" s="9">
        <f t="shared" si="64"/>
        <v>286.84101519069998</v>
      </c>
      <c r="J77" s="9">
        <f t="shared" si="65"/>
        <v>9.5525647415408699E-2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0.3792248152482805</v>
      </c>
      <c r="O77" s="9">
        <f t="shared" si="83"/>
        <v>0.12945920080254109</v>
      </c>
      <c r="P77" s="9">
        <f t="shared" si="68"/>
        <v>1.2366673970544135E-2</v>
      </c>
      <c r="Q77" s="12">
        <f t="shared" si="69"/>
        <v>2.2260013146979439E-3</v>
      </c>
      <c r="R77" s="9">
        <f t="shared" si="70"/>
        <v>1.9710000000000002E-2</v>
      </c>
      <c r="S77" s="13">
        <f t="shared" si="71"/>
        <v>0.11293766183145326</v>
      </c>
      <c r="T77" s="2">
        <f t="shared" si="72"/>
        <v>0.01</v>
      </c>
      <c r="U77" s="14">
        <f t="shared" si="73"/>
        <v>1.1293766183145327E-3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1.3729376618314533E-2</v>
      </c>
      <c r="AR77" s="9">
        <f t="shared" si="77"/>
        <v>10.950000000000001</v>
      </c>
      <c r="AS77" s="1">
        <f t="shared" si="78"/>
        <v>0.18</v>
      </c>
      <c r="AT77" s="1">
        <f t="shared" si="79"/>
        <v>23076.583333333332</v>
      </c>
      <c r="AU77" s="1">
        <f t="shared" si="80"/>
        <v>4183923.6826345352</v>
      </c>
    </row>
    <row r="78" spans="1:48" x14ac:dyDescent="0.15">
      <c r="C78" s="7">
        <v>5</v>
      </c>
      <c r="D78" s="7">
        <f t="shared" si="81"/>
        <v>14.7566549281935</v>
      </c>
      <c r="E78" s="10">
        <f t="shared" si="82"/>
        <v>13.6910151907</v>
      </c>
      <c r="F78" s="7" t="s">
        <v>85</v>
      </c>
      <c r="G78" s="1">
        <v>6</v>
      </c>
      <c r="H78" s="9">
        <f t="shared" si="63"/>
        <v>14.7566549281935</v>
      </c>
      <c r="I78" s="9">
        <f t="shared" si="64"/>
        <v>287.90665492819346</v>
      </c>
      <c r="J78" s="9">
        <f t="shared" si="65"/>
        <v>0.10831420413978017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0.22659252683199696</v>
      </c>
      <c r="P78" s="9">
        <f t="shared" si="68"/>
        <v>2.4543189207829535E-2</v>
      </c>
      <c r="Q78" s="12">
        <f t="shared" si="69"/>
        <v>4.4177740574093162E-3</v>
      </c>
      <c r="R78" s="9">
        <f t="shared" si="70"/>
        <v>1.9710000000000002E-2</v>
      </c>
      <c r="S78" s="13">
        <f t="shared" si="71"/>
        <v>0.22413871422675372</v>
      </c>
      <c r="T78" s="2">
        <f t="shared" si="72"/>
        <v>0.01</v>
      </c>
      <c r="U78" s="14">
        <f t="shared" si="73"/>
        <v>2.2413871422675372E-3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1.4841387142267537E-2</v>
      </c>
      <c r="AR78" s="9">
        <f t="shared" si="77"/>
        <v>10.950000000000001</v>
      </c>
      <c r="AS78" s="1">
        <f t="shared" si="78"/>
        <v>0.18</v>
      </c>
      <c r="AT78" s="1">
        <f t="shared" si="79"/>
        <v>23076.583333333332</v>
      </c>
      <c r="AU78" s="1">
        <f t="shared" si="80"/>
        <v>4522800.4791454161</v>
      </c>
    </row>
    <row r="79" spans="1:48" x14ac:dyDescent="0.15">
      <c r="C79" s="7">
        <v>6</v>
      </c>
      <c r="D79" s="7">
        <f t="shared" si="81"/>
        <v>21.052032844333301</v>
      </c>
      <c r="E79" s="10">
        <f t="shared" si="82"/>
        <v>14.7566549281935</v>
      </c>
      <c r="F79" s="7" t="s">
        <v>83</v>
      </c>
      <c r="G79" s="1">
        <v>7</v>
      </c>
      <c r="H79" s="9">
        <f t="shared" si="63"/>
        <v>21.052032844333301</v>
      </c>
      <c r="I79" s="9">
        <f t="shared" si="64"/>
        <v>294.2020328443333</v>
      </c>
      <c r="J79" s="9">
        <f t="shared" si="65"/>
        <v>0.22334232458342715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0.31154933762416742</v>
      </c>
      <c r="P79" s="9">
        <f t="shared" si="68"/>
        <v>6.9582153287408535E-2</v>
      </c>
      <c r="Q79" s="12">
        <f t="shared" si="69"/>
        <v>1.2524787591733536E-2</v>
      </c>
      <c r="R79" s="9">
        <f t="shared" si="70"/>
        <v>1.9710000000000002E-2</v>
      </c>
      <c r="S79" s="13">
        <f t="shared" si="71"/>
        <v>0.63545345467952996</v>
      </c>
      <c r="T79" s="2">
        <f t="shared" si="72"/>
        <v>0.01</v>
      </c>
      <c r="U79" s="14">
        <f t="shared" si="73"/>
        <v>6.3545345467952994E-3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2.79545345467953E-2</v>
      </c>
      <c r="AR79" s="9">
        <f t="shared" si="77"/>
        <v>10.950000000000001</v>
      </c>
      <c r="AS79" s="1">
        <f t="shared" si="78"/>
        <v>0.18</v>
      </c>
      <c r="AT79" s="1">
        <f t="shared" si="79"/>
        <v>23076.583333333332</v>
      </c>
      <c r="AU79" s="1">
        <f t="shared" si="80"/>
        <v>8518932.9697126858</v>
      </c>
    </row>
    <row r="80" spans="1:48" x14ac:dyDescent="0.15">
      <c r="C80" s="7">
        <v>7</v>
      </c>
      <c r="D80" s="7">
        <f t="shared" si="81"/>
        <v>22.849070090322599</v>
      </c>
      <c r="E80" s="10">
        <f t="shared" si="82"/>
        <v>21.052032844333301</v>
      </c>
      <c r="F80" s="7" t="s">
        <v>83</v>
      </c>
      <c r="G80" s="1">
        <v>8</v>
      </c>
      <c r="H80" s="9">
        <f t="shared" si="63"/>
        <v>22.849070090322599</v>
      </c>
      <c r="I80" s="9">
        <f t="shared" si="64"/>
        <v>295.99907009032256</v>
      </c>
      <c r="J80" s="9">
        <f t="shared" si="65"/>
        <v>0.27304373965168977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0.35146718433675889</v>
      </c>
      <c r="P80" s="9">
        <f t="shared" si="68"/>
        <v>9.5965914376158451E-2</v>
      </c>
      <c r="Q80" s="12">
        <f t="shared" si="69"/>
        <v>1.7273864587708521E-2</v>
      </c>
      <c r="R80" s="9">
        <f t="shared" si="70"/>
        <v>1.9710000000000002E-2</v>
      </c>
      <c r="S80" s="13">
        <f t="shared" si="71"/>
        <v>0.87640104453112733</v>
      </c>
      <c r="T80" s="2">
        <f t="shared" si="72"/>
        <v>0.01</v>
      </c>
      <c r="U80" s="14">
        <f t="shared" si="73"/>
        <v>8.7640104453112731E-3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3.0364010445311274E-2</v>
      </c>
      <c r="AR80" s="9">
        <f t="shared" si="77"/>
        <v>10.950000000000001</v>
      </c>
      <c r="AS80" s="1">
        <f t="shared" si="78"/>
        <v>0.18</v>
      </c>
      <c r="AT80" s="1">
        <f t="shared" si="79"/>
        <v>23076.583333333332</v>
      </c>
      <c r="AU80" s="1">
        <f t="shared" si="80"/>
        <v>9253202.525774708</v>
      </c>
    </row>
    <row r="81" spans="1:48" x14ac:dyDescent="0.15">
      <c r="C81" s="7">
        <v>8</v>
      </c>
      <c r="D81" s="7">
        <f t="shared" si="81"/>
        <v>22.029015265161298</v>
      </c>
      <c r="E81" s="10">
        <f t="shared" si="82"/>
        <v>22.849070090322599</v>
      </c>
      <c r="F81" s="7" t="s">
        <v>83</v>
      </c>
      <c r="G81" s="1">
        <v>9</v>
      </c>
      <c r="H81" s="9">
        <f t="shared" si="63"/>
        <v>22.029015265161298</v>
      </c>
      <c r="I81" s="9">
        <f t="shared" si="64"/>
        <v>295.1790152651613</v>
      </c>
      <c r="J81" s="9">
        <f t="shared" si="65"/>
        <v>0.24919739572409841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0.36500126996060045</v>
      </c>
      <c r="P81" s="9">
        <f t="shared" si="68"/>
        <v>9.0957365910170229E-2</v>
      </c>
      <c r="Q81" s="12">
        <f t="shared" si="69"/>
        <v>1.6372325863830639E-2</v>
      </c>
      <c r="R81" s="9">
        <f t="shared" si="70"/>
        <v>1.9710000000000002E-2</v>
      </c>
      <c r="S81" s="13">
        <f t="shared" si="71"/>
        <v>0.83066087589196536</v>
      </c>
      <c r="T81" s="2">
        <f t="shared" si="72"/>
        <v>0.01</v>
      </c>
      <c r="U81" s="14">
        <f t="shared" si="73"/>
        <v>8.3066087589196529E-3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2.9906608758919654E-2</v>
      </c>
      <c r="AR81" s="9">
        <f t="shared" si="77"/>
        <v>10.950000000000001</v>
      </c>
      <c r="AS81" s="1">
        <f t="shared" si="78"/>
        <v>0.18</v>
      </c>
      <c r="AT81" s="1">
        <f t="shared" si="79"/>
        <v>23076.583333333332</v>
      </c>
      <c r="AU81" s="1">
        <f t="shared" si="80"/>
        <v>9113812.8213930801</v>
      </c>
    </row>
    <row r="82" spans="1:48" x14ac:dyDescent="0.15">
      <c r="C82" s="7">
        <v>9</v>
      </c>
      <c r="D82" s="7">
        <f t="shared" si="81"/>
        <v>18.096924317666701</v>
      </c>
      <c r="E82" s="10">
        <f t="shared" si="82"/>
        <v>22.029015265161298</v>
      </c>
      <c r="F82" s="7" t="s">
        <v>83</v>
      </c>
      <c r="G82" s="1">
        <v>10</v>
      </c>
      <c r="H82" s="9">
        <f t="shared" si="63"/>
        <v>18.096924317666701</v>
      </c>
      <c r="I82" s="9">
        <f t="shared" si="64"/>
        <v>291.2469243176667</v>
      </c>
      <c r="J82" s="9">
        <f t="shared" si="65"/>
        <v>0.15963732595097652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0.38354390405043026</v>
      </c>
      <c r="P82" s="9">
        <f t="shared" si="68"/>
        <v>6.1227923227408595E-2</v>
      </c>
      <c r="Q82" s="12">
        <f t="shared" si="69"/>
        <v>1.1021026180933547E-2</v>
      </c>
      <c r="R82" s="9">
        <f t="shared" si="70"/>
        <v>1.9710000000000002E-2</v>
      </c>
      <c r="S82" s="13">
        <f t="shared" si="71"/>
        <v>0.55915911623204195</v>
      </c>
      <c r="T82" s="2">
        <f t="shared" si="72"/>
        <v>0.01</v>
      </c>
      <c r="U82" s="14">
        <f t="shared" si="73"/>
        <v>5.59159116232042E-3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2.7191591162320422E-2</v>
      </c>
      <c r="AR82" s="9">
        <f t="shared" si="77"/>
        <v>10.950000000000001</v>
      </c>
      <c r="AS82" s="1">
        <f t="shared" si="78"/>
        <v>0.18</v>
      </c>
      <c r="AT82" s="1">
        <f t="shared" si="79"/>
        <v>23076.583333333332</v>
      </c>
      <c r="AU82" s="1">
        <f t="shared" si="80"/>
        <v>8286431.7437971812</v>
      </c>
    </row>
    <row r="83" spans="1:48" x14ac:dyDescent="0.15">
      <c r="C83" s="7">
        <v>10</v>
      </c>
      <c r="D83" s="7">
        <f t="shared" si="81"/>
        <v>10.8261385980645</v>
      </c>
      <c r="E83" s="10">
        <f t="shared" si="82"/>
        <v>18.096924317666701</v>
      </c>
      <c r="F83" s="7" t="s">
        <v>83</v>
      </c>
      <c r="G83" s="1">
        <v>11</v>
      </c>
      <c r="H83" s="9">
        <f t="shared" si="63"/>
        <v>10.8261385980645</v>
      </c>
      <c r="I83" s="9">
        <f t="shared" si="64"/>
        <v>283.97613859806449</v>
      </c>
      <c r="J83" s="9">
        <f t="shared" si="65"/>
        <v>6.7825868051182236E-2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0.30620018178187058</v>
      </c>
      <c r="O83" s="9">
        <f t="shared" si="83"/>
        <v>0.12561579904115111</v>
      </c>
      <c r="P83" s="9">
        <f t="shared" si="68"/>
        <v>8.5200006109089396E-3</v>
      </c>
      <c r="Q83" s="12">
        <f t="shared" si="69"/>
        <v>1.5336001099636092E-3</v>
      </c>
      <c r="R83" s="9">
        <f t="shared" si="70"/>
        <v>1.9710000000000002E-2</v>
      </c>
      <c r="S83" s="13">
        <f t="shared" si="71"/>
        <v>7.7808224757159261E-2</v>
      </c>
      <c r="T83" s="2">
        <f t="shared" si="72"/>
        <v>0.01</v>
      </c>
      <c r="U83" s="14">
        <f t="shared" si="73"/>
        <v>7.780822475715926E-4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1.3378082247571593E-2</v>
      </c>
      <c r="AR83" s="9">
        <f t="shared" si="77"/>
        <v>10.950000000000001</v>
      </c>
      <c r="AS83" s="1">
        <f t="shared" si="78"/>
        <v>0.18</v>
      </c>
      <c r="AT83" s="1">
        <f t="shared" si="79"/>
        <v>23076.583333333332</v>
      </c>
      <c r="AU83" s="1">
        <f t="shared" si="80"/>
        <v>4076869.3801568151</v>
      </c>
    </row>
    <row r="84" spans="1:48" x14ac:dyDescent="0.15">
      <c r="C84" s="7">
        <v>11</v>
      </c>
      <c r="D84" s="7">
        <f t="shared" si="81"/>
        <v>6.1789871751666698</v>
      </c>
      <c r="E84" s="10">
        <f t="shared" si="82"/>
        <v>10.8261385980645</v>
      </c>
      <c r="F84" s="7" t="s">
        <v>85</v>
      </c>
      <c r="G84" s="1">
        <v>12</v>
      </c>
      <c r="H84" s="9">
        <f t="shared" si="63"/>
        <v>6.1789871751666698</v>
      </c>
      <c r="I84" s="9">
        <f t="shared" si="64"/>
        <v>279.32898717516667</v>
      </c>
      <c r="J84" s="9">
        <f t="shared" si="65"/>
        <v>3.8340644141805325E-2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0.22659579843024219</v>
      </c>
      <c r="P84" s="9">
        <f t="shared" si="68"/>
        <v>8.6878288716421646E-3</v>
      </c>
      <c r="Q84" s="12">
        <f t="shared" si="69"/>
        <v>1.5638091968955897E-3</v>
      </c>
      <c r="R84" s="9">
        <f t="shared" si="70"/>
        <v>1.9710000000000002E-2</v>
      </c>
      <c r="S84" s="13">
        <f t="shared" si="71"/>
        <v>7.9340902937371366E-2</v>
      </c>
      <c r="T84" s="2">
        <f t="shared" si="72"/>
        <v>0.01</v>
      </c>
      <c r="U84" s="14">
        <f t="shared" si="73"/>
        <v>7.9340902937371366E-4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1.3393409029373714E-2</v>
      </c>
      <c r="AR84" s="9">
        <f t="shared" si="77"/>
        <v>10.950000000000001</v>
      </c>
      <c r="AS84" s="1">
        <f t="shared" si="78"/>
        <v>0.18</v>
      </c>
      <c r="AT84" s="1">
        <f t="shared" si="79"/>
        <v>23076.583333333332</v>
      </c>
      <c r="AU84" s="1">
        <f t="shared" si="80"/>
        <v>4081540.1009872807</v>
      </c>
      <c r="AV84" s="1">
        <f>SUM(AU73:AU84)</f>
        <v>68476795.292113572</v>
      </c>
    </row>
    <row r="85" spans="1:48" x14ac:dyDescent="0.15">
      <c r="C85" s="7">
        <v>12</v>
      </c>
      <c r="D85" s="7">
        <f t="shared" si="81"/>
        <v>2.2310306806451501E-2</v>
      </c>
      <c r="E85" s="10">
        <f t="shared" si="82"/>
        <v>6.1789871751666698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2.5854627371935499</v>
      </c>
      <c r="E89" s="7"/>
      <c r="F89" s="7"/>
      <c r="G89" s="1">
        <v>1</v>
      </c>
      <c r="H89" s="9">
        <f t="shared" ref="H89:H100" si="84">E90</f>
        <v>2.5854627371935499</v>
      </c>
      <c r="I89" s="9">
        <f t="shared" ref="I89:I100" si="85">H89+273.15</f>
        <v>275.73546273719353</v>
      </c>
      <c r="J89" s="9">
        <f t="shared" ref="J89:J100" si="86">EXP(($C$15*(I89-$C$13))/($C$16*I89*$C$13))</f>
        <v>2.4342559306851599E-2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0.12914397132665711</v>
      </c>
      <c r="Q89" s="12">
        <f t="shared" ref="Q89:Q100" si="90">P89*$B$91</f>
        <v>5.8114787096995704E-2</v>
      </c>
      <c r="R89" s="9">
        <f t="shared" ref="R89:R100" si="91">L89*$B$91</f>
        <v>2.3873737500000001</v>
      </c>
      <c r="S89" s="13">
        <f t="shared" ref="S89:S100" si="92">Q89/R89</f>
        <v>2.4342559306851599E-2</v>
      </c>
      <c r="T89" s="2">
        <f t="shared" ref="T89:T100" si="93">$B$90/100</f>
        <v>0.51</v>
      </c>
      <c r="U89" s="14">
        <f t="shared" ref="U89:U100" si="94">S89*T89</f>
        <v>1.2414705246494316E-2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3.4080033631818038E-2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50005.666666666664</v>
      </c>
      <c r="AN89" s="1">
        <f t="shared" ref="AN89:AN100" si="99">AM89*10000*AK89*AJ89</f>
        <v>177278864.25531864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-0.86234919064516102</v>
      </c>
      <c r="E90" s="10">
        <f t="shared" ref="E90:E101" si="101">D89</f>
        <v>2.5854627371935499</v>
      </c>
      <c r="F90" s="7" t="s">
        <v>83</v>
      </c>
      <c r="G90" s="1">
        <v>2</v>
      </c>
      <c r="H90" s="9">
        <f t="shared" si="84"/>
        <v>-0.86234919064516102</v>
      </c>
      <c r="I90" s="9">
        <f t="shared" si="85"/>
        <v>272.28765080935483</v>
      </c>
      <c r="J90" s="9">
        <f t="shared" si="86"/>
        <v>1.5566032417085424E-2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10.481406028673343</v>
      </c>
      <c r="P90" s="9">
        <f t="shared" si="89"/>
        <v>0.16315390601896385</v>
      </c>
      <c r="Q90" s="12">
        <f t="shared" si="90"/>
        <v>7.3419257708533733E-2</v>
      </c>
      <c r="R90" s="9">
        <f t="shared" si="91"/>
        <v>2.3873737500000001</v>
      </c>
      <c r="S90" s="13">
        <f t="shared" si="92"/>
        <v>3.075314776688557E-2</v>
      </c>
      <c r="T90" s="2">
        <f t="shared" si="93"/>
        <v>0.51</v>
      </c>
      <c r="U90" s="14">
        <f t="shared" si="94"/>
        <v>1.5684105361111641E-2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3.5065757766375161E-2</v>
      </c>
      <c r="AK90" s="9">
        <f t="shared" si="96"/>
        <v>10.4025</v>
      </c>
      <c r="AL90" s="1">
        <f t="shared" si="97"/>
        <v>0.45</v>
      </c>
      <c r="AM90" s="17">
        <f t="shared" si="98"/>
        <v>50005.666666666664</v>
      </c>
      <c r="AN90" s="1">
        <f t="shared" si="99"/>
        <v>182406442.9699181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7.2719998677930997</v>
      </c>
      <c r="E91" s="10">
        <f t="shared" si="101"/>
        <v>-0.86234919064516102</v>
      </c>
      <c r="F91" s="7" t="s">
        <v>83</v>
      </c>
      <c r="G91" s="1">
        <v>3</v>
      </c>
      <c r="H91" s="9">
        <f t="shared" si="84"/>
        <v>7.2719998677930997</v>
      </c>
      <c r="I91" s="9">
        <f t="shared" si="85"/>
        <v>280.42199986779309</v>
      </c>
      <c r="J91" s="9">
        <f t="shared" si="86"/>
        <v>4.3920324802688704E-2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15.623527122654378</v>
      </c>
      <c r="P91" s="9">
        <f t="shared" si="89"/>
        <v>0.68619038579059677</v>
      </c>
      <c r="Q91" s="12">
        <f t="shared" si="90"/>
        <v>0.30878567360576853</v>
      </c>
      <c r="R91" s="9">
        <f t="shared" si="91"/>
        <v>2.3873737500000001</v>
      </c>
      <c r="S91" s="13">
        <f t="shared" si="92"/>
        <v>0.12934115305815377</v>
      </c>
      <c r="T91" s="2">
        <f t="shared" si="93"/>
        <v>0.51</v>
      </c>
      <c r="U91" s="14">
        <f t="shared" si="94"/>
        <v>6.5963988059658432E-2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5.0225142399987016E-2</v>
      </c>
      <c r="AK91" s="9">
        <f t="shared" si="96"/>
        <v>10.4025</v>
      </c>
      <c r="AL91" s="1">
        <f t="shared" si="97"/>
        <v>0.45</v>
      </c>
      <c r="AM91" s="17">
        <f t="shared" si="98"/>
        <v>50005.666666666664</v>
      </c>
      <c r="AN91" s="1">
        <f t="shared" si="99"/>
        <v>261263128.37374866</v>
      </c>
    </row>
    <row r="92" spans="1:48" x14ac:dyDescent="0.15">
      <c r="C92" s="7">
        <v>3</v>
      </c>
      <c r="D92" s="7">
        <f t="shared" si="100"/>
        <v>7.3900389702903198</v>
      </c>
      <c r="E92" s="10">
        <f t="shared" si="101"/>
        <v>7.2719998677930997</v>
      </c>
      <c r="F92" s="7" t="s">
        <v>83</v>
      </c>
      <c r="G92" s="1">
        <v>4</v>
      </c>
      <c r="H92" s="9">
        <f t="shared" si="84"/>
        <v>7.3900389702903198</v>
      </c>
      <c r="I92" s="9">
        <f t="shared" si="85"/>
        <v>280.54003897029031</v>
      </c>
      <c r="J92" s="9">
        <f t="shared" si="86"/>
        <v>4.4566687882403214E-2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20.242611736863783</v>
      </c>
      <c r="P92" s="9">
        <f t="shared" si="89"/>
        <v>0.90214615920148022</v>
      </c>
      <c r="Q92" s="12">
        <f t="shared" si="90"/>
        <v>0.40596577164066611</v>
      </c>
      <c r="R92" s="9">
        <f t="shared" si="91"/>
        <v>2.3873737500000001</v>
      </c>
      <c r="S92" s="13">
        <f t="shared" si="92"/>
        <v>0.1700470115501044</v>
      </c>
      <c r="T92" s="2">
        <f t="shared" si="93"/>
        <v>0.51</v>
      </c>
      <c r="U92" s="14">
        <f t="shared" si="94"/>
        <v>8.6723975890553251E-2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5.6484278731001807E-2</v>
      </c>
      <c r="AK92" s="9">
        <f t="shared" si="96"/>
        <v>10.4025</v>
      </c>
      <c r="AL92" s="1">
        <f t="shared" si="97"/>
        <v>0.45</v>
      </c>
      <c r="AM92" s="17">
        <f t="shared" si="98"/>
        <v>50005.666666666664</v>
      </c>
      <c r="AN92" s="1">
        <f t="shared" si="99"/>
        <v>293822150.81982803</v>
      </c>
    </row>
    <row r="93" spans="1:48" x14ac:dyDescent="0.15">
      <c r="C93" s="7">
        <v>4</v>
      </c>
      <c r="D93" s="7">
        <f t="shared" si="100"/>
        <v>13.6910151907</v>
      </c>
      <c r="E93" s="10">
        <f t="shared" si="101"/>
        <v>7.3900389702903198</v>
      </c>
      <c r="F93" s="7" t="s">
        <v>83</v>
      </c>
      <c r="G93" s="1">
        <v>5</v>
      </c>
      <c r="H93" s="9">
        <f t="shared" si="84"/>
        <v>13.6910151907</v>
      </c>
      <c r="I93" s="9">
        <f t="shared" si="85"/>
        <v>286.84101519069998</v>
      </c>
      <c r="J93" s="9">
        <f t="shared" si="86"/>
        <v>9.5525647415408699E-2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18.373442298779189</v>
      </c>
      <c r="O93" s="9">
        <f t="shared" si="102"/>
        <v>6.2722982788831132</v>
      </c>
      <c r="P93" s="9">
        <f t="shared" si="89"/>
        <v>0.59916535387286307</v>
      </c>
      <c r="Q93" s="12">
        <f t="shared" si="90"/>
        <v>0.26962440924278841</v>
      </c>
      <c r="R93" s="9">
        <f t="shared" si="91"/>
        <v>2.3873737500000001</v>
      </c>
      <c r="S93" s="13">
        <f t="shared" si="92"/>
        <v>0.11293766183145325</v>
      </c>
      <c r="T93" s="2">
        <f t="shared" si="93"/>
        <v>0.51</v>
      </c>
      <c r="U93" s="14">
        <f t="shared" si="94"/>
        <v>5.7598207534041157E-2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4.0276859571513411E-2</v>
      </c>
      <c r="AK93" s="9">
        <f t="shared" si="96"/>
        <v>10.4025</v>
      </c>
      <c r="AL93" s="1">
        <f t="shared" si="97"/>
        <v>0.45</v>
      </c>
      <c r="AM93" s="17">
        <f t="shared" si="98"/>
        <v>50005.666666666664</v>
      </c>
      <c r="AN93" s="1">
        <f t="shared" si="99"/>
        <v>209513758.04813001</v>
      </c>
    </row>
    <row r="94" spans="1:48" x14ac:dyDescent="0.15">
      <c r="C94" s="7">
        <v>5</v>
      </c>
      <c r="D94" s="7">
        <f t="shared" si="100"/>
        <v>14.7566549281935</v>
      </c>
      <c r="E94" s="10">
        <f t="shared" si="101"/>
        <v>13.6910151907</v>
      </c>
      <c r="F94" s="7" t="s">
        <v>85</v>
      </c>
      <c r="G94" s="1">
        <v>6</v>
      </c>
      <c r="H94" s="9">
        <f t="shared" si="84"/>
        <v>14.7566549281935</v>
      </c>
      <c r="I94" s="9">
        <f t="shared" si="85"/>
        <v>287.90665492819346</v>
      </c>
      <c r="J94" s="9">
        <f t="shared" si="86"/>
        <v>0.10831420413978017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10.97840792501025</v>
      </c>
      <c r="P94" s="9">
        <f t="shared" si="89"/>
        <v>1.1891175171193407</v>
      </c>
      <c r="Q94" s="12">
        <f t="shared" si="90"/>
        <v>0.53510288270370332</v>
      </c>
      <c r="R94" s="9">
        <f t="shared" si="91"/>
        <v>2.3873737500000001</v>
      </c>
      <c r="S94" s="13">
        <f t="shared" si="92"/>
        <v>0.22413871422675369</v>
      </c>
      <c r="T94" s="2">
        <f t="shared" si="93"/>
        <v>0.51</v>
      </c>
      <c r="U94" s="14">
        <f t="shared" si="94"/>
        <v>0.11431074425564439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6.0593689393076786E-2</v>
      </c>
      <c r="AK94" s="9">
        <f t="shared" si="96"/>
        <v>10.4025</v>
      </c>
      <c r="AL94" s="1">
        <f t="shared" si="97"/>
        <v>0.45</v>
      </c>
      <c r="AM94" s="17">
        <f t="shared" si="98"/>
        <v>50005.666666666664</v>
      </c>
      <c r="AN94" s="1">
        <f t="shared" si="99"/>
        <v>315198645.42079556</v>
      </c>
    </row>
    <row r="95" spans="1:48" x14ac:dyDescent="0.15">
      <c r="C95" s="7">
        <v>6</v>
      </c>
      <c r="D95" s="7">
        <f t="shared" si="100"/>
        <v>21.052032844333301</v>
      </c>
      <c r="E95" s="10">
        <f t="shared" si="101"/>
        <v>14.7566549281935</v>
      </c>
      <c r="F95" s="7" t="s">
        <v>83</v>
      </c>
      <c r="G95" s="1">
        <v>7</v>
      </c>
      <c r="H95" s="9">
        <f t="shared" si="84"/>
        <v>21.052032844333301</v>
      </c>
      <c r="I95" s="9">
        <f t="shared" si="85"/>
        <v>294.2020328443333</v>
      </c>
      <c r="J95" s="9">
        <f t="shared" si="86"/>
        <v>0.22334232458342715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15.09456540789091</v>
      </c>
      <c r="P95" s="9">
        <f t="shared" si="89"/>
        <v>3.3712553267749428</v>
      </c>
      <c r="Q95" s="12">
        <f t="shared" si="90"/>
        <v>1.5170648970487244</v>
      </c>
      <c r="R95" s="9">
        <f t="shared" si="91"/>
        <v>2.3873737500000001</v>
      </c>
      <c r="S95" s="13">
        <f t="shared" si="92"/>
        <v>0.63545345467952985</v>
      </c>
      <c r="T95" s="2">
        <f t="shared" si="93"/>
        <v>0.51</v>
      </c>
      <c r="U95" s="14">
        <f t="shared" si="94"/>
        <v>0.32408126188656022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0.14416550045879789</v>
      </c>
      <c r="AK95" s="9">
        <f t="shared" si="96"/>
        <v>10.4025</v>
      </c>
      <c r="AL95" s="1">
        <f t="shared" si="97"/>
        <v>0.45</v>
      </c>
      <c r="AM95" s="17">
        <f t="shared" si="98"/>
        <v>50005.666666666664</v>
      </c>
      <c r="AN95" s="1">
        <f t="shared" si="99"/>
        <v>749925791.21970534</v>
      </c>
    </row>
    <row r="96" spans="1:48" x14ac:dyDescent="0.15">
      <c r="C96" s="7">
        <v>7</v>
      </c>
      <c r="D96" s="7">
        <f t="shared" si="100"/>
        <v>22.849070090322599</v>
      </c>
      <c r="E96" s="10">
        <f t="shared" si="101"/>
        <v>21.052032844333301</v>
      </c>
      <c r="F96" s="7" t="s">
        <v>83</v>
      </c>
      <c r="G96" s="1">
        <v>8</v>
      </c>
      <c r="H96" s="9">
        <f t="shared" si="84"/>
        <v>22.849070090322599</v>
      </c>
      <c r="I96" s="9">
        <f t="shared" si="85"/>
        <v>295.99907009032256</v>
      </c>
      <c r="J96" s="9">
        <f t="shared" si="86"/>
        <v>0.27304373965168977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17.028585081115967</v>
      </c>
      <c r="P96" s="9">
        <f t="shared" si="89"/>
        <v>4.6495485515248767</v>
      </c>
      <c r="Q96" s="12">
        <f t="shared" si="90"/>
        <v>2.0922968481861948</v>
      </c>
      <c r="R96" s="9">
        <f t="shared" si="91"/>
        <v>2.3873737500000001</v>
      </c>
      <c r="S96" s="13">
        <f t="shared" si="92"/>
        <v>0.87640104453112744</v>
      </c>
      <c r="T96" s="2">
        <f t="shared" si="93"/>
        <v>0.51</v>
      </c>
      <c r="U96" s="14">
        <f t="shared" si="94"/>
        <v>0.446964532710875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0.18121480661232883</v>
      </c>
      <c r="AK96" s="9">
        <f t="shared" si="96"/>
        <v>10.4025</v>
      </c>
      <c r="AL96" s="1">
        <f t="shared" si="97"/>
        <v>0.45</v>
      </c>
      <c r="AM96" s="17">
        <f t="shared" si="98"/>
        <v>50005.666666666664</v>
      </c>
      <c r="AN96" s="1">
        <f t="shared" si="99"/>
        <v>942650334.49050295</v>
      </c>
    </row>
    <row r="97" spans="1:50" x14ac:dyDescent="0.15">
      <c r="C97" s="7">
        <v>8</v>
      </c>
      <c r="D97" s="7">
        <f t="shared" si="100"/>
        <v>22.029015265161298</v>
      </c>
      <c r="E97" s="10">
        <f t="shared" si="101"/>
        <v>22.849070090322599</v>
      </c>
      <c r="F97" s="7" t="s">
        <v>83</v>
      </c>
      <c r="G97" s="1">
        <v>9</v>
      </c>
      <c r="H97" s="9">
        <f t="shared" si="84"/>
        <v>22.029015265161298</v>
      </c>
      <c r="I97" s="9">
        <f t="shared" si="85"/>
        <v>295.1790152651613</v>
      </c>
      <c r="J97" s="9">
        <f t="shared" si="86"/>
        <v>0.24919739572409841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17.684311529591088</v>
      </c>
      <c r="P97" s="9">
        <f t="shared" si="89"/>
        <v>4.4068843783477467</v>
      </c>
      <c r="Q97" s="12">
        <f t="shared" si="90"/>
        <v>1.9830979702564862</v>
      </c>
      <c r="R97" s="9">
        <f t="shared" si="91"/>
        <v>2.3873737500000001</v>
      </c>
      <c r="S97" s="13">
        <f t="shared" si="92"/>
        <v>0.83066087589196547</v>
      </c>
      <c r="T97" s="2">
        <f t="shared" si="93"/>
        <v>0.51</v>
      </c>
      <c r="U97" s="14">
        <f t="shared" si="94"/>
        <v>0.42363704670490238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0.17418156958152808</v>
      </c>
      <c r="AK97" s="9">
        <f t="shared" si="96"/>
        <v>10.4025</v>
      </c>
      <c r="AL97" s="1">
        <f t="shared" si="97"/>
        <v>0.45</v>
      </c>
      <c r="AM97" s="17">
        <f t="shared" si="98"/>
        <v>50005.666666666664</v>
      </c>
      <c r="AN97" s="1">
        <f t="shared" si="99"/>
        <v>906064564.4666518</v>
      </c>
    </row>
    <row r="98" spans="1:50" x14ac:dyDescent="0.15">
      <c r="C98" s="7">
        <v>9</v>
      </c>
      <c r="D98" s="7">
        <f t="shared" si="100"/>
        <v>18.096924317666701</v>
      </c>
      <c r="E98" s="10">
        <f t="shared" si="101"/>
        <v>22.029015265161298</v>
      </c>
      <c r="F98" s="7" t="s">
        <v>83</v>
      </c>
      <c r="G98" s="1">
        <v>10</v>
      </c>
      <c r="H98" s="9">
        <f t="shared" si="84"/>
        <v>18.096924317666701</v>
      </c>
      <c r="I98" s="9">
        <f t="shared" si="85"/>
        <v>291.2469243176667</v>
      </c>
      <c r="J98" s="9">
        <f t="shared" si="86"/>
        <v>0.15963732595097652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18.582702151243339</v>
      </c>
      <c r="P98" s="9">
        <f t="shared" si="89"/>
        <v>2.9664928803679453</v>
      </c>
      <c r="Q98" s="12">
        <f t="shared" si="90"/>
        <v>1.3349217961655755</v>
      </c>
      <c r="R98" s="9">
        <f t="shared" si="91"/>
        <v>2.3873737500000001</v>
      </c>
      <c r="S98" s="13">
        <f t="shared" si="92"/>
        <v>0.55915911623204173</v>
      </c>
      <c r="T98" s="2">
        <f t="shared" si="93"/>
        <v>0.51</v>
      </c>
      <c r="U98" s="14">
        <f t="shared" si="94"/>
        <v>0.28517114927834131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0.12922810150741992</v>
      </c>
      <c r="AK98" s="9">
        <f t="shared" si="96"/>
        <v>10.4025</v>
      </c>
      <c r="AL98" s="1">
        <f t="shared" si="97"/>
        <v>0.45</v>
      </c>
      <c r="AM98" s="17">
        <f t="shared" si="98"/>
        <v>50005.666666666664</v>
      </c>
      <c r="AN98" s="1">
        <f t="shared" si="99"/>
        <v>672223839.70060384</v>
      </c>
    </row>
    <row r="99" spans="1:50" x14ac:dyDescent="0.15">
      <c r="C99" s="7">
        <v>10</v>
      </c>
      <c r="D99" s="7">
        <f t="shared" si="100"/>
        <v>10.8261385980645</v>
      </c>
      <c r="E99" s="10">
        <f t="shared" si="101"/>
        <v>18.096924317666701</v>
      </c>
      <c r="F99" s="7" t="s">
        <v>83</v>
      </c>
      <c r="G99" s="1">
        <v>11</v>
      </c>
      <c r="H99" s="9">
        <f t="shared" si="84"/>
        <v>10.8261385980645</v>
      </c>
      <c r="I99" s="9">
        <f t="shared" si="85"/>
        <v>283.97613859806449</v>
      </c>
      <c r="J99" s="9">
        <f t="shared" si="86"/>
        <v>6.7825868051182236E-2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14.835398807331625</v>
      </c>
      <c r="O99" s="9">
        <f t="shared" si="102"/>
        <v>6.0860854635437711</v>
      </c>
      <c r="P99" s="9">
        <f t="shared" si="89"/>
        <v>0.41279402959853811</v>
      </c>
      <c r="Q99" s="12">
        <f t="shared" si="90"/>
        <v>0.18575731331934214</v>
      </c>
      <c r="R99" s="9">
        <f t="shared" si="91"/>
        <v>2.3873737500000001</v>
      </c>
      <c r="S99" s="13">
        <f t="shared" si="92"/>
        <v>7.7808224757159261E-2</v>
      </c>
      <c r="T99" s="2">
        <f t="shared" si="93"/>
        <v>0.51</v>
      </c>
      <c r="U99" s="14">
        <f t="shared" si="94"/>
        <v>3.9682194626151225E-2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4.2301181679784597E-2</v>
      </c>
      <c r="AK99" s="9">
        <f t="shared" si="96"/>
        <v>10.4025</v>
      </c>
      <c r="AL99" s="1">
        <f t="shared" si="97"/>
        <v>0.45</v>
      </c>
      <c r="AM99" s="17">
        <f t="shared" si="98"/>
        <v>50005.666666666664</v>
      </c>
      <c r="AN99" s="1">
        <f t="shared" si="99"/>
        <v>220043956.70105028</v>
      </c>
    </row>
    <row r="100" spans="1:50" x14ac:dyDescent="0.15">
      <c r="C100" s="7">
        <v>11</v>
      </c>
      <c r="D100" s="7">
        <f t="shared" si="100"/>
        <v>6.1789871751666698</v>
      </c>
      <c r="E100" s="10">
        <f t="shared" si="101"/>
        <v>10.8261385980645</v>
      </c>
      <c r="F100" s="7" t="s">
        <v>85</v>
      </c>
      <c r="G100" s="1">
        <v>12</v>
      </c>
      <c r="H100" s="9">
        <f t="shared" si="84"/>
        <v>6.1789871751666698</v>
      </c>
      <c r="I100" s="9">
        <f t="shared" si="85"/>
        <v>279.32898717516667</v>
      </c>
      <c r="J100" s="9">
        <f t="shared" si="86"/>
        <v>3.8340644141805325E-2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10.978566433945232</v>
      </c>
      <c r="P100" s="9">
        <f t="shared" si="89"/>
        <v>0.42092530883106283</v>
      </c>
      <c r="Q100" s="12">
        <f t="shared" si="90"/>
        <v>0.18941638897397828</v>
      </c>
      <c r="R100" s="9">
        <f t="shared" si="91"/>
        <v>2.3873737500000001</v>
      </c>
      <c r="S100" s="13">
        <f t="shared" si="92"/>
        <v>7.9340902937371352E-2</v>
      </c>
      <c r="T100" s="2">
        <f t="shared" si="93"/>
        <v>0.51</v>
      </c>
      <c r="U100" s="14">
        <f t="shared" si="94"/>
        <v>4.046386049805939E-2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4.2536853940164904E-2</v>
      </c>
      <c r="AK100" s="9">
        <f t="shared" si="96"/>
        <v>10.4025</v>
      </c>
      <c r="AL100" s="1">
        <f t="shared" si="97"/>
        <v>0.45</v>
      </c>
      <c r="AM100" s="17">
        <f t="shared" si="98"/>
        <v>50005.666666666664</v>
      </c>
      <c r="AN100" s="1">
        <f t="shared" si="99"/>
        <v>221269885.96825904</v>
      </c>
      <c r="AO100" s="1">
        <f>SUM(AN89:AN100)</f>
        <v>5151661362.4345121</v>
      </c>
    </row>
    <row r="101" spans="1:50" x14ac:dyDescent="0.15">
      <c r="C101" s="7">
        <v>12</v>
      </c>
      <c r="D101" s="7">
        <f t="shared" si="100"/>
        <v>2.2310306806451501E-2</v>
      </c>
      <c r="E101" s="10">
        <f t="shared" si="101"/>
        <v>6.1789871751666698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2.5854627371935499</v>
      </c>
      <c r="E105" s="7"/>
      <c r="F105" s="7"/>
      <c r="G105" s="1">
        <v>1</v>
      </c>
      <c r="H105" s="9">
        <f t="shared" ref="H105:H116" si="103">E106</f>
        <v>2.5854627371935499</v>
      </c>
      <c r="I105" s="9">
        <f t="shared" ref="I105:I116" si="104">H105+273.15</f>
        <v>275.73546273719353</v>
      </c>
      <c r="J105" s="9">
        <f t="shared" ref="J105:J116" si="105">EXP(($C$15*(I105-$C$13))/($C$16*I105*$C$13))</f>
        <v>2.4342559306851599E-2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1.5771305820682608E-2</v>
      </c>
      <c r="Q105" s="12">
        <f t="shared" ref="Q105:Q116" si="109">P105*$B$107</f>
        <v>4.7313917462047826E-3</v>
      </c>
      <c r="R105" s="9">
        <f t="shared" ref="R105:R116" si="110">L105*$B$107</f>
        <v>0.19436706250000002</v>
      </c>
      <c r="S105" s="13">
        <f t="shared" ref="S105:S116" si="111">Q105/R105</f>
        <v>2.4342559306851603E-2</v>
      </c>
      <c r="T105" s="2">
        <f t="shared" ref="T105:T116" si="112">$B$106/100</f>
        <v>0.01</v>
      </c>
      <c r="U105" s="14">
        <f t="shared" ref="U105:U116" si="113">S105*T105</f>
        <v>2.4342559306851603E-4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5.7334255930685165E-3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3500</v>
      </c>
      <c r="AX105" s="1">
        <f t="shared" ref="AX105:AX116" si="120">AW105*10000*AV105*0.67*AU105*AT105</f>
        <v>2613242.4174266276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-0.86234919064516102</v>
      </c>
      <c r="E106" s="10">
        <f t="shared" ref="E106:E117" si="122">D105</f>
        <v>2.5854627371935499</v>
      </c>
      <c r="F106" s="7" t="s">
        <v>83</v>
      </c>
      <c r="G106" s="1">
        <v>2</v>
      </c>
      <c r="H106" s="9">
        <f t="shared" si="103"/>
        <v>-0.86234919064516102</v>
      </c>
      <c r="I106" s="9">
        <f t="shared" si="104"/>
        <v>272.28765080935483</v>
      </c>
      <c r="J106" s="9">
        <f t="shared" si="105"/>
        <v>1.5566032417085424E-2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1.2800091108459843</v>
      </c>
      <c r="P106" s="9">
        <f t="shared" si="108"/>
        <v>1.9924663313593282E-2</v>
      </c>
      <c r="Q106" s="12">
        <f t="shared" si="109"/>
        <v>5.9773989940779841E-3</v>
      </c>
      <c r="R106" s="9">
        <f t="shared" si="110"/>
        <v>0.19436706250000002</v>
      </c>
      <c r="S106" s="13">
        <f t="shared" si="111"/>
        <v>3.0753147766885574E-2</v>
      </c>
      <c r="T106" s="2">
        <f t="shared" si="112"/>
        <v>0.01</v>
      </c>
      <c r="U106" s="14">
        <f t="shared" si="113"/>
        <v>3.0753147766885574E-4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5.7975314776688557E-3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3500</v>
      </c>
      <c r="AX106" s="1">
        <f t="shared" si="120"/>
        <v>2642461.2873892542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7.2719998677930997</v>
      </c>
      <c r="E107" s="10">
        <f t="shared" si="122"/>
        <v>-0.86234919064516102</v>
      </c>
      <c r="F107" s="7" t="s">
        <v>83</v>
      </c>
      <c r="G107" s="1">
        <v>3</v>
      </c>
      <c r="H107" s="9">
        <f t="shared" si="103"/>
        <v>7.2719998677930997</v>
      </c>
      <c r="I107" s="9">
        <f t="shared" si="104"/>
        <v>280.42199986779309</v>
      </c>
      <c r="J107" s="9">
        <f t="shared" si="105"/>
        <v>4.3920324802688704E-2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1.9079746558657245</v>
      </c>
      <c r="P107" s="9">
        <f t="shared" si="108"/>
        <v>8.3798866600920827E-2</v>
      </c>
      <c r="Q107" s="12">
        <f t="shared" si="109"/>
        <v>2.5139659980276247E-2</v>
      </c>
      <c r="R107" s="9">
        <f t="shared" si="110"/>
        <v>0.19436706250000002</v>
      </c>
      <c r="S107" s="13">
        <f t="shared" si="111"/>
        <v>0.1293411530581538</v>
      </c>
      <c r="T107" s="2">
        <f t="shared" si="112"/>
        <v>0.01</v>
      </c>
      <c r="U107" s="14">
        <f t="shared" si="113"/>
        <v>1.2934115305815381E-3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6.7834115305815384E-3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3500</v>
      </c>
      <c r="AX107" s="1">
        <f t="shared" si="120"/>
        <v>3091816.3075156035</v>
      </c>
    </row>
    <row r="108" spans="1:50" x14ac:dyDescent="0.15">
      <c r="C108" s="7">
        <v>3</v>
      </c>
      <c r="D108" s="7">
        <f t="shared" si="121"/>
        <v>7.3900389702903198</v>
      </c>
      <c r="E108" s="10">
        <f t="shared" si="122"/>
        <v>7.2719998677930997</v>
      </c>
      <c r="F108" s="7" t="s">
        <v>83</v>
      </c>
      <c r="G108" s="1">
        <v>4</v>
      </c>
      <c r="H108" s="9">
        <f t="shared" si="103"/>
        <v>7.3900389702903198</v>
      </c>
      <c r="I108" s="9">
        <f t="shared" si="104"/>
        <v>280.54003897029031</v>
      </c>
      <c r="J108" s="9">
        <f t="shared" si="105"/>
        <v>4.4566687882403214E-2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2.4720659975981372</v>
      </c>
      <c r="P108" s="9">
        <f t="shared" si="108"/>
        <v>0.11017179373965791</v>
      </c>
      <c r="Q108" s="12">
        <f t="shared" si="109"/>
        <v>3.3051538121897373E-2</v>
      </c>
      <c r="R108" s="9">
        <f t="shared" si="110"/>
        <v>0.19436706250000002</v>
      </c>
      <c r="S108" s="13">
        <f t="shared" si="111"/>
        <v>0.17004701155010443</v>
      </c>
      <c r="T108" s="2">
        <f t="shared" si="112"/>
        <v>0.01</v>
      </c>
      <c r="U108" s="14">
        <f t="shared" si="113"/>
        <v>1.7004701155010444E-3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7.1904701155010445E-3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3500</v>
      </c>
      <c r="AX108" s="1">
        <f t="shared" si="120"/>
        <v>3277349.8499366189</v>
      </c>
    </row>
    <row r="109" spans="1:50" x14ac:dyDescent="0.15">
      <c r="C109" s="7">
        <v>4</v>
      </c>
      <c r="D109" s="7">
        <f t="shared" si="121"/>
        <v>13.6910151907</v>
      </c>
      <c r="E109" s="10">
        <f t="shared" si="122"/>
        <v>7.3900389702903198</v>
      </c>
      <c r="F109" s="7" t="s">
        <v>83</v>
      </c>
      <c r="G109" s="1">
        <v>5</v>
      </c>
      <c r="H109" s="9">
        <f t="shared" si="103"/>
        <v>13.6910151907</v>
      </c>
      <c r="I109" s="9">
        <f t="shared" si="104"/>
        <v>286.84101519069998</v>
      </c>
      <c r="J109" s="9">
        <f t="shared" si="105"/>
        <v>9.5525647415408699E-2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2.2437994936655552</v>
      </c>
      <c r="O109" s="9">
        <f t="shared" si="123"/>
        <v>0.76598491852625772</v>
      </c>
      <c r="P109" s="9">
        <f t="shared" si="108"/>
        <v>7.3171205252659854E-2</v>
      </c>
      <c r="Q109" s="12">
        <f t="shared" si="109"/>
        <v>2.1951361575797957E-2</v>
      </c>
      <c r="R109" s="9">
        <f t="shared" si="110"/>
        <v>0.19436706250000002</v>
      </c>
      <c r="S109" s="13">
        <f t="shared" si="111"/>
        <v>0.11293766183145333</v>
      </c>
      <c r="T109" s="2">
        <f t="shared" si="112"/>
        <v>0.01</v>
      </c>
      <c r="U109" s="14">
        <f t="shared" si="113"/>
        <v>1.1293766183145333E-3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6.6193766183145339E-3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3500</v>
      </c>
      <c r="AX109" s="1">
        <f t="shared" si="120"/>
        <v>3017050.7099305876</v>
      </c>
    </row>
    <row r="110" spans="1:50" x14ac:dyDescent="0.15">
      <c r="C110" s="7">
        <v>5</v>
      </c>
      <c r="D110" s="7">
        <f t="shared" si="121"/>
        <v>14.7566549281935</v>
      </c>
      <c r="E110" s="10">
        <f t="shared" si="122"/>
        <v>13.6910151907</v>
      </c>
      <c r="F110" s="7" t="s">
        <v>85</v>
      </c>
      <c r="G110" s="1">
        <v>6</v>
      </c>
      <c r="H110" s="9">
        <f t="shared" si="103"/>
        <v>14.7566549281935</v>
      </c>
      <c r="I110" s="9">
        <f t="shared" si="104"/>
        <v>287.90665492819346</v>
      </c>
      <c r="J110" s="9">
        <f t="shared" si="105"/>
        <v>0.10831420413978017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1.3407039216069314</v>
      </c>
      <c r="P110" s="9">
        <f t="shared" si="108"/>
        <v>0.145217278255937</v>
      </c>
      <c r="Q110" s="12">
        <f t="shared" si="109"/>
        <v>4.3565183476781101E-2</v>
      </c>
      <c r="R110" s="9">
        <f t="shared" si="110"/>
        <v>0.19436706250000002</v>
      </c>
      <c r="S110" s="13">
        <f t="shared" si="111"/>
        <v>0.2241387142267538</v>
      </c>
      <c r="T110" s="2">
        <f t="shared" si="112"/>
        <v>0.01</v>
      </c>
      <c r="U110" s="14">
        <f t="shared" si="113"/>
        <v>2.2413871422675381E-3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7.7313871422675382E-3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3500</v>
      </c>
      <c r="AX110" s="1">
        <f t="shared" si="120"/>
        <v>3523894.8335086424</v>
      </c>
    </row>
    <row r="111" spans="1:50" x14ac:dyDescent="0.15">
      <c r="C111" s="7">
        <v>6</v>
      </c>
      <c r="D111" s="7">
        <f t="shared" si="121"/>
        <v>21.052032844333301</v>
      </c>
      <c r="E111" s="10">
        <f t="shared" si="122"/>
        <v>14.7566549281935</v>
      </c>
      <c r="F111" s="7" t="s">
        <v>83</v>
      </c>
      <c r="G111" s="1">
        <v>7</v>
      </c>
      <c r="H111" s="9">
        <f t="shared" si="103"/>
        <v>21.052032844333301</v>
      </c>
      <c r="I111" s="9">
        <f t="shared" si="104"/>
        <v>294.2020328443333</v>
      </c>
      <c r="J111" s="9">
        <f t="shared" si="105"/>
        <v>0.22334232458342715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1.8433768516843276</v>
      </c>
      <c r="P111" s="9">
        <f t="shared" si="108"/>
        <v>0.41170407113845714</v>
      </c>
      <c r="Q111" s="12">
        <f t="shared" si="109"/>
        <v>0.12351122134153714</v>
      </c>
      <c r="R111" s="9">
        <f t="shared" si="110"/>
        <v>0.19436706250000002</v>
      </c>
      <c r="S111" s="13">
        <f t="shared" si="111"/>
        <v>0.63545345467952996</v>
      </c>
      <c r="T111" s="2">
        <f t="shared" si="112"/>
        <v>0.01</v>
      </c>
      <c r="U111" s="14">
        <f t="shared" si="113"/>
        <v>6.3545345467952994E-3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1.6304534546795299E-2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3500</v>
      </c>
      <c r="AX111" s="1">
        <f t="shared" si="120"/>
        <v>7431456.2180059208</v>
      </c>
    </row>
    <row r="112" spans="1:50" x14ac:dyDescent="0.15">
      <c r="C112" s="7">
        <v>7</v>
      </c>
      <c r="D112" s="7">
        <f t="shared" si="121"/>
        <v>22.849070090322599</v>
      </c>
      <c r="E112" s="10">
        <f t="shared" si="122"/>
        <v>21.052032844333301</v>
      </c>
      <c r="F112" s="7" t="s">
        <v>83</v>
      </c>
      <c r="G112" s="1">
        <v>8</v>
      </c>
      <c r="H112" s="9">
        <f t="shared" si="103"/>
        <v>22.849070090322599</v>
      </c>
      <c r="I112" s="9">
        <f t="shared" si="104"/>
        <v>295.99907009032256</v>
      </c>
      <c r="J112" s="9">
        <f t="shared" si="105"/>
        <v>0.27304373965168977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2.079562988879204</v>
      </c>
      <c r="P112" s="9">
        <f t="shared" si="108"/>
        <v>0.56781165532482314</v>
      </c>
      <c r="Q112" s="12">
        <f t="shared" si="109"/>
        <v>0.17034349659744694</v>
      </c>
      <c r="R112" s="9">
        <f t="shared" si="110"/>
        <v>0.19436706250000002</v>
      </c>
      <c r="S112" s="13">
        <f t="shared" si="111"/>
        <v>0.87640104453112733</v>
      </c>
      <c r="T112" s="2">
        <f t="shared" si="112"/>
        <v>0.01</v>
      </c>
      <c r="U112" s="14">
        <f t="shared" si="113"/>
        <v>8.7640104453112731E-3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1.8714010445311274E-2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3500</v>
      </c>
      <c r="AX112" s="1">
        <f t="shared" si="120"/>
        <v>8529673.0727570057</v>
      </c>
    </row>
    <row r="113" spans="1:53" x14ac:dyDescent="0.15">
      <c r="C113" s="7">
        <v>8</v>
      </c>
      <c r="D113" s="7">
        <f t="shared" si="121"/>
        <v>22.029015265161298</v>
      </c>
      <c r="E113" s="10">
        <f t="shared" si="122"/>
        <v>22.849070090322599</v>
      </c>
      <c r="F113" s="7" t="s">
        <v>83</v>
      </c>
      <c r="G113" s="1">
        <v>9</v>
      </c>
      <c r="H113" s="9">
        <f t="shared" si="103"/>
        <v>22.029015265161298</v>
      </c>
      <c r="I113" s="9">
        <f t="shared" si="104"/>
        <v>295.1790152651613</v>
      </c>
      <c r="J113" s="9">
        <f t="shared" si="105"/>
        <v>0.24919739572409841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2.1596415418877144</v>
      </c>
      <c r="P113" s="9">
        <f t="shared" si="108"/>
        <v>0.53817704793599486</v>
      </c>
      <c r="Q113" s="12">
        <f t="shared" si="109"/>
        <v>0.16145311438079846</v>
      </c>
      <c r="R113" s="9">
        <f t="shared" si="110"/>
        <v>0.19436706250000002</v>
      </c>
      <c r="S113" s="13">
        <f t="shared" si="111"/>
        <v>0.83066087589196569</v>
      </c>
      <c r="T113" s="2">
        <f t="shared" si="112"/>
        <v>0.01</v>
      </c>
      <c r="U113" s="14">
        <f t="shared" si="113"/>
        <v>8.3066087589196563E-3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1.8256608758919657E-2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3500</v>
      </c>
      <c r="AX113" s="1">
        <f t="shared" si="120"/>
        <v>8321193.6097765993</v>
      </c>
    </row>
    <row r="114" spans="1:53" x14ac:dyDescent="0.15">
      <c r="C114" s="7">
        <v>9</v>
      </c>
      <c r="D114" s="7">
        <f t="shared" si="121"/>
        <v>18.096924317666701</v>
      </c>
      <c r="E114" s="10">
        <f t="shared" si="122"/>
        <v>22.029015265161298</v>
      </c>
      <c r="F114" s="7" t="s">
        <v>83</v>
      </c>
      <c r="G114" s="1">
        <v>10</v>
      </c>
      <c r="H114" s="9">
        <f t="shared" si="103"/>
        <v>18.096924317666701</v>
      </c>
      <c r="I114" s="9">
        <f t="shared" si="104"/>
        <v>291.2469243176667</v>
      </c>
      <c r="J114" s="9">
        <f t="shared" si="105"/>
        <v>0.15963732595097652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2.2693547022850531</v>
      </c>
      <c r="P114" s="9">
        <f t="shared" si="108"/>
        <v>0.36227371630706029</v>
      </c>
      <c r="Q114" s="12">
        <f t="shared" si="109"/>
        <v>0.10868211489211808</v>
      </c>
      <c r="R114" s="9">
        <f t="shared" si="110"/>
        <v>0.19436706250000002</v>
      </c>
      <c r="S114" s="13">
        <f t="shared" si="111"/>
        <v>0.55915911623204195</v>
      </c>
      <c r="T114" s="2">
        <f t="shared" si="112"/>
        <v>0.01</v>
      </c>
      <c r="U114" s="14">
        <f t="shared" si="113"/>
        <v>5.59159116232042E-3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1.5541591162320421E-2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3500</v>
      </c>
      <c r="AX114" s="1">
        <f t="shared" si="120"/>
        <v>7083713.6717670457</v>
      </c>
    </row>
    <row r="115" spans="1:53" x14ac:dyDescent="0.15">
      <c r="C115" s="7">
        <v>10</v>
      </c>
      <c r="D115" s="7">
        <f t="shared" si="121"/>
        <v>10.8261385980645</v>
      </c>
      <c r="E115" s="10">
        <f t="shared" si="122"/>
        <v>18.096924317666701</v>
      </c>
      <c r="F115" s="7" t="s">
        <v>83</v>
      </c>
      <c r="G115" s="1">
        <v>11</v>
      </c>
      <c r="H115" s="9">
        <f t="shared" si="103"/>
        <v>10.8261385980645</v>
      </c>
      <c r="I115" s="9">
        <f t="shared" si="104"/>
        <v>283.97613859806449</v>
      </c>
      <c r="J115" s="9">
        <f t="shared" si="105"/>
        <v>6.7825868051182236E-2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1.8117269366790929</v>
      </c>
      <c r="O115" s="9">
        <f t="shared" si="123"/>
        <v>0.74324425763223334</v>
      </c>
      <c r="P115" s="9">
        <f t="shared" si="108"/>
        <v>5.0411186947962754E-2</v>
      </c>
      <c r="Q115" s="12">
        <f t="shared" si="109"/>
        <v>1.5123356084388825E-2</v>
      </c>
      <c r="R115" s="9">
        <f t="shared" si="110"/>
        <v>0.19436706250000002</v>
      </c>
      <c r="S115" s="13">
        <f t="shared" si="111"/>
        <v>7.7808224757159275E-2</v>
      </c>
      <c r="T115" s="2">
        <f t="shared" si="112"/>
        <v>0.01</v>
      </c>
      <c r="U115" s="14">
        <f t="shared" si="113"/>
        <v>7.7808224757159282E-4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6.2680822475715929E-3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3500</v>
      </c>
      <c r="AX115" s="1">
        <f t="shared" si="120"/>
        <v>2856933.9811570435</v>
      </c>
    </row>
    <row r="116" spans="1:53" x14ac:dyDescent="0.15">
      <c r="C116" s="7">
        <v>11</v>
      </c>
      <c r="D116" s="7">
        <f t="shared" si="121"/>
        <v>6.1789871751666698</v>
      </c>
      <c r="E116" s="10">
        <f t="shared" si="122"/>
        <v>10.8261385980645</v>
      </c>
      <c r="F116" s="7" t="s">
        <v>85</v>
      </c>
      <c r="G116" s="1">
        <v>12</v>
      </c>
      <c r="H116" s="9">
        <f t="shared" si="103"/>
        <v>6.1789871751666698</v>
      </c>
      <c r="I116" s="9">
        <f t="shared" si="104"/>
        <v>279.32898717516667</v>
      </c>
      <c r="J116" s="9">
        <f t="shared" si="105"/>
        <v>3.8340644141805325E-2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1.340723279017604</v>
      </c>
      <c r="P116" s="9">
        <f t="shared" si="108"/>
        <v>5.1404194133448322E-2</v>
      </c>
      <c r="Q116" s="12">
        <f t="shared" si="109"/>
        <v>1.5421258240034496E-2</v>
      </c>
      <c r="R116" s="9">
        <f t="shared" si="110"/>
        <v>0.19436706250000002</v>
      </c>
      <c r="S116" s="13">
        <f t="shared" si="111"/>
        <v>7.9340902937371366E-2</v>
      </c>
      <c r="T116" s="2">
        <f t="shared" si="112"/>
        <v>0.01</v>
      </c>
      <c r="U116" s="14">
        <f t="shared" si="113"/>
        <v>7.9340902937371366E-4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6.2834090293737137E-3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3500</v>
      </c>
      <c r="AX116" s="1">
        <f t="shared" si="120"/>
        <v>2863919.7867069342</v>
      </c>
      <c r="AY116" s="1">
        <f>SUM(AX105:AX116)</f>
        <v>55252705.745877884</v>
      </c>
    </row>
    <row r="117" spans="1:53" x14ac:dyDescent="0.15">
      <c r="C117" s="7">
        <v>12</v>
      </c>
      <c r="D117" s="7">
        <f t="shared" si="121"/>
        <v>2.2310306806451501E-2</v>
      </c>
      <c r="E117" s="10">
        <f t="shared" si="122"/>
        <v>6.1789871751666698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2.5854627371935499</v>
      </c>
      <c r="E121" s="7"/>
      <c r="F121" s="7"/>
      <c r="G121" s="1">
        <v>1</v>
      </c>
      <c r="H121" s="9">
        <f t="shared" ref="H121:H132" si="124">E122</f>
        <v>2.5854627371935499</v>
      </c>
      <c r="I121" s="9">
        <f t="shared" ref="I121:I132" si="125">H121+273.15</f>
        <v>275.73546273719353</v>
      </c>
      <c r="J121" s="9">
        <f t="shared" ref="J121:J132" si="126">EXP(($C$15*(I121-$C$13))/($C$16*I121*$C$13))</f>
        <v>2.4342559306851599E-2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6.930326634660651E-3</v>
      </c>
      <c r="Q121" s="12">
        <f t="shared" ref="Q121:Q132" si="130">P121*$B$123</f>
        <v>2.2870077894380147E-3</v>
      </c>
      <c r="R121" s="9">
        <f t="shared" ref="R121:R132" si="131">L121*$B$123</f>
        <v>9.3951000000000007E-2</v>
      </c>
      <c r="S121" s="13">
        <f t="shared" ref="S121:S132" si="132">Q121/R121</f>
        <v>2.4342559306851599E-2</v>
      </c>
      <c r="T121" s="2">
        <f t="shared" ref="T121:T132" si="133">$B$122/100</f>
        <v>0.01</v>
      </c>
      <c r="U121" s="14">
        <f t="shared" ref="U121:U132" si="134">S121*T121</f>
        <v>2.43425593068516E-4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5.7334255930685165E-3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1541.6666666666667</v>
      </c>
      <c r="AX121" s="1">
        <f t="shared" ref="AX121:AX132" si="141">AW121*10000*AV121*0.67*AU121*AT121</f>
        <v>556391.99471257033</v>
      </c>
      <c r="AZ121" s="1">
        <f t="shared" ref="AZ121:AZ132" si="142">$E$9/12</f>
        <v>100</v>
      </c>
      <c r="BA121" s="1">
        <f t="shared" ref="BA121:BA132" si="143">AZ121*10000*AV121*0.67*AU121*AT121</f>
        <v>36090.291548923473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-0.86234919064516102</v>
      </c>
      <c r="E122" s="10">
        <f t="shared" ref="E122:E133" si="145">D121</f>
        <v>2.5854627371935499</v>
      </c>
      <c r="F122" s="7" t="s">
        <v>83</v>
      </c>
      <c r="G122" s="1">
        <v>2</v>
      </c>
      <c r="H122" s="9">
        <f t="shared" si="124"/>
        <v>-0.86234919064516102</v>
      </c>
      <c r="I122" s="9">
        <f t="shared" si="125"/>
        <v>272.28765080935483</v>
      </c>
      <c r="J122" s="9">
        <f t="shared" si="126"/>
        <v>1.5566032417085424E-2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0.56246967336533937</v>
      </c>
      <c r="P122" s="9">
        <f t="shared" si="129"/>
        <v>8.7554211692323219E-3</v>
      </c>
      <c r="Q122" s="12">
        <f t="shared" si="130"/>
        <v>2.8892889858466663E-3</v>
      </c>
      <c r="R122" s="9">
        <f t="shared" si="131"/>
        <v>9.3951000000000007E-2</v>
      </c>
      <c r="S122" s="13">
        <f t="shared" si="132"/>
        <v>3.075314776688557E-2</v>
      </c>
      <c r="T122" s="2">
        <f t="shared" si="133"/>
        <v>0.01</v>
      </c>
      <c r="U122" s="14">
        <f t="shared" si="134"/>
        <v>3.0753147766885569E-4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5.7975314776688557E-3</v>
      </c>
      <c r="AU122" s="9">
        <f t="shared" si="138"/>
        <v>28.47</v>
      </c>
      <c r="AV122" s="1">
        <f t="shared" si="139"/>
        <v>0.33</v>
      </c>
      <c r="AW122" s="1">
        <f t="shared" si="140"/>
        <v>1541.6666666666667</v>
      </c>
      <c r="AX122" s="1">
        <f t="shared" si="141"/>
        <v>562613.05757047469</v>
      </c>
      <c r="AZ122" s="1">
        <f t="shared" si="142"/>
        <v>100</v>
      </c>
      <c r="BA122" s="1">
        <f t="shared" si="143"/>
        <v>36493.819950517267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7.2719998677930997</v>
      </c>
      <c r="E123" s="10">
        <f t="shared" si="145"/>
        <v>-0.86234919064516102</v>
      </c>
      <c r="F123" s="7" t="s">
        <v>83</v>
      </c>
      <c r="G123" s="1">
        <v>3</v>
      </c>
      <c r="H123" s="9">
        <f t="shared" si="124"/>
        <v>7.2719998677930997</v>
      </c>
      <c r="I123" s="9">
        <f t="shared" si="125"/>
        <v>280.42199986779309</v>
      </c>
      <c r="J123" s="9">
        <f t="shared" si="126"/>
        <v>4.3920324802688704E-2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0.83841425219610699</v>
      </c>
      <c r="P123" s="9">
        <f t="shared" si="129"/>
        <v>3.6823426275656379E-2</v>
      </c>
      <c r="Q123" s="12">
        <f t="shared" si="130"/>
        <v>1.2151730670966606E-2</v>
      </c>
      <c r="R123" s="9">
        <f t="shared" si="131"/>
        <v>9.3951000000000007E-2</v>
      </c>
      <c r="S123" s="13">
        <f t="shared" si="132"/>
        <v>0.12934115305815377</v>
      </c>
      <c r="T123" s="2">
        <f t="shared" si="133"/>
        <v>0.01</v>
      </c>
      <c r="U123" s="14">
        <f t="shared" si="134"/>
        <v>1.2934115305815379E-3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6.7834115305815375E-3</v>
      </c>
      <c r="AU123" s="9">
        <f t="shared" si="138"/>
        <v>28.47</v>
      </c>
      <c r="AV123" s="1">
        <f t="shared" si="139"/>
        <v>0.33</v>
      </c>
      <c r="AW123" s="1">
        <f t="shared" si="140"/>
        <v>1541.6666666666667</v>
      </c>
      <c r="AX123" s="1">
        <f t="shared" si="141"/>
        <v>658286.36147635942</v>
      </c>
      <c r="AZ123" s="1">
        <f t="shared" si="142"/>
        <v>100</v>
      </c>
      <c r="BA123" s="1">
        <f t="shared" si="143"/>
        <v>42699.655879547623</v>
      </c>
    </row>
    <row r="124" spans="1:53" x14ac:dyDescent="0.15">
      <c r="C124" s="7">
        <v>3</v>
      </c>
      <c r="D124" s="7">
        <f t="shared" si="144"/>
        <v>7.3900389702903198</v>
      </c>
      <c r="E124" s="10">
        <f t="shared" si="145"/>
        <v>7.2719998677930997</v>
      </c>
      <c r="F124" s="7" t="s">
        <v>83</v>
      </c>
      <c r="G124" s="1">
        <v>4</v>
      </c>
      <c r="H124" s="9">
        <f t="shared" si="124"/>
        <v>7.3900389702903198</v>
      </c>
      <c r="I124" s="9">
        <f t="shared" si="125"/>
        <v>280.54003897029031</v>
      </c>
      <c r="J124" s="9">
        <f t="shared" si="126"/>
        <v>4.4566687882403214E-2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1.0862908259204507</v>
      </c>
      <c r="P124" s="9">
        <f t="shared" si="129"/>
        <v>4.8412384188314728E-2</v>
      </c>
      <c r="Q124" s="12">
        <f t="shared" si="130"/>
        <v>1.5976086782143861E-2</v>
      </c>
      <c r="R124" s="9">
        <f t="shared" si="131"/>
        <v>9.3951000000000007E-2</v>
      </c>
      <c r="S124" s="13">
        <f t="shared" si="132"/>
        <v>0.1700470115501044</v>
      </c>
      <c r="T124" s="2">
        <f t="shared" si="133"/>
        <v>0.01</v>
      </c>
      <c r="U124" s="14">
        <f t="shared" si="134"/>
        <v>1.700470115501044E-3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7.1904701155010445E-3</v>
      </c>
      <c r="AU124" s="9">
        <f t="shared" si="138"/>
        <v>28.47</v>
      </c>
      <c r="AV124" s="1">
        <f t="shared" si="139"/>
        <v>0.33</v>
      </c>
      <c r="AW124" s="1">
        <f t="shared" si="140"/>
        <v>1541.6666666666667</v>
      </c>
      <c r="AX124" s="1">
        <f t="shared" si="141"/>
        <v>697788.77314139449</v>
      </c>
      <c r="AZ124" s="1">
        <f t="shared" si="142"/>
        <v>100</v>
      </c>
      <c r="BA124" s="1">
        <f t="shared" si="143"/>
        <v>45261.974474036389</v>
      </c>
    </row>
    <row r="125" spans="1:53" x14ac:dyDescent="0.15">
      <c r="C125" s="7">
        <v>4</v>
      </c>
      <c r="D125" s="7">
        <f t="shared" si="144"/>
        <v>13.6910151907</v>
      </c>
      <c r="E125" s="10">
        <f t="shared" si="145"/>
        <v>7.3900389702903198</v>
      </c>
      <c r="F125" s="7" t="s">
        <v>83</v>
      </c>
      <c r="G125" s="1">
        <v>5</v>
      </c>
      <c r="H125" s="9">
        <f t="shared" si="124"/>
        <v>13.6910151907</v>
      </c>
      <c r="I125" s="9">
        <f t="shared" si="125"/>
        <v>286.84101519069998</v>
      </c>
      <c r="J125" s="9">
        <f t="shared" si="126"/>
        <v>9.5525647415408699E-2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0.98598451964552902</v>
      </c>
      <c r="O125" s="9">
        <f t="shared" si="146"/>
        <v>0.33659392208660677</v>
      </c>
      <c r="P125" s="9">
        <f t="shared" si="129"/>
        <v>3.2153352323414743E-2</v>
      </c>
      <c r="Q125" s="12">
        <f t="shared" si="130"/>
        <v>1.0610606266726866E-2</v>
      </c>
      <c r="R125" s="9">
        <f t="shared" si="131"/>
        <v>9.3951000000000007E-2</v>
      </c>
      <c r="S125" s="13">
        <f t="shared" si="132"/>
        <v>0.11293766183145326</v>
      </c>
      <c r="T125" s="2">
        <f t="shared" si="133"/>
        <v>0.01</v>
      </c>
      <c r="U125" s="14">
        <f t="shared" si="134"/>
        <v>1.1293766183145327E-3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6.619376618314533E-3</v>
      </c>
      <c r="AU125" s="9">
        <f t="shared" si="138"/>
        <v>28.47</v>
      </c>
      <c r="AV125" s="1">
        <f t="shared" si="139"/>
        <v>0.33</v>
      </c>
      <c r="AW125" s="1">
        <f t="shared" si="140"/>
        <v>1541.6666666666667</v>
      </c>
      <c r="AX125" s="1">
        <f t="shared" si="141"/>
        <v>642367.83065089979</v>
      </c>
      <c r="AZ125" s="1">
        <f t="shared" si="142"/>
        <v>100</v>
      </c>
      <c r="BA125" s="1">
        <f t="shared" si="143"/>
        <v>41667.102528707001</v>
      </c>
    </row>
    <row r="126" spans="1:53" x14ac:dyDescent="0.15">
      <c r="C126" s="7">
        <v>5</v>
      </c>
      <c r="D126" s="7">
        <f t="shared" si="144"/>
        <v>14.7566549281935</v>
      </c>
      <c r="E126" s="10">
        <f t="shared" si="145"/>
        <v>13.6910151907</v>
      </c>
      <c r="F126" s="7" t="s">
        <v>85</v>
      </c>
      <c r="G126" s="1">
        <v>6</v>
      </c>
      <c r="H126" s="9">
        <f t="shared" si="124"/>
        <v>14.7566549281935</v>
      </c>
      <c r="I126" s="9">
        <f t="shared" si="125"/>
        <v>287.90665492819346</v>
      </c>
      <c r="J126" s="9">
        <f t="shared" si="126"/>
        <v>0.10831420413978017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0.58914056976319196</v>
      </c>
      <c r="P126" s="9">
        <f t="shared" si="129"/>
        <v>6.3812291940356772E-2</v>
      </c>
      <c r="Q126" s="12">
        <f t="shared" si="130"/>
        <v>2.1058056340317734E-2</v>
      </c>
      <c r="R126" s="9">
        <f t="shared" si="131"/>
        <v>9.3951000000000007E-2</v>
      </c>
      <c r="S126" s="13">
        <f t="shared" si="132"/>
        <v>0.22413871422675366</v>
      </c>
      <c r="T126" s="2">
        <f t="shared" si="133"/>
        <v>0.01</v>
      </c>
      <c r="U126" s="14">
        <f t="shared" si="134"/>
        <v>2.2413871422675368E-3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7.7313871422675364E-3</v>
      </c>
      <c r="AU126" s="9">
        <f t="shared" si="138"/>
        <v>28.47</v>
      </c>
      <c r="AV126" s="1">
        <f t="shared" si="139"/>
        <v>0.33</v>
      </c>
      <c r="AW126" s="1">
        <f t="shared" si="140"/>
        <v>1541.6666666666667</v>
      </c>
      <c r="AX126" s="1">
        <f t="shared" si="141"/>
        <v>750281.28370269877</v>
      </c>
      <c r="AZ126" s="1">
        <f t="shared" si="142"/>
        <v>100</v>
      </c>
      <c r="BA126" s="1">
        <f t="shared" si="143"/>
        <v>48666.894078012883</v>
      </c>
    </row>
    <row r="127" spans="1:53" x14ac:dyDescent="0.15">
      <c r="C127" s="7">
        <v>6</v>
      </c>
      <c r="D127" s="7">
        <f t="shared" si="144"/>
        <v>21.052032844333301</v>
      </c>
      <c r="E127" s="10">
        <f t="shared" si="145"/>
        <v>14.7566549281935</v>
      </c>
      <c r="F127" s="7" t="s">
        <v>83</v>
      </c>
      <c r="G127" s="1">
        <v>7</v>
      </c>
      <c r="H127" s="9">
        <f t="shared" si="124"/>
        <v>21.052032844333301</v>
      </c>
      <c r="I127" s="9">
        <f t="shared" si="125"/>
        <v>294.2020328443333</v>
      </c>
      <c r="J127" s="9">
        <f t="shared" si="126"/>
        <v>0.22334232458342715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0.81002827782283515</v>
      </c>
      <c r="P127" s="9">
        <f t="shared" si="129"/>
        <v>0.18091359854726216</v>
      </c>
      <c r="Q127" s="12">
        <f t="shared" si="130"/>
        <v>5.9701487520596515E-2</v>
      </c>
      <c r="R127" s="9">
        <f t="shared" si="131"/>
        <v>9.3951000000000007E-2</v>
      </c>
      <c r="S127" s="13">
        <f t="shared" si="132"/>
        <v>0.63545345467952985</v>
      </c>
      <c r="T127" s="2">
        <f t="shared" si="133"/>
        <v>0.01</v>
      </c>
      <c r="U127" s="14">
        <f t="shared" si="134"/>
        <v>6.3545345467952985E-3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1.6304534546795299E-2</v>
      </c>
      <c r="AU127" s="9">
        <f t="shared" si="138"/>
        <v>28.47</v>
      </c>
      <c r="AV127" s="1">
        <f t="shared" si="139"/>
        <v>0.33</v>
      </c>
      <c r="AW127" s="1">
        <f t="shared" si="140"/>
        <v>1541.6666666666667</v>
      </c>
      <c r="AX127" s="1">
        <f t="shared" si="141"/>
        <v>1582249.974660662</v>
      </c>
      <c r="AZ127" s="1">
        <f t="shared" si="142"/>
        <v>100</v>
      </c>
      <c r="BA127" s="1">
        <f t="shared" si="143"/>
        <v>102632.43078879967</v>
      </c>
    </row>
    <row r="128" spans="1:53" x14ac:dyDescent="0.15">
      <c r="C128" s="7">
        <v>7</v>
      </c>
      <c r="D128" s="7">
        <f t="shared" si="144"/>
        <v>22.849070090322599</v>
      </c>
      <c r="E128" s="10">
        <f t="shared" si="145"/>
        <v>21.052032844333301</v>
      </c>
      <c r="F128" s="7" t="s">
        <v>83</v>
      </c>
      <c r="G128" s="1">
        <v>8</v>
      </c>
      <c r="H128" s="9">
        <f t="shared" si="124"/>
        <v>22.849070090322599</v>
      </c>
      <c r="I128" s="9">
        <f t="shared" si="125"/>
        <v>295.99907009032256</v>
      </c>
      <c r="J128" s="9">
        <f t="shared" si="126"/>
        <v>0.27304373965168977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0.91381467927557292</v>
      </c>
      <c r="P128" s="9">
        <f t="shared" si="129"/>
        <v>0.24951137737801191</v>
      </c>
      <c r="Q128" s="12">
        <f t="shared" si="130"/>
        <v>8.233875453474393E-2</v>
      </c>
      <c r="R128" s="9">
        <f t="shared" si="131"/>
        <v>9.3951000000000007E-2</v>
      </c>
      <c r="S128" s="13">
        <f t="shared" si="132"/>
        <v>0.8764010445311271</v>
      </c>
      <c r="T128" s="2">
        <f t="shared" si="133"/>
        <v>0.01</v>
      </c>
      <c r="U128" s="14">
        <f t="shared" si="134"/>
        <v>8.7640104453112714E-3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1.871401044531127E-2</v>
      </c>
      <c r="AU128" s="9">
        <f t="shared" si="138"/>
        <v>28.47</v>
      </c>
      <c r="AV128" s="1">
        <f t="shared" si="139"/>
        <v>0.33</v>
      </c>
      <c r="AW128" s="1">
        <f t="shared" si="140"/>
        <v>1541.6666666666667</v>
      </c>
      <c r="AX128" s="1">
        <f t="shared" si="141"/>
        <v>1816074.0785276263</v>
      </c>
      <c r="AZ128" s="1">
        <f t="shared" si="142"/>
        <v>100</v>
      </c>
      <c r="BA128" s="1">
        <f t="shared" si="143"/>
        <v>117799.39968827843</v>
      </c>
    </row>
    <row r="129" spans="1:54" x14ac:dyDescent="0.15">
      <c r="C129" s="7">
        <v>8</v>
      </c>
      <c r="D129" s="7">
        <f t="shared" si="144"/>
        <v>22.029015265161298</v>
      </c>
      <c r="E129" s="10">
        <f t="shared" si="145"/>
        <v>22.849070090322599</v>
      </c>
      <c r="F129" s="7" t="s">
        <v>83</v>
      </c>
      <c r="G129" s="1">
        <v>9</v>
      </c>
      <c r="H129" s="9">
        <f t="shared" si="124"/>
        <v>22.029015265161298</v>
      </c>
      <c r="I129" s="9">
        <f t="shared" si="125"/>
        <v>295.1790152651613</v>
      </c>
      <c r="J129" s="9">
        <f t="shared" si="126"/>
        <v>0.24919739572409841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0.9490033018975611</v>
      </c>
      <c r="P129" s="9">
        <f t="shared" si="129"/>
        <v>0.23648915136644255</v>
      </c>
      <c r="Q129" s="12">
        <f t="shared" si="130"/>
        <v>7.8041419950926047E-2</v>
      </c>
      <c r="R129" s="9">
        <f t="shared" si="131"/>
        <v>9.3951000000000007E-2</v>
      </c>
      <c r="S129" s="13">
        <f t="shared" si="132"/>
        <v>0.83066087589196536</v>
      </c>
      <c r="T129" s="2">
        <f t="shared" si="133"/>
        <v>0.01</v>
      </c>
      <c r="U129" s="14">
        <f t="shared" si="134"/>
        <v>8.3066087589196529E-3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1.8256608758919653E-2</v>
      </c>
      <c r="AU129" s="9">
        <f t="shared" si="138"/>
        <v>28.47</v>
      </c>
      <c r="AV129" s="1">
        <f t="shared" si="139"/>
        <v>0.33</v>
      </c>
      <c r="AW129" s="1">
        <f t="shared" si="140"/>
        <v>1541.6666666666667</v>
      </c>
      <c r="AX129" s="1">
        <f t="shared" si="141"/>
        <v>1771686.1933889408</v>
      </c>
      <c r="AZ129" s="1">
        <f t="shared" si="142"/>
        <v>100</v>
      </c>
      <c r="BA129" s="1">
        <f t="shared" si="143"/>
        <v>114920.18551712044</v>
      </c>
    </row>
    <row r="130" spans="1:54" x14ac:dyDescent="0.15">
      <c r="C130" s="7">
        <v>9</v>
      </c>
      <c r="D130" s="7">
        <f t="shared" si="144"/>
        <v>18.096924317666701</v>
      </c>
      <c r="E130" s="10">
        <f t="shared" si="145"/>
        <v>22.029015265161298</v>
      </c>
      <c r="F130" s="7" t="s">
        <v>83</v>
      </c>
      <c r="G130" s="1">
        <v>10</v>
      </c>
      <c r="H130" s="9">
        <f t="shared" si="124"/>
        <v>18.096924317666701</v>
      </c>
      <c r="I130" s="9">
        <f t="shared" si="125"/>
        <v>291.2469243176667</v>
      </c>
      <c r="J130" s="9">
        <f t="shared" si="126"/>
        <v>0.15963732595097652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0.99721415053111861</v>
      </c>
      <c r="P130" s="9">
        <f t="shared" si="129"/>
        <v>0.15919260039126235</v>
      </c>
      <c r="Q130" s="12">
        <f t="shared" si="130"/>
        <v>5.253355812911658E-2</v>
      </c>
      <c r="R130" s="9">
        <f t="shared" si="131"/>
        <v>9.3951000000000007E-2</v>
      </c>
      <c r="S130" s="13">
        <f t="shared" si="132"/>
        <v>0.55915911623204195</v>
      </c>
      <c r="T130" s="2">
        <f t="shared" si="133"/>
        <v>0.01</v>
      </c>
      <c r="U130" s="14">
        <f t="shared" si="134"/>
        <v>5.59159116232042E-3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1.5541591162320421E-2</v>
      </c>
      <c r="AU130" s="9">
        <f t="shared" si="138"/>
        <v>28.47</v>
      </c>
      <c r="AV130" s="1">
        <f t="shared" si="139"/>
        <v>0.33</v>
      </c>
      <c r="AW130" s="1">
        <f t="shared" si="140"/>
        <v>1541.6666666666667</v>
      </c>
      <c r="AX130" s="1">
        <f t="shared" si="141"/>
        <v>1508211.2373211673</v>
      </c>
      <c r="AZ130" s="1">
        <f t="shared" si="142"/>
        <v>100</v>
      </c>
      <c r="BA130" s="1">
        <f t="shared" si="143"/>
        <v>97829.918096508118</v>
      </c>
    </row>
    <row r="131" spans="1:54" x14ac:dyDescent="0.15">
      <c r="C131" s="7">
        <v>10</v>
      </c>
      <c r="D131" s="7">
        <f t="shared" si="144"/>
        <v>10.8261385980645</v>
      </c>
      <c r="E131" s="10">
        <f t="shared" si="145"/>
        <v>18.096924317666701</v>
      </c>
      <c r="F131" s="7" t="s">
        <v>83</v>
      </c>
      <c r="G131" s="1">
        <v>11</v>
      </c>
      <c r="H131" s="9">
        <f t="shared" si="124"/>
        <v>10.8261385980645</v>
      </c>
      <c r="I131" s="9">
        <f t="shared" si="125"/>
        <v>283.97613859806449</v>
      </c>
      <c r="J131" s="9">
        <f t="shared" si="126"/>
        <v>6.7825868051182236E-2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0.79612047263286345</v>
      </c>
      <c r="O131" s="9">
        <f t="shared" si="146"/>
        <v>0.32660107750699297</v>
      </c>
      <c r="P131" s="9">
        <f t="shared" si="129"/>
        <v>2.2152001588363248E-2</v>
      </c>
      <c r="Q131" s="12">
        <f t="shared" si="130"/>
        <v>7.3101605241598722E-3</v>
      </c>
      <c r="R131" s="9">
        <f t="shared" si="131"/>
        <v>9.3951000000000007E-2</v>
      </c>
      <c r="S131" s="13">
        <f t="shared" si="132"/>
        <v>7.7808224757159275E-2</v>
      </c>
      <c r="T131" s="2">
        <f t="shared" si="133"/>
        <v>0.01</v>
      </c>
      <c r="U131" s="14">
        <f t="shared" si="134"/>
        <v>7.7808224757159282E-4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6.2680822475715929E-3</v>
      </c>
      <c r="AU131" s="9">
        <f t="shared" si="138"/>
        <v>28.47</v>
      </c>
      <c r="AV131" s="1">
        <f t="shared" si="139"/>
        <v>0.33</v>
      </c>
      <c r="AW131" s="1">
        <f t="shared" si="140"/>
        <v>1541.6666666666667</v>
      </c>
      <c r="AX131" s="1">
        <f t="shared" si="141"/>
        <v>608276.97650163493</v>
      </c>
      <c r="AZ131" s="1">
        <f t="shared" si="142"/>
        <v>100</v>
      </c>
      <c r="BA131" s="1">
        <f t="shared" si="143"/>
        <v>39455.803881187116</v>
      </c>
    </row>
    <row r="132" spans="1:54" x14ac:dyDescent="0.15">
      <c r="C132" s="7">
        <v>11</v>
      </c>
      <c r="D132" s="7">
        <f t="shared" si="144"/>
        <v>6.1789871751666698</v>
      </c>
      <c r="E132" s="10">
        <f t="shared" si="145"/>
        <v>10.8261385980645</v>
      </c>
      <c r="F132" s="7" t="s">
        <v>85</v>
      </c>
      <c r="G132" s="1">
        <v>12</v>
      </c>
      <c r="H132" s="9">
        <f t="shared" si="124"/>
        <v>6.1789871751666698</v>
      </c>
      <c r="I132" s="9">
        <f t="shared" si="125"/>
        <v>279.32898717516667</v>
      </c>
      <c r="J132" s="9">
        <f t="shared" si="126"/>
        <v>3.8340644141805325E-2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0.58914907591862964</v>
      </c>
      <c r="P132" s="9">
        <f t="shared" si="129"/>
        <v>2.2588355066269626E-2</v>
      </c>
      <c r="Q132" s="12">
        <f t="shared" si="130"/>
        <v>7.4541571718689768E-3</v>
      </c>
      <c r="R132" s="9">
        <f t="shared" si="131"/>
        <v>9.3951000000000007E-2</v>
      </c>
      <c r="S132" s="13">
        <f t="shared" si="132"/>
        <v>7.9340902937371352E-2</v>
      </c>
      <c r="T132" s="2">
        <f t="shared" si="133"/>
        <v>0.01</v>
      </c>
      <c r="U132" s="14">
        <f t="shared" si="134"/>
        <v>7.9340902937371355E-4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6.2834090293737137E-3</v>
      </c>
      <c r="AU132" s="9">
        <f t="shared" si="138"/>
        <v>28.47</v>
      </c>
      <c r="AV132" s="1">
        <f t="shared" si="139"/>
        <v>0.33</v>
      </c>
      <c r="AW132" s="1">
        <f t="shared" si="140"/>
        <v>1541.6666666666667</v>
      </c>
      <c r="AX132" s="1">
        <f t="shared" si="141"/>
        <v>609764.34187526349</v>
      </c>
      <c r="AY132" s="1">
        <f>SUM(AX121:AX132)</f>
        <v>11763992.103529692</v>
      </c>
      <c r="AZ132" s="1">
        <f t="shared" si="142"/>
        <v>100</v>
      </c>
      <c r="BA132" s="1">
        <f t="shared" si="143"/>
        <v>39552.281635152212</v>
      </c>
      <c r="BB132" s="1">
        <f>SUM(BA121:BA132)</f>
        <v>763069.75806679064</v>
      </c>
    </row>
    <row r="133" spans="1:54" x14ac:dyDescent="0.15">
      <c r="C133" s="7">
        <v>12</v>
      </c>
      <c r="D133" s="7">
        <f t="shared" si="144"/>
        <v>2.2310306806451501E-2</v>
      </c>
      <c r="E133" s="10">
        <f t="shared" si="145"/>
        <v>6.1789871751666698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2.5854627371935499</v>
      </c>
      <c r="E136" s="7"/>
      <c r="F136" s="7"/>
      <c r="G136" s="1">
        <v>1</v>
      </c>
      <c r="H136" s="9">
        <f t="shared" ref="H136:H147" si="147">E137</f>
        <v>2.5854627371935499</v>
      </c>
      <c r="I136" s="9">
        <f t="shared" ref="I136:I147" si="148">H136+273.15</f>
        <v>275.73546273719353</v>
      </c>
      <c r="J136" s="9">
        <f t="shared" ref="J136:J147" si="149">EXP(($C$15*(I136-$C$13))/($C$16*I136*$C$13))</f>
        <v>2.4342559306851599E-2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1.8477168928200484E-2</v>
      </c>
      <c r="Q136" s="12">
        <f t="shared" ref="Q136:Q147" si="153">P136*$B$138</f>
        <v>4.804063921332126E-3</v>
      </c>
      <c r="R136" s="9">
        <f t="shared" ref="R136:R147" si="154">L136*$B$138</f>
        <v>0.19735245833333334</v>
      </c>
      <c r="S136" s="13">
        <f t="shared" ref="S136:S147" si="155">Q136/R136</f>
        <v>2.4342559306851599E-2</v>
      </c>
      <c r="T136" s="2">
        <f t="shared" ref="T136:T147" si="156">$B$137/100</f>
        <v>0.01</v>
      </c>
      <c r="U136" s="14">
        <f t="shared" ref="U136:U147" si="157">S136*T136</f>
        <v>2.43425593068516E-4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5.7334255930685165E-3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-0.86234919064516102</v>
      </c>
      <c r="E137" s="10">
        <f t="shared" ref="E137:E148" si="166">D136</f>
        <v>2.5854627371935499</v>
      </c>
      <c r="F137" s="7" t="s">
        <v>83</v>
      </c>
      <c r="G137" s="1">
        <v>2</v>
      </c>
      <c r="H137" s="9">
        <f t="shared" si="147"/>
        <v>-0.86234919064516102</v>
      </c>
      <c r="I137" s="9">
        <f t="shared" si="148"/>
        <v>272.28765080935483</v>
      </c>
      <c r="J137" s="9">
        <f t="shared" si="149"/>
        <v>1.5566032417085424E-2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1.499618664405133</v>
      </c>
      <c r="P137" s="9">
        <f t="shared" si="152"/>
        <v>2.3343112743396649E-2</v>
      </c>
      <c r="Q137" s="12">
        <f t="shared" si="153"/>
        <v>6.0692093132831294E-3</v>
      </c>
      <c r="R137" s="9">
        <f t="shared" si="154"/>
        <v>0.19735245833333334</v>
      </c>
      <c r="S137" s="13">
        <f t="shared" si="155"/>
        <v>3.0753147766885577E-2</v>
      </c>
      <c r="T137" s="2">
        <f t="shared" si="156"/>
        <v>0.01</v>
      </c>
      <c r="U137" s="14">
        <f t="shared" si="157"/>
        <v>3.075314776688558E-4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5.7975314776688557E-3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7.2719998677930997</v>
      </c>
      <c r="E138" s="10">
        <f t="shared" si="166"/>
        <v>-0.86234919064516102</v>
      </c>
      <c r="F138" s="7" t="s">
        <v>83</v>
      </c>
      <c r="G138" s="1">
        <v>3</v>
      </c>
      <c r="H138" s="9">
        <f t="shared" si="147"/>
        <v>7.2719998677930997</v>
      </c>
      <c r="I138" s="9">
        <f t="shared" si="148"/>
        <v>280.42199986779309</v>
      </c>
      <c r="J138" s="9">
        <f t="shared" si="149"/>
        <v>4.3920324802688704E-2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2.2353234683284033</v>
      </c>
      <c r="P138" s="9">
        <f t="shared" si="152"/>
        <v>9.8176132768056104E-2</v>
      </c>
      <c r="Q138" s="12">
        <f t="shared" si="153"/>
        <v>2.5525794519694587E-2</v>
      </c>
      <c r="R138" s="9">
        <f t="shared" si="154"/>
        <v>0.19735245833333334</v>
      </c>
      <c r="S138" s="13">
        <f t="shared" si="155"/>
        <v>0.1293411530581538</v>
      </c>
      <c r="T138" s="2">
        <f t="shared" si="156"/>
        <v>0.01</v>
      </c>
      <c r="U138" s="14">
        <f t="shared" si="157"/>
        <v>1.2934115305815381E-3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6.7834115305815384E-3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7.3900389702903198</v>
      </c>
      <c r="E139" s="10">
        <f t="shared" si="166"/>
        <v>7.2719998677930997</v>
      </c>
      <c r="F139" s="7" t="s">
        <v>83</v>
      </c>
      <c r="G139" s="1">
        <v>4</v>
      </c>
      <c r="H139" s="9">
        <f t="shared" si="147"/>
        <v>7.3900389702903198</v>
      </c>
      <c r="I139" s="9">
        <f t="shared" si="148"/>
        <v>280.54003897029031</v>
      </c>
      <c r="J139" s="9">
        <f t="shared" si="149"/>
        <v>4.4566687882403214E-2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2.896195252227014</v>
      </c>
      <c r="P139" s="9">
        <f t="shared" si="152"/>
        <v>0.12907382985249938</v>
      </c>
      <c r="Q139" s="12">
        <f t="shared" si="153"/>
        <v>3.355919576164984E-2</v>
      </c>
      <c r="R139" s="9">
        <f t="shared" si="154"/>
        <v>0.19735245833333334</v>
      </c>
      <c r="S139" s="13">
        <f t="shared" si="155"/>
        <v>0.17004701155010443</v>
      </c>
      <c r="T139" s="2">
        <f t="shared" si="156"/>
        <v>0.01</v>
      </c>
      <c r="U139" s="14">
        <f t="shared" si="157"/>
        <v>1.7004701155010444E-3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7.1904701155010445E-3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13.6910151907</v>
      </c>
      <c r="E140" s="10">
        <f t="shared" si="166"/>
        <v>7.3900389702903198</v>
      </c>
      <c r="F140" s="7" t="s">
        <v>83</v>
      </c>
      <c r="G140" s="1">
        <v>5</v>
      </c>
      <c r="H140" s="9">
        <f t="shared" si="147"/>
        <v>13.6910151907</v>
      </c>
      <c r="I140" s="9">
        <f t="shared" si="148"/>
        <v>286.84101519069998</v>
      </c>
      <c r="J140" s="9">
        <f t="shared" si="149"/>
        <v>9.5525647415408699E-2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3.5261693390411812</v>
      </c>
      <c r="P140" s="9">
        <f t="shared" si="152"/>
        <v>0.33683960900827259</v>
      </c>
      <c r="Q140" s="12">
        <f t="shared" si="153"/>
        <v>8.7578298342150876E-2</v>
      </c>
      <c r="R140" s="9">
        <f t="shared" si="154"/>
        <v>0.19735245833333334</v>
      </c>
      <c r="S140" s="13">
        <f t="shared" si="155"/>
        <v>0.44376593573630024</v>
      </c>
      <c r="T140" s="2">
        <f t="shared" si="156"/>
        <v>0.01</v>
      </c>
      <c r="U140" s="14">
        <f t="shared" si="157"/>
        <v>4.437659357363003E-3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9.9276593573630022E-3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14.7566549281935</v>
      </c>
      <c r="E141" s="10">
        <f t="shared" si="166"/>
        <v>13.6910151907</v>
      </c>
      <c r="F141" s="7" t="s">
        <v>85</v>
      </c>
      <c r="G141" s="1">
        <v>6</v>
      </c>
      <c r="H141" s="9">
        <f t="shared" si="147"/>
        <v>14.7566549281935</v>
      </c>
      <c r="I141" s="9">
        <f t="shared" si="148"/>
        <v>287.90665492819346</v>
      </c>
      <c r="J141" s="9">
        <f t="shared" si="149"/>
        <v>0.10831420413978017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3.9483776466995755</v>
      </c>
      <c r="P141" s="9">
        <f t="shared" si="152"/>
        <v>0.42766538244556263</v>
      </c>
      <c r="Q141" s="12">
        <f t="shared" si="153"/>
        <v>0.11119299943584629</v>
      </c>
      <c r="R141" s="9">
        <f t="shared" si="154"/>
        <v>0.19735245833333334</v>
      </c>
      <c r="S141" s="13">
        <f t="shared" si="155"/>
        <v>0.56342343224343561</v>
      </c>
      <c r="T141" s="2">
        <f t="shared" si="156"/>
        <v>0.01</v>
      </c>
      <c r="U141" s="14">
        <f t="shared" si="157"/>
        <v>5.6342343224343562E-3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1.1124234322434357E-2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21.052032844333301</v>
      </c>
      <c r="E142" s="10">
        <f t="shared" si="166"/>
        <v>14.7566549281935</v>
      </c>
      <c r="F142" s="7" t="s">
        <v>83</v>
      </c>
      <c r="G142" s="1">
        <v>7</v>
      </c>
      <c r="H142" s="9">
        <f t="shared" si="147"/>
        <v>21.052032844333301</v>
      </c>
      <c r="I142" s="9">
        <f t="shared" si="148"/>
        <v>294.2020328443333</v>
      </c>
      <c r="J142" s="9">
        <f t="shared" si="149"/>
        <v>0.22334232458342715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4.2797601809206798</v>
      </c>
      <c r="P142" s="9">
        <f t="shared" si="152"/>
        <v>0.95585158746641341</v>
      </c>
      <c r="Q142" s="12">
        <f t="shared" si="153"/>
        <v>0.24852141274126749</v>
      </c>
      <c r="R142" s="9">
        <f t="shared" si="154"/>
        <v>0.19735245833333334</v>
      </c>
      <c r="S142" s="13">
        <f t="shared" si="155"/>
        <v>1.2592770054148932</v>
      </c>
      <c r="T142" s="2">
        <f t="shared" si="156"/>
        <v>0.01</v>
      </c>
      <c r="U142" s="14">
        <f t="shared" si="157"/>
        <v>1.2592770054148932E-2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2.2542770054148932E-2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22.849070090322599</v>
      </c>
      <c r="E143" s="10">
        <f t="shared" si="166"/>
        <v>21.052032844333301</v>
      </c>
      <c r="F143" s="7" t="s">
        <v>83</v>
      </c>
      <c r="G143" s="1">
        <v>8</v>
      </c>
      <c r="H143" s="9">
        <f t="shared" si="147"/>
        <v>22.849070090322599</v>
      </c>
      <c r="I143" s="9">
        <f t="shared" si="148"/>
        <v>295.99907009032256</v>
      </c>
      <c r="J143" s="9">
        <f t="shared" si="149"/>
        <v>0.27304373965168977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4.0829565101209333</v>
      </c>
      <c r="P143" s="9">
        <f t="shared" si="152"/>
        <v>1.114825714358632</v>
      </c>
      <c r="Q143" s="12">
        <f t="shared" si="153"/>
        <v>0.2898546857332443</v>
      </c>
      <c r="R143" s="9">
        <f t="shared" si="154"/>
        <v>0.19735245833333334</v>
      </c>
      <c r="S143" s="13">
        <f t="shared" si="155"/>
        <v>1.4687158608567841</v>
      </c>
      <c r="T143" s="2">
        <f t="shared" si="156"/>
        <v>0.01</v>
      </c>
      <c r="U143" s="14">
        <f t="shared" si="157"/>
        <v>1.4687158608567841E-2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2.4637158608567841E-2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22.029015265161298</v>
      </c>
      <c r="E144" s="10">
        <f t="shared" si="166"/>
        <v>22.849070090322599</v>
      </c>
      <c r="F144" s="7" t="s">
        <v>83</v>
      </c>
      <c r="G144" s="1">
        <v>9</v>
      </c>
      <c r="H144" s="9">
        <f t="shared" si="147"/>
        <v>22.029015265161298</v>
      </c>
      <c r="I144" s="9">
        <f t="shared" si="148"/>
        <v>295.1790152651613</v>
      </c>
      <c r="J144" s="9">
        <f t="shared" si="149"/>
        <v>0.24919739572409841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3.7271787124289681</v>
      </c>
      <c r="P144" s="9">
        <f t="shared" si="152"/>
        <v>0.92880322853559716</v>
      </c>
      <c r="Q144" s="12">
        <f t="shared" si="153"/>
        <v>0.24148883941925528</v>
      </c>
      <c r="R144" s="9">
        <f t="shared" si="154"/>
        <v>0.19735245833333334</v>
      </c>
      <c r="S144" s="13">
        <f t="shared" si="155"/>
        <v>1.2236424185371659</v>
      </c>
      <c r="T144" s="2">
        <f t="shared" si="156"/>
        <v>0.01</v>
      </c>
      <c r="U144" s="14">
        <f t="shared" si="157"/>
        <v>1.223642418537166E-2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2.2186424185371659E-2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18.096924317666701</v>
      </c>
      <c r="E145" s="10">
        <f t="shared" si="166"/>
        <v>22.029015265161298</v>
      </c>
      <c r="F145" s="7" t="s">
        <v>83</v>
      </c>
      <c r="G145" s="1">
        <v>10</v>
      </c>
      <c r="H145" s="9">
        <f t="shared" si="147"/>
        <v>18.096924317666701</v>
      </c>
      <c r="I145" s="9">
        <f t="shared" si="148"/>
        <v>291.2469243176667</v>
      </c>
      <c r="J145" s="9">
        <f t="shared" si="149"/>
        <v>0.15963732595097652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3.5574234005600376</v>
      </c>
      <c r="P145" s="9">
        <f t="shared" si="152"/>
        <v>0.56789755894083405</v>
      </c>
      <c r="Q145" s="12">
        <f t="shared" si="153"/>
        <v>0.14765336532461687</v>
      </c>
      <c r="R145" s="9">
        <f t="shared" si="154"/>
        <v>0.19735245833333334</v>
      </c>
      <c r="S145" s="13">
        <f t="shared" si="155"/>
        <v>0.74817089471075438</v>
      </c>
      <c r="T145" s="2">
        <f t="shared" si="156"/>
        <v>0.01</v>
      </c>
      <c r="U145" s="14">
        <f t="shared" si="157"/>
        <v>7.4817089471075435E-3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1.7431708947107542E-2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10.8261385980645</v>
      </c>
      <c r="E146" s="10">
        <f t="shared" si="166"/>
        <v>18.096924317666701</v>
      </c>
      <c r="F146" s="7" t="s">
        <v>83</v>
      </c>
      <c r="G146" s="1">
        <v>11</v>
      </c>
      <c r="H146" s="9">
        <f t="shared" si="147"/>
        <v>10.8261385980645</v>
      </c>
      <c r="I146" s="9">
        <f t="shared" si="148"/>
        <v>283.97613859806449</v>
      </c>
      <c r="J146" s="9">
        <f t="shared" si="149"/>
        <v>6.7825868051182236E-2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3.7485737582858705</v>
      </c>
      <c r="P146" s="9">
        <f t="shared" si="152"/>
        <v>0.25425026910962173</v>
      </c>
      <c r="Q146" s="12">
        <f t="shared" si="153"/>
        <v>6.6105069968501656E-2</v>
      </c>
      <c r="R146" s="9">
        <f t="shared" si="154"/>
        <v>0.19735245833333334</v>
      </c>
      <c r="S146" s="13">
        <f t="shared" si="155"/>
        <v>0.3349594452826552</v>
      </c>
      <c r="T146" s="2">
        <f t="shared" si="156"/>
        <v>0.01</v>
      </c>
      <c r="U146" s="14">
        <f t="shared" si="157"/>
        <v>3.3495944528265519E-3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8.8395944528265533E-3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6.1789871751666698</v>
      </c>
      <c r="E147" s="10">
        <f t="shared" si="166"/>
        <v>10.8261385980645</v>
      </c>
      <c r="F147" s="7" t="s">
        <v>85</v>
      </c>
      <c r="G147" s="1">
        <v>12</v>
      </c>
      <c r="H147" s="9">
        <f t="shared" si="147"/>
        <v>6.1789871751666698</v>
      </c>
      <c r="I147" s="9">
        <f t="shared" si="148"/>
        <v>279.32898717516667</v>
      </c>
      <c r="J147" s="9">
        <f t="shared" si="149"/>
        <v>3.8340644141805325E-2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4.2533714058429153</v>
      </c>
      <c r="P147" s="9">
        <f t="shared" si="152"/>
        <v>0.16307699947435345</v>
      </c>
      <c r="Q147" s="12">
        <f t="shared" si="153"/>
        <v>4.2400019863331896E-2</v>
      </c>
      <c r="R147" s="9">
        <f t="shared" si="154"/>
        <v>0.19735245833333334</v>
      </c>
      <c r="S147" s="13">
        <f t="shared" si="155"/>
        <v>0.214844143424437</v>
      </c>
      <c r="T147" s="2">
        <f t="shared" si="156"/>
        <v>0.01</v>
      </c>
      <c r="U147" s="14">
        <f t="shared" si="157"/>
        <v>2.1484414342443701E-3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7.6384414342443698E-3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2.2310306806451501E-2</v>
      </c>
      <c r="E148" s="10">
        <f t="shared" si="166"/>
        <v>6.1789871751666698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63147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246624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304187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352769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660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1">
        <v>5200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1">
        <v>1500</v>
      </c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832838.83063523017</v>
      </c>
      <c r="J13" s="6" t="s">
        <v>37</v>
      </c>
      <c r="K13" s="6">
        <f>I13/(10000*1000)</f>
        <v>8.3283883063523023E-2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12.2398703207419</v>
      </c>
      <c r="E26" s="7"/>
      <c r="F26" s="7"/>
      <c r="G26" s="1">
        <v>1</v>
      </c>
      <c r="H26" s="9">
        <f t="shared" ref="H26:H37" si="0">E27</f>
        <v>12.2398703207419</v>
      </c>
      <c r="I26" s="9">
        <f t="shared" ref="I26:I37" si="1">H26+273.15</f>
        <v>285.38987032074186</v>
      </c>
      <c r="J26" s="9">
        <f t="shared" ref="J26:J37" si="2">EXP(($C$15*(I26-$C$13))/($C$16*I26*$C$13))</f>
        <v>8.0382172009162561E-2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3.2580577651965745</v>
      </c>
      <c r="Q26" s="12">
        <f t="shared" ref="Q26:Q37" si="6">P26*$B$28</f>
        <v>0.32580577651965748</v>
      </c>
      <c r="R26" s="9">
        <f t="shared" ref="R26:R37" si="7">L26*$B$28</f>
        <v>4.0532094166666672</v>
      </c>
      <c r="S26" s="13">
        <f t="shared" ref="S26:S37" si="8">Q26/R26</f>
        <v>8.0382172009162561E-2</v>
      </c>
      <c r="T26" s="2">
        <f t="shared" ref="T26:T37" si="9">$B$27/100</f>
        <v>0.34</v>
      </c>
      <c r="U26" s="14">
        <f t="shared" ref="U26:U37" si="10">S26*T26</f>
        <v>2.7329938483115272E-2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4.022993848311527E-2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10.501979179064501</v>
      </c>
      <c r="E27" s="10">
        <f t="shared" ref="E27:E38" si="18">D26</f>
        <v>12.2398703207419</v>
      </c>
      <c r="F27" s="7" t="s">
        <v>83</v>
      </c>
      <c r="G27" s="1">
        <v>2</v>
      </c>
      <c r="H27" s="9">
        <f t="shared" si="0"/>
        <v>10.501979179064501</v>
      </c>
      <c r="I27" s="9">
        <f t="shared" si="1"/>
        <v>283.65197917906448</v>
      </c>
      <c r="J27" s="9">
        <f t="shared" si="2"/>
        <v>6.5219587110553437E-2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77.806130568136766</v>
      </c>
      <c r="P27" s="9">
        <f t="shared" si="5"/>
        <v>5.0744837103236904</v>
      </c>
      <c r="Q27" s="12">
        <f t="shared" si="6"/>
        <v>0.50744837103236906</v>
      </c>
      <c r="R27" s="9">
        <f t="shared" si="7"/>
        <v>4.0532094166666672</v>
      </c>
      <c r="S27" s="13">
        <f t="shared" si="8"/>
        <v>0.1251966821516198</v>
      </c>
      <c r="T27" s="2">
        <f t="shared" si="9"/>
        <v>0.34</v>
      </c>
      <c r="U27" s="14">
        <f t="shared" si="10"/>
        <v>4.2566871931550739E-2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5.546687193155074E-2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14.1712042431379</v>
      </c>
      <c r="E28" s="10">
        <f t="shared" si="18"/>
        <v>10.501979179064501</v>
      </c>
      <c r="F28" s="7" t="s">
        <v>83</v>
      </c>
      <c r="G28" s="1">
        <v>3</v>
      </c>
      <c r="H28" s="9">
        <f t="shared" si="0"/>
        <v>14.1712042431379</v>
      </c>
      <c r="I28" s="9">
        <f t="shared" si="1"/>
        <v>287.32120424313786</v>
      </c>
      <c r="J28" s="9">
        <f t="shared" si="2"/>
        <v>0.1011015638822526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113.26374102447974</v>
      </c>
      <c r="P28" s="9">
        <f t="shared" si="5"/>
        <v>11.451141348729353</v>
      </c>
      <c r="Q28" s="12">
        <f t="shared" si="6"/>
        <v>1.1451141348729352</v>
      </c>
      <c r="R28" s="9">
        <f t="shared" si="7"/>
        <v>4.0532094166666672</v>
      </c>
      <c r="S28" s="13">
        <f t="shared" si="8"/>
        <v>0.2825203479899811</v>
      </c>
      <c r="T28" s="2">
        <f t="shared" si="9"/>
        <v>0.34</v>
      </c>
      <c r="U28" s="14">
        <f t="shared" si="10"/>
        <v>9.6056918316593576E-2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0.10895691831659357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15.056126219032301</v>
      </c>
      <c r="E29" s="10">
        <f t="shared" si="18"/>
        <v>14.1712042431379</v>
      </c>
      <c r="F29" s="7" t="s">
        <v>83</v>
      </c>
      <c r="G29" s="1">
        <v>4</v>
      </c>
      <c r="H29" s="9">
        <f t="shared" si="0"/>
        <v>15.056126219032301</v>
      </c>
      <c r="I29" s="9">
        <f t="shared" si="1"/>
        <v>288.20612621903229</v>
      </c>
      <c r="J29" s="9">
        <f t="shared" si="2"/>
        <v>0.11218815949571578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142.34469384241706</v>
      </c>
      <c r="P29" s="9">
        <f t="shared" si="5"/>
        <v>15.969389216161916</v>
      </c>
      <c r="Q29" s="12">
        <f t="shared" si="6"/>
        <v>1.5969389216161918</v>
      </c>
      <c r="R29" s="9">
        <f t="shared" si="7"/>
        <v>4.0532094166666672</v>
      </c>
      <c r="S29" s="13">
        <f t="shared" si="8"/>
        <v>0.39399368684224162</v>
      </c>
      <c r="T29" s="2">
        <f t="shared" si="9"/>
        <v>0.34</v>
      </c>
      <c r="U29" s="14">
        <f t="shared" si="10"/>
        <v>0.13395785352636216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0.14685785352636216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19.505651005000001</v>
      </c>
      <c r="E30" s="10">
        <f t="shared" si="18"/>
        <v>15.056126219032301</v>
      </c>
      <c r="F30" s="7" t="s">
        <v>83</v>
      </c>
      <c r="G30" s="1">
        <v>5</v>
      </c>
      <c r="H30" s="9">
        <f t="shared" si="0"/>
        <v>19.505651005000001</v>
      </c>
      <c r="I30" s="9">
        <f t="shared" si="1"/>
        <v>292.65565100499998</v>
      </c>
      <c r="J30" s="9">
        <f t="shared" si="2"/>
        <v>0.18750955400024225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120.05653939494239</v>
      </c>
      <c r="O30" s="9">
        <f t="shared" si="19"/>
        <v>46.85085939797942</v>
      </c>
      <c r="P30" s="9">
        <f t="shared" si="5"/>
        <v>8.7849837502431782</v>
      </c>
      <c r="Q30" s="12">
        <f t="shared" si="6"/>
        <v>0.87849837502431782</v>
      </c>
      <c r="R30" s="9">
        <f t="shared" si="7"/>
        <v>4.0532094166666672</v>
      </c>
      <c r="S30" s="13">
        <f t="shared" si="8"/>
        <v>0.21674142259019746</v>
      </c>
      <c r="T30" s="2">
        <f t="shared" si="9"/>
        <v>0.34</v>
      </c>
      <c r="U30" s="14">
        <f t="shared" si="10"/>
        <v>7.3692083680667139E-2</v>
      </c>
      <c r="V30" s="13"/>
      <c r="W30" s="2"/>
      <c r="X30" s="14"/>
      <c r="Y30" s="2">
        <v>0.04</v>
      </c>
      <c r="Z30" s="2">
        <v>0.63</v>
      </c>
      <c r="AA30" s="2">
        <f t="shared" si="11"/>
        <v>2.52E-2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1.4999999999999999E-2</v>
      </c>
      <c r="AO30" s="2">
        <v>0.03</v>
      </c>
      <c r="AP30" s="2">
        <f t="shared" si="12"/>
        <v>4.4999999999999999E-4</v>
      </c>
      <c r="AQ30" s="1">
        <f t="shared" si="13"/>
        <v>9.9342083680667131E-2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20.8234782803226</v>
      </c>
      <c r="E31" s="10">
        <f t="shared" si="18"/>
        <v>19.505651005000001</v>
      </c>
      <c r="F31" s="7" t="s">
        <v>85</v>
      </c>
      <c r="G31" s="1">
        <v>6</v>
      </c>
      <c r="H31" s="9">
        <f t="shared" si="0"/>
        <v>20.8234782803226</v>
      </c>
      <c r="I31" s="9">
        <f t="shared" si="1"/>
        <v>293.97347828032258</v>
      </c>
      <c r="J31" s="9">
        <f t="shared" si="2"/>
        <v>0.2176688710615082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78.597969814402916</v>
      </c>
      <c r="P31" s="9">
        <f t="shared" si="5"/>
        <v>17.108331357227581</v>
      </c>
      <c r="Q31" s="12">
        <f t="shared" si="6"/>
        <v>1.7108331357227582</v>
      </c>
      <c r="R31" s="9">
        <f t="shared" si="7"/>
        <v>4.0532094166666672</v>
      </c>
      <c r="S31" s="13">
        <f t="shared" si="8"/>
        <v>0.42209344740191984</v>
      </c>
      <c r="T31" s="2">
        <f t="shared" si="9"/>
        <v>0.34</v>
      </c>
      <c r="U31" s="14">
        <f t="shared" si="10"/>
        <v>0.14351177211665275</v>
      </c>
      <c r="V31" s="13"/>
      <c r="W31" s="2"/>
      <c r="X31" s="14"/>
      <c r="Y31" s="2">
        <v>0.04</v>
      </c>
      <c r="Z31" s="2">
        <v>0.63</v>
      </c>
      <c r="AA31" s="2">
        <f t="shared" si="11"/>
        <v>2.52E-2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1.4999999999999999E-2</v>
      </c>
      <c r="AO31" s="2">
        <v>0.03</v>
      </c>
      <c r="AP31" s="2">
        <f t="shared" si="12"/>
        <v>4.4999999999999999E-4</v>
      </c>
      <c r="AQ31" s="1">
        <f t="shared" si="13"/>
        <v>0.16916177211665276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26.241361515333299</v>
      </c>
      <c r="E32" s="10">
        <f t="shared" si="18"/>
        <v>20.8234782803226</v>
      </c>
      <c r="F32" s="7" t="s">
        <v>83</v>
      </c>
      <c r="G32" s="1">
        <v>7</v>
      </c>
      <c r="H32" s="9">
        <f t="shared" si="0"/>
        <v>26.241361515333299</v>
      </c>
      <c r="I32" s="9">
        <f t="shared" si="1"/>
        <v>299.3913615153333</v>
      </c>
      <c r="J32" s="9">
        <f t="shared" si="2"/>
        <v>0.39637038558552623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102.021732623842</v>
      </c>
      <c r="P32" s="9">
        <f t="shared" si="5"/>
        <v>40.438393498215717</v>
      </c>
      <c r="Q32" s="12">
        <f t="shared" si="6"/>
        <v>4.0438393498215719</v>
      </c>
      <c r="R32" s="9">
        <f t="shared" si="7"/>
        <v>4.0532094166666672</v>
      </c>
      <c r="S32" s="13">
        <f t="shared" si="8"/>
        <v>0.99768823520280847</v>
      </c>
      <c r="T32" s="2">
        <f t="shared" si="9"/>
        <v>0.34</v>
      </c>
      <c r="U32" s="14">
        <f t="shared" si="10"/>
        <v>0.3392139999689549</v>
      </c>
      <c r="V32" s="13"/>
      <c r="W32" s="2"/>
      <c r="X32" s="14"/>
      <c r="Y32" s="2">
        <v>0.05</v>
      </c>
      <c r="Z32" s="2">
        <v>0.63</v>
      </c>
      <c r="AA32" s="2">
        <f t="shared" si="11"/>
        <v>3.15E-2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0.02</v>
      </c>
      <c r="AO32" s="2">
        <v>0.03</v>
      </c>
      <c r="AP32" s="2">
        <f t="shared" si="12"/>
        <v>5.9999999999999995E-4</v>
      </c>
      <c r="AQ32" s="1">
        <f t="shared" si="13"/>
        <v>0.37131399996895492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28.491437078709701</v>
      </c>
      <c r="E33" s="10">
        <f t="shared" si="18"/>
        <v>26.241361515333299</v>
      </c>
      <c r="F33" s="7" t="s">
        <v>83</v>
      </c>
      <c r="G33" s="1">
        <v>8</v>
      </c>
      <c r="H33" s="9">
        <f t="shared" si="0"/>
        <v>28.491437078709701</v>
      </c>
      <c r="I33" s="9">
        <f t="shared" si="1"/>
        <v>301.64143707870966</v>
      </c>
      <c r="J33" s="9">
        <f t="shared" si="2"/>
        <v>0.50519501008174628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102.11543329229293</v>
      </c>
      <c r="P33" s="9">
        <f t="shared" si="5"/>
        <v>51.588207351601817</v>
      </c>
      <c r="Q33" s="12">
        <f t="shared" si="6"/>
        <v>5.158820735160182</v>
      </c>
      <c r="R33" s="9">
        <f t="shared" si="7"/>
        <v>4.0532094166666672</v>
      </c>
      <c r="S33" s="13">
        <f t="shared" si="8"/>
        <v>1.2727742894179799</v>
      </c>
      <c r="T33" s="2">
        <f t="shared" si="9"/>
        <v>0.34</v>
      </c>
      <c r="U33" s="14">
        <f t="shared" si="10"/>
        <v>0.4327432584021132</v>
      </c>
      <c r="V33" s="13"/>
      <c r="W33" s="2"/>
      <c r="X33" s="14"/>
      <c r="Y33" s="2">
        <v>0.05</v>
      </c>
      <c r="Z33" s="2">
        <v>0.63</v>
      </c>
      <c r="AA33" s="2">
        <f t="shared" si="11"/>
        <v>3.15E-2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0.02</v>
      </c>
      <c r="AO33" s="2">
        <v>0.03</v>
      </c>
      <c r="AP33" s="2">
        <f t="shared" si="12"/>
        <v>5.9999999999999995E-4</v>
      </c>
      <c r="AQ33" s="1">
        <f t="shared" si="13"/>
        <v>0.46484325840211321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28.001942602903199</v>
      </c>
      <c r="E34" s="10">
        <f t="shared" si="18"/>
        <v>28.491437078709701</v>
      </c>
      <c r="F34" s="7" t="s">
        <v>83</v>
      </c>
      <c r="G34" s="1">
        <v>9</v>
      </c>
      <c r="H34" s="9">
        <f t="shared" si="0"/>
        <v>28.001942602903199</v>
      </c>
      <c r="I34" s="9">
        <f t="shared" si="1"/>
        <v>301.1519426029032</v>
      </c>
      <c r="J34" s="9">
        <f t="shared" si="2"/>
        <v>0.47937224927573757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91.059320107357763</v>
      </c>
      <c r="P34" s="9">
        <f t="shared" si="5"/>
        <v>43.651311097383491</v>
      </c>
      <c r="Q34" s="12">
        <f t="shared" si="6"/>
        <v>4.3651311097383489</v>
      </c>
      <c r="R34" s="9">
        <f t="shared" si="7"/>
        <v>4.0532094166666672</v>
      </c>
      <c r="S34" s="13">
        <f t="shared" si="8"/>
        <v>1.0769567177528676</v>
      </c>
      <c r="T34" s="2">
        <f t="shared" si="9"/>
        <v>0.34</v>
      </c>
      <c r="U34" s="14">
        <f t="shared" si="10"/>
        <v>0.36616528403597504</v>
      </c>
      <c r="V34" s="13"/>
      <c r="W34" s="2"/>
      <c r="X34" s="14"/>
      <c r="Y34" s="2">
        <v>0.05</v>
      </c>
      <c r="Z34" s="2">
        <v>0.63</v>
      </c>
      <c r="AA34" s="2">
        <f t="shared" si="11"/>
        <v>3.15E-2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0.02</v>
      </c>
      <c r="AO34" s="2">
        <v>0.03</v>
      </c>
      <c r="AP34" s="2">
        <f t="shared" si="12"/>
        <v>5.9999999999999995E-4</v>
      </c>
      <c r="AQ34" s="1">
        <f t="shared" si="13"/>
        <v>0.39826528403597505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25.2804114816667</v>
      </c>
      <c r="E35" s="10">
        <f t="shared" si="18"/>
        <v>28.001942602903199</v>
      </c>
      <c r="F35" s="7" t="s">
        <v>83</v>
      </c>
      <c r="G35" s="1">
        <v>10</v>
      </c>
      <c r="H35" s="9">
        <f t="shared" si="0"/>
        <v>25.2804114816667</v>
      </c>
      <c r="I35" s="9">
        <f t="shared" si="1"/>
        <v>298.43041148166668</v>
      </c>
      <c r="J35" s="9">
        <f t="shared" si="2"/>
        <v>0.3569615180646078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87.940103176640946</v>
      </c>
      <c r="P35" s="9">
        <f t="shared" si="5"/>
        <v>31.391232728691989</v>
      </c>
      <c r="Q35" s="12">
        <f t="shared" si="6"/>
        <v>3.1391232728691989</v>
      </c>
      <c r="R35" s="9">
        <f t="shared" si="7"/>
        <v>4.0532094166666672</v>
      </c>
      <c r="S35" s="13">
        <f t="shared" si="8"/>
        <v>0.77447843182274878</v>
      </c>
      <c r="T35" s="2">
        <f t="shared" si="9"/>
        <v>0.34</v>
      </c>
      <c r="U35" s="14">
        <f t="shared" si="10"/>
        <v>0.2633226668197346</v>
      </c>
      <c r="V35" s="13"/>
      <c r="W35" s="2"/>
      <c r="X35" s="14"/>
      <c r="Y35" s="2">
        <v>0.05</v>
      </c>
      <c r="Z35" s="2">
        <v>0.63</v>
      </c>
      <c r="AA35" s="2">
        <f t="shared" si="11"/>
        <v>3.15E-2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0.02</v>
      </c>
      <c r="AO35" s="2">
        <v>0.03</v>
      </c>
      <c r="AP35" s="2">
        <f t="shared" si="12"/>
        <v>5.9999999999999995E-4</v>
      </c>
      <c r="AQ35" s="1">
        <f t="shared" si="13"/>
        <v>0.29542266681973461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22.655150354193498</v>
      </c>
      <c r="E36" s="10">
        <f t="shared" si="18"/>
        <v>25.2804114816667</v>
      </c>
      <c r="F36" s="7" t="s">
        <v>83</v>
      </c>
      <c r="G36" s="1">
        <v>11</v>
      </c>
      <c r="H36" s="9">
        <f t="shared" si="0"/>
        <v>22.655150354193498</v>
      </c>
      <c r="I36" s="9">
        <f t="shared" si="1"/>
        <v>295.80515035419347</v>
      </c>
      <c r="J36" s="9">
        <f t="shared" si="2"/>
        <v>0.26721868988688885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53.721426925551512</v>
      </c>
      <c r="O36" s="9">
        <f t="shared" si="19"/>
        <v>43.359537689064112</v>
      </c>
      <c r="P36" s="9">
        <f t="shared" si="5"/>
        <v>11.586478855372892</v>
      </c>
      <c r="Q36" s="12">
        <f t="shared" si="6"/>
        <v>1.1586478855372893</v>
      </c>
      <c r="R36" s="9">
        <f t="shared" si="7"/>
        <v>4.0532094166666672</v>
      </c>
      <c r="S36" s="13">
        <f t="shared" si="8"/>
        <v>0.2858593688184396</v>
      </c>
      <c r="T36" s="2">
        <f t="shared" si="9"/>
        <v>0.34</v>
      </c>
      <c r="U36" s="14">
        <f t="shared" si="10"/>
        <v>9.7192185398269473E-2</v>
      </c>
      <c r="V36" s="13"/>
      <c r="W36" s="2"/>
      <c r="X36" s="14"/>
      <c r="Y36" s="2">
        <v>0.05</v>
      </c>
      <c r="Z36" s="2">
        <v>0.63</v>
      </c>
      <c r="AA36" s="2">
        <f t="shared" si="11"/>
        <v>3.15E-2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0.02</v>
      </c>
      <c r="AO36" s="2">
        <v>0.03</v>
      </c>
      <c r="AP36" s="2">
        <f t="shared" si="12"/>
        <v>5.9999999999999995E-4</v>
      </c>
      <c r="AQ36" s="1">
        <f t="shared" si="13"/>
        <v>0.12929218539826948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17.075307898666701</v>
      </c>
      <c r="E37" s="10">
        <f t="shared" si="18"/>
        <v>22.655150354193498</v>
      </c>
      <c r="F37" s="7" t="s">
        <v>85</v>
      </c>
      <c r="G37" s="1">
        <v>12</v>
      </c>
      <c r="H37" s="9">
        <f t="shared" si="0"/>
        <v>17.075307898666701</v>
      </c>
      <c r="I37" s="9">
        <f t="shared" si="1"/>
        <v>290.2253078986667</v>
      </c>
      <c r="J37" s="9">
        <f t="shared" si="2"/>
        <v>0.14191429987135679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72.30515300035789</v>
      </c>
      <c r="P37" s="9">
        <f t="shared" si="5"/>
        <v>10.261135165137123</v>
      </c>
      <c r="Q37" s="12">
        <f t="shared" si="6"/>
        <v>1.0261135165137123</v>
      </c>
      <c r="R37" s="9">
        <f t="shared" si="7"/>
        <v>4.0532094166666672</v>
      </c>
      <c r="S37" s="13">
        <f t="shared" si="8"/>
        <v>0.2531607452342251</v>
      </c>
      <c r="T37" s="2">
        <f t="shared" si="9"/>
        <v>0.34</v>
      </c>
      <c r="U37" s="14">
        <f t="shared" si="10"/>
        <v>8.6074653379636545E-2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9.897465337963654E-2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11.3651721065161</v>
      </c>
      <c r="E38" s="10">
        <f t="shared" si="18"/>
        <v>17.075307898666701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12.2398703207419</v>
      </c>
      <c r="E42" s="7"/>
      <c r="F42" s="7"/>
      <c r="G42" s="1">
        <v>1</v>
      </c>
      <c r="H42" s="9">
        <f t="shared" ref="H42:H53" si="20">E43</f>
        <v>12.2398703207419</v>
      </c>
      <c r="I42" s="9">
        <f t="shared" ref="I42:I53" si="21">H42+273.15</f>
        <v>285.38987032074186</v>
      </c>
      <c r="J42" s="9">
        <f t="shared" ref="J42:J53" si="22">EXP(($C$15*(I42-$C$13))/($C$16*I42*$C$13))</f>
        <v>8.0382172009162561E-2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4.7309932113142743</v>
      </c>
      <c r="Q42" s="12">
        <f t="shared" ref="Q42:Q53" si="26">P42*$B$44</f>
        <v>1.1354383707154259</v>
      </c>
      <c r="R42" s="9">
        <f t="shared" ref="R42:R53" si="27">L42*$B$44</f>
        <v>14.125500000000001</v>
      </c>
      <c r="S42" s="13">
        <f t="shared" ref="S42:S53" si="28">Q42/R42</f>
        <v>8.0382172009162561E-2</v>
      </c>
      <c r="T42" s="2">
        <f t="shared" ref="T42:T53" si="29">$B$43/100</f>
        <v>0.43</v>
      </c>
      <c r="U42" s="14">
        <f t="shared" ref="U42:U53" si="30">S42*T42</f>
        <v>3.4564333963939903E-2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4.29843339639399E-2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5262.25</v>
      </c>
      <c r="AU42" s="1">
        <f t="shared" ref="AU42:AU53" si="38">AT42*10000*AS42*0.67*AR42*AQ42</f>
        <v>49784236.967966571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10.501979179064501</v>
      </c>
      <c r="E43" s="10">
        <f t="shared" ref="E43:E54" si="40">D42</f>
        <v>12.2398703207419</v>
      </c>
      <c r="F43" s="7" t="s">
        <v>83</v>
      </c>
      <c r="G43" s="1">
        <v>2</v>
      </c>
      <c r="H43" s="9">
        <f t="shared" si="20"/>
        <v>10.501979179064501</v>
      </c>
      <c r="I43" s="9">
        <f t="shared" si="21"/>
        <v>283.65197917906448</v>
      </c>
      <c r="J43" s="9">
        <f t="shared" si="22"/>
        <v>6.5219587110553437E-2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112.98150678868573</v>
      </c>
      <c r="P43" s="9">
        <f t="shared" si="25"/>
        <v>7.3686072238862739</v>
      </c>
      <c r="Q43" s="12">
        <f t="shared" si="26"/>
        <v>1.7684657337327057</v>
      </c>
      <c r="R43" s="9">
        <f t="shared" si="27"/>
        <v>14.125500000000001</v>
      </c>
      <c r="S43" s="13">
        <f t="shared" si="28"/>
        <v>0.1251966821516198</v>
      </c>
      <c r="T43" s="2">
        <f t="shared" si="29"/>
        <v>0.43</v>
      </c>
      <c r="U43" s="14">
        <f t="shared" si="30"/>
        <v>5.3834573325196512E-2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6.2254573325196509E-2</v>
      </c>
      <c r="AR43" s="9">
        <f t="shared" si="35"/>
        <v>136.875</v>
      </c>
      <c r="AS43" s="1">
        <f t="shared" si="36"/>
        <v>0.24</v>
      </c>
      <c r="AT43" s="1">
        <f t="shared" si="37"/>
        <v>5262.25</v>
      </c>
      <c r="AU43" s="1">
        <f t="shared" si="38"/>
        <v>72102930.182919025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14.1712042431379</v>
      </c>
      <c r="E44" s="10">
        <f t="shared" si="40"/>
        <v>10.501979179064501</v>
      </c>
      <c r="F44" s="7" t="s">
        <v>83</v>
      </c>
      <c r="G44" s="1">
        <v>3</v>
      </c>
      <c r="H44" s="9">
        <f t="shared" si="20"/>
        <v>14.1712042431379</v>
      </c>
      <c r="I44" s="9">
        <f t="shared" si="21"/>
        <v>287.32120424313786</v>
      </c>
      <c r="J44" s="9">
        <f t="shared" si="22"/>
        <v>0.1011015638822526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164.46914956479947</v>
      </c>
      <c r="P44" s="9">
        <f t="shared" si="25"/>
        <v>16.62808823138533</v>
      </c>
      <c r="Q44" s="12">
        <f t="shared" si="26"/>
        <v>3.9907411755324791</v>
      </c>
      <c r="R44" s="9">
        <f t="shared" si="27"/>
        <v>14.125500000000001</v>
      </c>
      <c r="S44" s="13">
        <f t="shared" si="28"/>
        <v>0.28252034798998116</v>
      </c>
      <c r="T44" s="2">
        <f t="shared" si="29"/>
        <v>0.43</v>
      </c>
      <c r="U44" s="14">
        <f t="shared" si="30"/>
        <v>0.12148374963569189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0.12990374963569187</v>
      </c>
      <c r="AR44" s="9">
        <f t="shared" si="35"/>
        <v>136.875</v>
      </c>
      <c r="AS44" s="1">
        <f t="shared" si="36"/>
        <v>0.24</v>
      </c>
      <c r="AT44" s="1">
        <f t="shared" si="37"/>
        <v>5262.25</v>
      </c>
      <c r="AU44" s="1">
        <f t="shared" si="38"/>
        <v>150453862.10511175</v>
      </c>
    </row>
    <row r="45" spans="1:48" x14ac:dyDescent="0.15">
      <c r="C45" s="7">
        <v>3</v>
      </c>
      <c r="D45" s="7">
        <f t="shared" si="39"/>
        <v>15.056126219032301</v>
      </c>
      <c r="E45" s="10">
        <f t="shared" si="40"/>
        <v>14.1712042431379</v>
      </c>
      <c r="F45" s="7" t="s">
        <v>83</v>
      </c>
      <c r="G45" s="1">
        <v>4</v>
      </c>
      <c r="H45" s="9">
        <f t="shared" si="20"/>
        <v>15.056126219032301</v>
      </c>
      <c r="I45" s="9">
        <f t="shared" si="21"/>
        <v>288.20612621903229</v>
      </c>
      <c r="J45" s="9">
        <f t="shared" si="22"/>
        <v>0.11218815949571578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206.69731133341412</v>
      </c>
      <c r="P45" s="9">
        <f t="shared" si="25"/>
        <v>23.188990931208686</v>
      </c>
      <c r="Q45" s="12">
        <f t="shared" si="26"/>
        <v>5.5653578234900847</v>
      </c>
      <c r="R45" s="9">
        <f t="shared" si="27"/>
        <v>14.125500000000001</v>
      </c>
      <c r="S45" s="13">
        <f t="shared" si="28"/>
        <v>0.39399368684224167</v>
      </c>
      <c r="T45" s="2">
        <f t="shared" si="29"/>
        <v>0.43</v>
      </c>
      <c r="U45" s="14">
        <f t="shared" si="30"/>
        <v>0.16941728534216391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0.17783728534216389</v>
      </c>
      <c r="AR45" s="9">
        <f t="shared" si="35"/>
        <v>136.875</v>
      </c>
      <c r="AS45" s="1">
        <f t="shared" si="36"/>
        <v>0.24</v>
      </c>
      <c r="AT45" s="1">
        <f t="shared" si="37"/>
        <v>5262.25</v>
      </c>
      <c r="AU45" s="1">
        <f t="shared" si="38"/>
        <v>205970239.35840166</v>
      </c>
    </row>
    <row r="46" spans="1:48" x14ac:dyDescent="0.15">
      <c r="C46" s="7">
        <v>4</v>
      </c>
      <c r="D46" s="7">
        <f t="shared" si="39"/>
        <v>19.505651005000001</v>
      </c>
      <c r="E46" s="10">
        <f t="shared" si="40"/>
        <v>15.056126219032301</v>
      </c>
      <c r="F46" s="7" t="s">
        <v>83</v>
      </c>
      <c r="G46" s="1">
        <v>5</v>
      </c>
      <c r="H46" s="9">
        <f t="shared" si="20"/>
        <v>19.505651005000001</v>
      </c>
      <c r="I46" s="9">
        <f t="shared" si="21"/>
        <v>292.65565100499998</v>
      </c>
      <c r="J46" s="9">
        <f t="shared" si="22"/>
        <v>0.18750955400024225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174.33290438209519</v>
      </c>
      <c r="O46" s="9">
        <f t="shared" si="41"/>
        <v>68.031666020110237</v>
      </c>
      <c r="P46" s="9">
        <f t="shared" si="25"/>
        <v>12.756587353324306</v>
      </c>
      <c r="Q46" s="12">
        <f t="shared" si="26"/>
        <v>3.0615809647978334</v>
      </c>
      <c r="R46" s="9">
        <f t="shared" si="27"/>
        <v>14.125500000000001</v>
      </c>
      <c r="S46" s="13">
        <f t="shared" si="28"/>
        <v>0.21674142259019738</v>
      </c>
      <c r="T46" s="2">
        <f t="shared" si="29"/>
        <v>0.43</v>
      </c>
      <c r="U46" s="14">
        <f t="shared" si="30"/>
        <v>9.3198811713784871E-2</v>
      </c>
      <c r="V46" s="13"/>
      <c r="W46" s="2"/>
      <c r="X46" s="14"/>
      <c r="Y46" s="2">
        <v>0.04</v>
      </c>
      <c r="Z46" s="2">
        <v>0.28999999999999998</v>
      </c>
      <c r="AA46" s="2">
        <f t="shared" si="31"/>
        <v>1.1599999999999999E-2</v>
      </c>
      <c r="AB46" s="2"/>
      <c r="AC46" s="2"/>
      <c r="AD46" s="2"/>
      <c r="AE46" s="13">
        <v>5.0000000000000001E-3</v>
      </c>
      <c r="AF46" s="2">
        <v>0.02</v>
      </c>
      <c r="AG46" s="16">
        <f t="shared" si="32"/>
        <v>1E-4</v>
      </c>
      <c r="AH46" s="13"/>
      <c r="AI46" s="2"/>
      <c r="AJ46" s="14"/>
      <c r="AL46" s="2"/>
      <c r="AM46" s="2"/>
      <c r="AN46" s="2">
        <v>1.4999999999999999E-2</v>
      </c>
      <c r="AO46" s="2">
        <v>0.26</v>
      </c>
      <c r="AP46" s="2">
        <f t="shared" si="33"/>
        <v>3.8999999999999998E-3</v>
      </c>
      <c r="AQ46" s="1">
        <f t="shared" si="34"/>
        <v>0.10879881171378487</v>
      </c>
      <c r="AR46" s="9">
        <f t="shared" si="35"/>
        <v>136.875</v>
      </c>
      <c r="AS46" s="1">
        <f t="shared" si="36"/>
        <v>0.24</v>
      </c>
      <c r="AT46" s="1">
        <f t="shared" si="37"/>
        <v>5262.25</v>
      </c>
      <c r="AU46" s="1">
        <f t="shared" si="38"/>
        <v>126010230.34894957</v>
      </c>
    </row>
    <row r="47" spans="1:48" x14ac:dyDescent="0.15">
      <c r="C47" s="7">
        <v>5</v>
      </c>
      <c r="D47" s="7">
        <f t="shared" si="39"/>
        <v>20.8234782803226</v>
      </c>
      <c r="E47" s="10">
        <f t="shared" si="40"/>
        <v>19.505651005000001</v>
      </c>
      <c r="F47" s="7" t="s">
        <v>85</v>
      </c>
      <c r="G47" s="1">
        <v>6</v>
      </c>
      <c r="H47" s="9">
        <f t="shared" si="20"/>
        <v>20.8234782803226</v>
      </c>
      <c r="I47" s="9">
        <f t="shared" si="21"/>
        <v>293.97347828032258</v>
      </c>
      <c r="J47" s="9">
        <f t="shared" si="22"/>
        <v>0.2176688710615082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114.13132866678593</v>
      </c>
      <c r="P47" s="9">
        <f t="shared" si="25"/>
        <v>24.842837463649243</v>
      </c>
      <c r="Q47" s="12">
        <f t="shared" si="26"/>
        <v>5.9622809912758177</v>
      </c>
      <c r="R47" s="9">
        <f t="shared" si="27"/>
        <v>14.125500000000001</v>
      </c>
      <c r="S47" s="13">
        <f t="shared" si="28"/>
        <v>0.42209344740191973</v>
      </c>
      <c r="T47" s="2">
        <f t="shared" si="29"/>
        <v>0.43</v>
      </c>
      <c r="U47" s="14">
        <f t="shared" si="30"/>
        <v>0.18150018238282548</v>
      </c>
      <c r="V47" s="13"/>
      <c r="W47" s="2"/>
      <c r="X47" s="14"/>
      <c r="Y47" s="2">
        <v>0.04</v>
      </c>
      <c r="Z47" s="2">
        <v>0.28999999999999998</v>
      </c>
      <c r="AA47" s="2">
        <f t="shared" si="31"/>
        <v>1.1599999999999999E-2</v>
      </c>
      <c r="AB47" s="2"/>
      <c r="AC47" s="2"/>
      <c r="AD47" s="2"/>
      <c r="AE47" s="13">
        <v>5.0000000000000001E-3</v>
      </c>
      <c r="AF47" s="2">
        <v>0.02</v>
      </c>
      <c r="AG47" s="16">
        <f t="shared" si="32"/>
        <v>1E-4</v>
      </c>
      <c r="AH47" s="13"/>
      <c r="AI47" s="2"/>
      <c r="AJ47" s="14"/>
      <c r="AK47" s="2"/>
      <c r="AL47" s="2"/>
      <c r="AM47" s="2"/>
      <c r="AN47" s="2">
        <v>1.4999999999999999E-2</v>
      </c>
      <c r="AO47" s="2">
        <v>0.26</v>
      </c>
      <c r="AP47" s="2">
        <f t="shared" si="33"/>
        <v>3.8999999999999998E-3</v>
      </c>
      <c r="AQ47" s="1">
        <f t="shared" si="34"/>
        <v>0.19710018238282545</v>
      </c>
      <c r="AR47" s="9">
        <f t="shared" si="35"/>
        <v>136.875</v>
      </c>
      <c r="AS47" s="1">
        <f t="shared" si="36"/>
        <v>0.24</v>
      </c>
      <c r="AT47" s="1">
        <f t="shared" si="37"/>
        <v>5262.25</v>
      </c>
      <c r="AU47" s="1">
        <f t="shared" si="38"/>
        <v>228280428.7349858</v>
      </c>
    </row>
    <row r="48" spans="1:48" x14ac:dyDescent="0.15">
      <c r="C48" s="7">
        <v>6</v>
      </c>
      <c r="D48" s="7">
        <f t="shared" si="39"/>
        <v>26.241361515333299</v>
      </c>
      <c r="E48" s="10">
        <f t="shared" si="40"/>
        <v>20.8234782803226</v>
      </c>
      <c r="F48" s="7" t="s">
        <v>83</v>
      </c>
      <c r="G48" s="1">
        <v>7</v>
      </c>
      <c r="H48" s="9">
        <f t="shared" si="20"/>
        <v>26.241361515333299</v>
      </c>
      <c r="I48" s="9">
        <f t="shared" si="21"/>
        <v>299.3913615153333</v>
      </c>
      <c r="J48" s="9">
        <f t="shared" si="22"/>
        <v>0.39637038558552623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148.1447412031367</v>
      </c>
      <c r="P48" s="9">
        <f t="shared" si="25"/>
        <v>58.720188193155288</v>
      </c>
      <c r="Q48" s="12">
        <f t="shared" si="26"/>
        <v>14.092845166357268</v>
      </c>
      <c r="R48" s="9">
        <f t="shared" si="27"/>
        <v>14.125500000000001</v>
      </c>
      <c r="S48" s="13">
        <f t="shared" si="28"/>
        <v>0.99768823520280825</v>
      </c>
      <c r="T48" s="2">
        <f t="shared" si="29"/>
        <v>0.43</v>
      </c>
      <c r="U48" s="14">
        <f t="shared" si="30"/>
        <v>0.42900594113720752</v>
      </c>
      <c r="V48" s="13"/>
      <c r="W48" s="2"/>
      <c r="X48" s="14"/>
      <c r="Y48" s="2">
        <v>0.05</v>
      </c>
      <c r="Z48" s="2">
        <v>0.28999999999999998</v>
      </c>
      <c r="AA48" s="2">
        <f t="shared" si="31"/>
        <v>1.4499999999999999E-2</v>
      </c>
      <c r="AB48" s="2"/>
      <c r="AC48" s="2"/>
      <c r="AD48" s="2"/>
      <c r="AE48" s="13">
        <v>0.01</v>
      </c>
      <c r="AF48" s="2">
        <v>0.02</v>
      </c>
      <c r="AG48" s="16">
        <f t="shared" si="32"/>
        <v>2.0000000000000001E-4</v>
      </c>
      <c r="AH48" s="13"/>
      <c r="AI48" s="2"/>
      <c r="AJ48" s="14"/>
      <c r="AL48" s="2"/>
      <c r="AM48" s="2"/>
      <c r="AN48" s="2">
        <v>0.02</v>
      </c>
      <c r="AO48" s="2">
        <v>0.26</v>
      </c>
      <c r="AP48" s="2">
        <f t="shared" si="33"/>
        <v>5.2000000000000006E-3</v>
      </c>
      <c r="AQ48" s="1">
        <f t="shared" si="34"/>
        <v>0.4489059411372075</v>
      </c>
      <c r="AR48" s="9">
        <f t="shared" si="35"/>
        <v>136.875</v>
      </c>
      <c r="AS48" s="1">
        <f t="shared" si="36"/>
        <v>0.24</v>
      </c>
      <c r="AT48" s="1">
        <f t="shared" si="37"/>
        <v>5262.25</v>
      </c>
      <c r="AU48" s="1">
        <f t="shared" si="38"/>
        <v>519920577.77727062</v>
      </c>
    </row>
    <row r="49" spans="1:48" x14ac:dyDescent="0.15">
      <c r="C49" s="7">
        <v>7</v>
      </c>
      <c r="D49" s="7">
        <f t="shared" si="39"/>
        <v>28.491437078709701</v>
      </c>
      <c r="E49" s="10">
        <f t="shared" si="40"/>
        <v>26.241361515333299</v>
      </c>
      <c r="F49" s="7" t="s">
        <v>83</v>
      </c>
      <c r="G49" s="1">
        <v>8</v>
      </c>
      <c r="H49" s="9">
        <f t="shared" si="20"/>
        <v>28.491437078709701</v>
      </c>
      <c r="I49" s="9">
        <f t="shared" si="21"/>
        <v>301.64143707870966</v>
      </c>
      <c r="J49" s="9">
        <f t="shared" si="22"/>
        <v>0.50519501008174628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148.28080300998144</v>
      </c>
      <c r="P49" s="9">
        <f t="shared" si="25"/>
        <v>74.910721771557007</v>
      </c>
      <c r="Q49" s="12">
        <f t="shared" si="26"/>
        <v>17.97857322517368</v>
      </c>
      <c r="R49" s="9">
        <f t="shared" si="27"/>
        <v>14.125500000000001</v>
      </c>
      <c r="S49" s="13">
        <f t="shared" si="28"/>
        <v>1.2727742894179801</v>
      </c>
      <c r="T49" s="2">
        <f t="shared" si="29"/>
        <v>0.43</v>
      </c>
      <c r="U49" s="14">
        <f t="shared" si="30"/>
        <v>0.54729294444973142</v>
      </c>
      <c r="V49" s="13"/>
      <c r="W49" s="2"/>
      <c r="X49" s="14"/>
      <c r="Y49" s="2">
        <v>0.05</v>
      </c>
      <c r="Z49" s="2">
        <v>0.28999999999999998</v>
      </c>
      <c r="AA49" s="2">
        <f t="shared" si="31"/>
        <v>1.4499999999999999E-2</v>
      </c>
      <c r="AB49" s="2"/>
      <c r="AC49" s="2"/>
      <c r="AD49" s="2"/>
      <c r="AE49" s="13">
        <v>0.01</v>
      </c>
      <c r="AF49" s="2">
        <v>0.02</v>
      </c>
      <c r="AG49" s="16">
        <f t="shared" si="32"/>
        <v>2.0000000000000001E-4</v>
      </c>
      <c r="AH49" s="13"/>
      <c r="AI49" s="2"/>
      <c r="AJ49" s="14"/>
      <c r="AK49" s="2"/>
      <c r="AL49" s="2"/>
      <c r="AM49" s="2"/>
      <c r="AN49" s="2">
        <v>0.02</v>
      </c>
      <c r="AO49" s="2">
        <v>0.26</v>
      </c>
      <c r="AP49" s="2">
        <f t="shared" si="33"/>
        <v>5.2000000000000006E-3</v>
      </c>
      <c r="AQ49" s="1">
        <f t="shared" si="34"/>
        <v>0.56719294444973145</v>
      </c>
      <c r="AR49" s="9">
        <f t="shared" si="35"/>
        <v>136.875</v>
      </c>
      <c r="AS49" s="1">
        <f t="shared" si="36"/>
        <v>0.24</v>
      </c>
      <c r="AT49" s="1">
        <f t="shared" si="37"/>
        <v>5262.25</v>
      </c>
      <c r="AU49" s="1">
        <f t="shared" si="38"/>
        <v>656919983.37656522</v>
      </c>
    </row>
    <row r="50" spans="1:48" x14ac:dyDescent="0.15">
      <c r="C50" s="7">
        <v>8</v>
      </c>
      <c r="D50" s="7">
        <f t="shared" si="39"/>
        <v>28.001942602903199</v>
      </c>
      <c r="E50" s="10">
        <f t="shared" si="40"/>
        <v>28.491437078709701</v>
      </c>
      <c r="F50" s="7" t="s">
        <v>83</v>
      </c>
      <c r="G50" s="1">
        <v>9</v>
      </c>
      <c r="H50" s="9">
        <f t="shared" si="20"/>
        <v>28.001942602903199</v>
      </c>
      <c r="I50" s="9">
        <f t="shared" si="21"/>
        <v>301.1519426029032</v>
      </c>
      <c r="J50" s="9">
        <f t="shared" si="22"/>
        <v>0.47937224927573757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132.22633123842445</v>
      </c>
      <c r="P50" s="9">
        <f t="shared" si="25"/>
        <v>63.385633819242251</v>
      </c>
      <c r="Q50" s="12">
        <f t="shared" si="26"/>
        <v>15.21255211661814</v>
      </c>
      <c r="R50" s="9">
        <f t="shared" si="27"/>
        <v>14.125500000000001</v>
      </c>
      <c r="S50" s="13">
        <f t="shared" si="28"/>
        <v>1.0769567177528681</v>
      </c>
      <c r="T50" s="2">
        <f t="shared" si="29"/>
        <v>0.43</v>
      </c>
      <c r="U50" s="14">
        <f t="shared" si="30"/>
        <v>0.46309138863373328</v>
      </c>
      <c r="V50" s="13"/>
      <c r="W50" s="2"/>
      <c r="X50" s="14"/>
      <c r="Y50" s="2">
        <v>0.05</v>
      </c>
      <c r="Z50" s="2">
        <v>0.28999999999999998</v>
      </c>
      <c r="AA50" s="2">
        <f t="shared" si="31"/>
        <v>1.4499999999999999E-2</v>
      </c>
      <c r="AB50" s="2"/>
      <c r="AC50" s="2"/>
      <c r="AD50" s="2"/>
      <c r="AE50" s="13">
        <v>0.01</v>
      </c>
      <c r="AF50" s="2">
        <v>0.02</v>
      </c>
      <c r="AG50" s="16">
        <f t="shared" si="32"/>
        <v>2.0000000000000001E-4</v>
      </c>
      <c r="AH50" s="13"/>
      <c r="AI50" s="2"/>
      <c r="AJ50" s="14"/>
      <c r="AL50" s="2"/>
      <c r="AM50" s="2"/>
      <c r="AN50" s="2">
        <v>0.02</v>
      </c>
      <c r="AO50" s="2">
        <v>0.26</v>
      </c>
      <c r="AP50" s="2">
        <f t="shared" si="33"/>
        <v>5.2000000000000006E-3</v>
      </c>
      <c r="AQ50" s="1">
        <f t="shared" si="34"/>
        <v>0.48299138863373325</v>
      </c>
      <c r="AR50" s="9">
        <f t="shared" si="35"/>
        <v>136.875</v>
      </c>
      <c r="AS50" s="1">
        <f t="shared" si="36"/>
        <v>0.24</v>
      </c>
      <c r="AT50" s="1">
        <f t="shared" si="37"/>
        <v>5262.25</v>
      </c>
      <c r="AU50" s="1">
        <f t="shared" si="38"/>
        <v>559398169.70063937</v>
      </c>
    </row>
    <row r="51" spans="1:48" x14ac:dyDescent="0.15">
      <c r="C51" s="7">
        <v>9</v>
      </c>
      <c r="D51" s="7">
        <f t="shared" si="39"/>
        <v>25.2804114816667</v>
      </c>
      <c r="E51" s="10">
        <f t="shared" si="40"/>
        <v>28.001942602903199</v>
      </c>
      <c r="F51" s="7" t="s">
        <v>83</v>
      </c>
      <c r="G51" s="1">
        <v>10</v>
      </c>
      <c r="H51" s="9">
        <f t="shared" si="20"/>
        <v>25.2804114816667</v>
      </c>
      <c r="I51" s="9">
        <f t="shared" si="21"/>
        <v>298.43041148166668</v>
      </c>
      <c r="J51" s="9">
        <f t="shared" si="22"/>
        <v>0.3569615180646078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127.69694741918218</v>
      </c>
      <c r="P51" s="9">
        <f t="shared" si="25"/>
        <v>45.582896202967675</v>
      </c>
      <c r="Q51" s="12">
        <f t="shared" si="26"/>
        <v>10.939895088712241</v>
      </c>
      <c r="R51" s="9">
        <f t="shared" si="27"/>
        <v>14.125500000000001</v>
      </c>
      <c r="S51" s="13">
        <f t="shared" si="28"/>
        <v>0.774478431822749</v>
      </c>
      <c r="T51" s="2">
        <f t="shared" si="29"/>
        <v>0.43</v>
      </c>
      <c r="U51" s="14">
        <f t="shared" si="30"/>
        <v>0.33302572568378208</v>
      </c>
      <c r="V51" s="13"/>
      <c r="W51" s="2"/>
      <c r="X51" s="14"/>
      <c r="Y51" s="2">
        <v>0.05</v>
      </c>
      <c r="Z51" s="2">
        <v>0.28999999999999998</v>
      </c>
      <c r="AA51" s="2">
        <f t="shared" si="31"/>
        <v>1.4499999999999999E-2</v>
      </c>
      <c r="AB51" s="2"/>
      <c r="AC51" s="2"/>
      <c r="AD51" s="2"/>
      <c r="AE51" s="13">
        <v>0.01</v>
      </c>
      <c r="AF51" s="2">
        <v>0.02</v>
      </c>
      <c r="AG51" s="16">
        <f t="shared" si="32"/>
        <v>2.0000000000000001E-4</v>
      </c>
      <c r="AH51" s="13"/>
      <c r="AI51" s="2"/>
      <c r="AJ51" s="14"/>
      <c r="AK51" s="2"/>
      <c r="AL51" s="2"/>
      <c r="AM51" s="2"/>
      <c r="AN51" s="2">
        <v>0.02</v>
      </c>
      <c r="AO51" s="2">
        <v>0.26</v>
      </c>
      <c r="AP51" s="2">
        <f t="shared" si="33"/>
        <v>5.2000000000000006E-3</v>
      </c>
      <c r="AQ51" s="1">
        <f t="shared" si="34"/>
        <v>0.35292572568378205</v>
      </c>
      <c r="AR51" s="9">
        <f t="shared" si="35"/>
        <v>136.875</v>
      </c>
      <c r="AS51" s="1">
        <f t="shared" si="36"/>
        <v>0.24</v>
      </c>
      <c r="AT51" s="1">
        <f t="shared" si="37"/>
        <v>5262.25</v>
      </c>
      <c r="AU51" s="1">
        <f t="shared" si="38"/>
        <v>408756780.41848409</v>
      </c>
    </row>
    <row r="52" spans="1:48" x14ac:dyDescent="0.15">
      <c r="C52" s="7">
        <v>10</v>
      </c>
      <c r="D52" s="7">
        <f t="shared" si="39"/>
        <v>22.655150354193498</v>
      </c>
      <c r="E52" s="10">
        <f t="shared" si="40"/>
        <v>25.2804114816667</v>
      </c>
      <c r="F52" s="7" t="s">
        <v>83</v>
      </c>
      <c r="G52" s="1">
        <v>11</v>
      </c>
      <c r="H52" s="9">
        <f t="shared" si="20"/>
        <v>22.655150354193498</v>
      </c>
      <c r="I52" s="9">
        <f t="shared" si="21"/>
        <v>295.80515035419347</v>
      </c>
      <c r="J52" s="9">
        <f t="shared" si="22"/>
        <v>0.26721868988688885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78.008348655403779</v>
      </c>
      <c r="O52" s="9">
        <f t="shared" si="41"/>
        <v>62.961952560810744</v>
      </c>
      <c r="P52" s="9">
        <f t="shared" si="25"/>
        <v>16.824610476020293</v>
      </c>
      <c r="Q52" s="12">
        <f t="shared" si="26"/>
        <v>4.0379065142448702</v>
      </c>
      <c r="R52" s="9">
        <f t="shared" si="27"/>
        <v>14.125500000000001</v>
      </c>
      <c r="S52" s="13">
        <f t="shared" si="28"/>
        <v>0.28585936881843971</v>
      </c>
      <c r="T52" s="2">
        <f t="shared" si="29"/>
        <v>0.43</v>
      </c>
      <c r="U52" s="14">
        <f t="shared" si="30"/>
        <v>0.12291952859192908</v>
      </c>
      <c r="V52" s="13"/>
      <c r="W52" s="2"/>
      <c r="X52" s="14"/>
      <c r="Y52" s="2">
        <v>0.05</v>
      </c>
      <c r="Z52" s="2">
        <v>0.28999999999999998</v>
      </c>
      <c r="AA52" s="2">
        <f t="shared" si="31"/>
        <v>1.4499999999999999E-2</v>
      </c>
      <c r="AB52" s="2"/>
      <c r="AC52" s="2"/>
      <c r="AD52" s="2"/>
      <c r="AE52" s="13">
        <v>0.01</v>
      </c>
      <c r="AF52" s="2">
        <v>0.02</v>
      </c>
      <c r="AG52" s="16">
        <f t="shared" si="32"/>
        <v>2.0000000000000001E-4</v>
      </c>
      <c r="AH52" s="13"/>
      <c r="AI52" s="2"/>
      <c r="AJ52" s="14"/>
      <c r="AL52" s="2"/>
      <c r="AM52" s="2"/>
      <c r="AN52" s="2">
        <v>0.02</v>
      </c>
      <c r="AO52" s="2">
        <v>0.26</v>
      </c>
      <c r="AP52" s="2">
        <f t="shared" si="33"/>
        <v>5.2000000000000006E-3</v>
      </c>
      <c r="AQ52" s="1">
        <f t="shared" si="34"/>
        <v>0.14281952859192909</v>
      </c>
      <c r="AR52" s="9">
        <f t="shared" si="35"/>
        <v>136.875</v>
      </c>
      <c r="AS52" s="1">
        <f t="shared" si="36"/>
        <v>0.24</v>
      </c>
      <c r="AT52" s="1">
        <f t="shared" si="37"/>
        <v>5262.25</v>
      </c>
      <c r="AU52" s="1">
        <f t="shared" si="38"/>
        <v>165412851.59934497</v>
      </c>
    </row>
    <row r="53" spans="1:48" x14ac:dyDescent="0.15">
      <c r="C53" s="7">
        <v>11</v>
      </c>
      <c r="D53" s="7">
        <f t="shared" si="39"/>
        <v>17.075307898666701</v>
      </c>
      <c r="E53" s="10">
        <f t="shared" si="40"/>
        <v>22.655150354193498</v>
      </c>
      <c r="F53" s="7" t="s">
        <v>85</v>
      </c>
      <c r="G53" s="1">
        <v>12</v>
      </c>
      <c r="H53" s="9">
        <f t="shared" si="20"/>
        <v>17.075307898666701</v>
      </c>
      <c r="I53" s="9">
        <f t="shared" si="21"/>
        <v>290.2253078986667</v>
      </c>
      <c r="J53" s="9">
        <f t="shared" si="22"/>
        <v>0.14191429987135679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104.99359208479045</v>
      </c>
      <c r="P53" s="9">
        <f t="shared" si="25"/>
        <v>14.900092111691864</v>
      </c>
      <c r="Q53" s="12">
        <f t="shared" si="26"/>
        <v>3.5760221068060472</v>
      </c>
      <c r="R53" s="9">
        <f t="shared" si="27"/>
        <v>14.125500000000001</v>
      </c>
      <c r="S53" s="13">
        <f t="shared" si="28"/>
        <v>0.2531607452342251</v>
      </c>
      <c r="T53" s="2">
        <f t="shared" si="29"/>
        <v>0.43</v>
      </c>
      <c r="U53" s="14">
        <f t="shared" si="30"/>
        <v>0.10885912045071679</v>
      </c>
      <c r="V53" s="13"/>
      <c r="W53" s="2"/>
      <c r="X53" s="14"/>
      <c r="Y53" s="2">
        <v>0.04</v>
      </c>
      <c r="Z53" s="2">
        <v>0.28999999999999998</v>
      </c>
      <c r="AA53" s="2">
        <f t="shared" si="31"/>
        <v>1.1599999999999999E-2</v>
      </c>
      <c r="AB53" s="2"/>
      <c r="AC53" s="2"/>
      <c r="AD53" s="2"/>
      <c r="AE53" s="13">
        <v>5.0000000000000001E-3</v>
      </c>
      <c r="AF53" s="2">
        <v>0.02</v>
      </c>
      <c r="AG53" s="16">
        <f t="shared" si="32"/>
        <v>1E-4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0.12315912045071679</v>
      </c>
      <c r="AR53" s="9">
        <f t="shared" si="35"/>
        <v>136.875</v>
      </c>
      <c r="AS53" s="1">
        <f t="shared" si="36"/>
        <v>0.24</v>
      </c>
      <c r="AT53" s="1">
        <f t="shared" si="37"/>
        <v>5262.25</v>
      </c>
      <c r="AU53" s="1">
        <f t="shared" si="38"/>
        <v>142642266.8879438</v>
      </c>
      <c r="AV53" s="1">
        <f>SUM(AU42:AU53)</f>
        <v>3285652557.4585824</v>
      </c>
    </row>
    <row r="54" spans="1:48" x14ac:dyDescent="0.15">
      <c r="C54" s="7">
        <v>12</v>
      </c>
      <c r="D54" s="7">
        <f t="shared" si="39"/>
        <v>11.3651721065161</v>
      </c>
      <c r="E54" s="10">
        <f t="shared" si="40"/>
        <v>17.075307898666701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12.2398703207419</v>
      </c>
      <c r="E58" s="7"/>
      <c r="F58" s="7"/>
      <c r="G58" s="1">
        <v>1</v>
      </c>
      <c r="H58" s="9">
        <f t="shared" ref="H58:H69" si="42">E59</f>
        <v>12.2398703207419</v>
      </c>
      <c r="I58" s="9">
        <f t="shared" ref="I58:I69" si="43">H58+273.15</f>
        <v>285.38987032074186</v>
      </c>
      <c r="J58" s="9">
        <f t="shared" ref="J58:J69" si="44">EXP(($C$15*(I58-$C$13))/($C$16*I58*$C$13))</f>
        <v>8.0382172009162561E-2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8.0194613607807858E-3</v>
      </c>
      <c r="Q58" s="12">
        <f t="shared" ref="Q58:Q69" si="48">P58*$B$60</f>
        <v>1.5236976585483494E-3</v>
      </c>
      <c r="R58" s="9">
        <f t="shared" ref="R58:R69" si="49">L58*$B$60</f>
        <v>1.8955666666666669E-2</v>
      </c>
      <c r="S58" s="13">
        <f t="shared" ref="S58:S69" si="50">Q58/R58</f>
        <v>8.0382172009162561E-2</v>
      </c>
      <c r="T58" s="2">
        <f t="shared" ref="T58:T69" si="51">$B$59/100</f>
        <v>0.01</v>
      </c>
      <c r="U58" s="14">
        <f t="shared" ref="U58:U69" si="52">S58*T58</f>
        <v>8.0382172009162568E-4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1.2803821720091625E-2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25348.916666666668</v>
      </c>
      <c r="AU58" s="1">
        <f t="shared" ref="AU58:AU69" si="59">AT58*10000*AS58*0.67*AR58*AQ58</f>
        <v>4122046.5114539736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10.501979179064501</v>
      </c>
      <c r="E59" s="10">
        <f t="shared" ref="E59:E70" si="61">D58</f>
        <v>12.2398703207419</v>
      </c>
      <c r="F59" s="7" t="s">
        <v>83</v>
      </c>
      <c r="G59" s="1">
        <v>2</v>
      </c>
      <c r="H59" s="9">
        <f t="shared" si="42"/>
        <v>10.501979179064501</v>
      </c>
      <c r="I59" s="9">
        <f t="shared" si="43"/>
        <v>283.65197917906448</v>
      </c>
      <c r="J59" s="9">
        <f t="shared" si="44"/>
        <v>6.5219587110553437E-2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0.19151387197255254</v>
      </c>
      <c r="P59" s="9">
        <f t="shared" si="47"/>
        <v>1.2490455655993269E-2</v>
      </c>
      <c r="Q59" s="12">
        <f t="shared" si="48"/>
        <v>2.3731865746387214E-3</v>
      </c>
      <c r="R59" s="9">
        <f t="shared" si="49"/>
        <v>1.8955666666666669E-2</v>
      </c>
      <c r="S59" s="13">
        <f t="shared" si="50"/>
        <v>0.1251966821516198</v>
      </c>
      <c r="T59" s="2">
        <f t="shared" si="51"/>
        <v>0.01</v>
      </c>
      <c r="U59" s="14">
        <f t="shared" si="52"/>
        <v>1.2519668215161981E-3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1.3251966821516199E-2</v>
      </c>
      <c r="AR59" s="9">
        <f t="shared" si="56"/>
        <v>9.9766666666666666</v>
      </c>
      <c r="AS59" s="1">
        <f t="shared" si="57"/>
        <v>0.19</v>
      </c>
      <c r="AT59" s="1">
        <f t="shared" si="58"/>
        <v>25348.916666666668</v>
      </c>
      <c r="AU59" s="1">
        <f t="shared" si="59"/>
        <v>4266321.7905336274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14.1712042431379</v>
      </c>
      <c r="E60" s="10">
        <f t="shared" si="61"/>
        <v>10.501979179064501</v>
      </c>
      <c r="F60" s="7" t="s">
        <v>83</v>
      </c>
      <c r="G60" s="1">
        <v>3</v>
      </c>
      <c r="H60" s="9">
        <f t="shared" si="42"/>
        <v>14.1712042431379</v>
      </c>
      <c r="I60" s="9">
        <f t="shared" si="43"/>
        <v>287.32120424313786</v>
      </c>
      <c r="J60" s="9">
        <f t="shared" si="44"/>
        <v>0.1011015638822526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0.27879008298322594</v>
      </c>
      <c r="P60" s="9">
        <f t="shared" si="47"/>
        <v>2.818611338446712E-2</v>
      </c>
      <c r="Q60" s="12">
        <f t="shared" si="48"/>
        <v>5.355361543048753E-3</v>
      </c>
      <c r="R60" s="9">
        <f t="shared" si="49"/>
        <v>1.8955666666666669E-2</v>
      </c>
      <c r="S60" s="13">
        <f t="shared" si="50"/>
        <v>0.2825203479899811</v>
      </c>
      <c r="T60" s="2">
        <f t="shared" si="51"/>
        <v>0.01</v>
      </c>
      <c r="U60" s="14">
        <f t="shared" si="52"/>
        <v>2.825203479899811E-3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1.4825203479899811E-2</v>
      </c>
      <c r="AR60" s="9">
        <f t="shared" si="56"/>
        <v>9.9766666666666666</v>
      </c>
      <c r="AS60" s="1">
        <f t="shared" si="57"/>
        <v>0.19</v>
      </c>
      <c r="AT60" s="1">
        <f t="shared" si="58"/>
        <v>25348.916666666668</v>
      </c>
      <c r="AU60" s="1">
        <f t="shared" si="59"/>
        <v>4772807.6524232496</v>
      </c>
    </row>
    <row r="61" spans="1:48" x14ac:dyDescent="0.15">
      <c r="C61" s="7">
        <v>3</v>
      </c>
      <c r="D61" s="7">
        <f t="shared" si="60"/>
        <v>15.056126219032301</v>
      </c>
      <c r="E61" s="10">
        <f t="shared" si="61"/>
        <v>14.1712042431379</v>
      </c>
      <c r="F61" s="7" t="s">
        <v>83</v>
      </c>
      <c r="G61" s="1">
        <v>4</v>
      </c>
      <c r="H61" s="9">
        <f t="shared" si="42"/>
        <v>15.056126219032301</v>
      </c>
      <c r="I61" s="9">
        <f t="shared" si="43"/>
        <v>288.20612621903229</v>
      </c>
      <c r="J61" s="9">
        <f t="shared" si="44"/>
        <v>0.11218815949571578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0.35037063626542547</v>
      </c>
      <c r="P61" s="9">
        <f t="shared" si="47"/>
        <v>3.9307436823960977E-2</v>
      </c>
      <c r="Q61" s="12">
        <f t="shared" si="48"/>
        <v>7.4684129965525859E-3</v>
      </c>
      <c r="R61" s="9">
        <f t="shared" si="49"/>
        <v>1.8955666666666669E-2</v>
      </c>
      <c r="S61" s="13">
        <f t="shared" si="50"/>
        <v>0.39399368684224162</v>
      </c>
      <c r="T61" s="2">
        <f t="shared" si="51"/>
        <v>0.01</v>
      </c>
      <c r="U61" s="14">
        <f t="shared" si="52"/>
        <v>3.9399368684224162E-3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1.5939936868422416E-2</v>
      </c>
      <c r="AR61" s="9">
        <f t="shared" si="56"/>
        <v>9.9766666666666666</v>
      </c>
      <c r="AS61" s="1">
        <f t="shared" si="57"/>
        <v>0.19</v>
      </c>
      <c r="AT61" s="1">
        <f t="shared" si="58"/>
        <v>25348.916666666668</v>
      </c>
      <c r="AU61" s="1">
        <f t="shared" si="59"/>
        <v>5131683.5393118076</v>
      </c>
    </row>
    <row r="62" spans="1:48" x14ac:dyDescent="0.15">
      <c r="C62" s="7">
        <v>4</v>
      </c>
      <c r="D62" s="7">
        <f t="shared" si="60"/>
        <v>19.505651005000001</v>
      </c>
      <c r="E62" s="10">
        <f t="shared" si="61"/>
        <v>15.056126219032301</v>
      </c>
      <c r="F62" s="7" t="s">
        <v>83</v>
      </c>
      <c r="G62" s="1">
        <v>5</v>
      </c>
      <c r="H62" s="9">
        <f t="shared" si="42"/>
        <v>19.505651005000001</v>
      </c>
      <c r="I62" s="9">
        <f t="shared" si="43"/>
        <v>292.65565100499998</v>
      </c>
      <c r="J62" s="9">
        <f t="shared" si="44"/>
        <v>0.18750955400024225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0.29551003946939125</v>
      </c>
      <c r="O62" s="9">
        <f t="shared" si="62"/>
        <v>0.11531982663873991</v>
      </c>
      <c r="P62" s="9">
        <f t="shared" si="47"/>
        <v>2.1623569260415375E-2</v>
      </c>
      <c r="Q62" s="12">
        <f t="shared" si="48"/>
        <v>4.108478159478921E-3</v>
      </c>
      <c r="R62" s="9">
        <f t="shared" si="49"/>
        <v>1.8955666666666669E-2</v>
      </c>
      <c r="S62" s="13">
        <f t="shared" si="50"/>
        <v>0.21674142259019749</v>
      </c>
      <c r="T62" s="2">
        <f t="shared" si="51"/>
        <v>0.01</v>
      </c>
      <c r="U62" s="14">
        <f t="shared" si="52"/>
        <v>2.167414225901975E-3</v>
      </c>
      <c r="V62" s="13"/>
      <c r="W62" s="2"/>
      <c r="X62" s="14"/>
      <c r="Y62" s="2">
        <v>0.04</v>
      </c>
      <c r="Z62" s="2">
        <v>0.21</v>
      </c>
      <c r="AA62" s="2">
        <f t="shared" si="53"/>
        <v>8.3999999999999995E-3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1.4999999999999999E-2</v>
      </c>
      <c r="AO62" s="2">
        <v>0.78</v>
      </c>
      <c r="AP62" s="2">
        <f t="shared" si="54"/>
        <v>1.17E-2</v>
      </c>
      <c r="AQ62" s="1">
        <f t="shared" si="55"/>
        <v>2.2267414225901973E-2</v>
      </c>
      <c r="AR62" s="9">
        <f t="shared" si="56"/>
        <v>9.9766666666666666</v>
      </c>
      <c r="AS62" s="1">
        <f t="shared" si="57"/>
        <v>0.19</v>
      </c>
      <c r="AT62" s="1">
        <f t="shared" si="58"/>
        <v>25348.916666666668</v>
      </c>
      <c r="AU62" s="1">
        <f t="shared" si="59"/>
        <v>7168743.7653828077</v>
      </c>
    </row>
    <row r="63" spans="1:48" x14ac:dyDescent="0.15">
      <c r="C63" s="7">
        <v>5</v>
      </c>
      <c r="D63" s="7">
        <f t="shared" si="60"/>
        <v>20.8234782803226</v>
      </c>
      <c r="E63" s="10">
        <f t="shared" si="61"/>
        <v>19.505651005000001</v>
      </c>
      <c r="F63" s="7" t="s">
        <v>85</v>
      </c>
      <c r="G63" s="1">
        <v>6</v>
      </c>
      <c r="H63" s="9">
        <f t="shared" si="42"/>
        <v>20.8234782803226</v>
      </c>
      <c r="I63" s="9">
        <f t="shared" si="43"/>
        <v>293.97347828032258</v>
      </c>
      <c r="J63" s="9">
        <f t="shared" si="44"/>
        <v>0.2176688710615082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0.19346292404499121</v>
      </c>
      <c r="P63" s="9">
        <f t="shared" si="47"/>
        <v>4.2110856269131546E-2</v>
      </c>
      <c r="Q63" s="12">
        <f t="shared" si="48"/>
        <v>8.0010626911349945E-3</v>
      </c>
      <c r="R63" s="9">
        <f t="shared" si="49"/>
        <v>1.8955666666666669E-2</v>
      </c>
      <c r="S63" s="13">
        <f t="shared" si="50"/>
        <v>0.4220934474019199</v>
      </c>
      <c r="T63" s="2">
        <f t="shared" si="51"/>
        <v>0.01</v>
      </c>
      <c r="U63" s="14">
        <f t="shared" si="52"/>
        <v>4.2209344740191989E-3</v>
      </c>
      <c r="V63" s="13"/>
      <c r="W63" s="2"/>
      <c r="X63" s="14"/>
      <c r="Y63" s="2">
        <v>0.04</v>
      </c>
      <c r="Z63" s="2">
        <v>0.21</v>
      </c>
      <c r="AA63" s="2">
        <f t="shared" si="53"/>
        <v>8.3999999999999995E-3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1.4999999999999999E-2</v>
      </c>
      <c r="AO63" s="2">
        <v>0.78</v>
      </c>
      <c r="AP63" s="2">
        <f t="shared" si="54"/>
        <v>1.17E-2</v>
      </c>
      <c r="AQ63" s="1">
        <f t="shared" si="55"/>
        <v>2.4320934474019198E-2</v>
      </c>
      <c r="AR63" s="9">
        <f t="shared" si="56"/>
        <v>9.9766666666666666</v>
      </c>
      <c r="AS63" s="1">
        <f t="shared" si="57"/>
        <v>0.19</v>
      </c>
      <c r="AT63" s="1">
        <f t="shared" si="58"/>
        <v>25348.916666666668</v>
      </c>
      <c r="AU63" s="1">
        <f t="shared" si="59"/>
        <v>7829851.5314858742</v>
      </c>
    </row>
    <row r="64" spans="1:48" x14ac:dyDescent="0.15">
      <c r="C64" s="7">
        <v>6</v>
      </c>
      <c r="D64" s="7">
        <f t="shared" si="60"/>
        <v>26.241361515333299</v>
      </c>
      <c r="E64" s="10">
        <f t="shared" si="61"/>
        <v>20.8234782803226</v>
      </c>
      <c r="F64" s="7" t="s">
        <v>83</v>
      </c>
      <c r="G64" s="1">
        <v>7</v>
      </c>
      <c r="H64" s="9">
        <f t="shared" si="42"/>
        <v>26.241361515333299</v>
      </c>
      <c r="I64" s="9">
        <f t="shared" si="43"/>
        <v>299.3913615153333</v>
      </c>
      <c r="J64" s="9">
        <f t="shared" si="44"/>
        <v>0.39637038558552623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0.25111873444252636</v>
      </c>
      <c r="P64" s="9">
        <f t="shared" si="47"/>
        <v>9.9536029598733533E-2</v>
      </c>
      <c r="Q64" s="12">
        <f t="shared" si="48"/>
        <v>1.8911845623759371E-2</v>
      </c>
      <c r="R64" s="9">
        <f t="shared" si="49"/>
        <v>1.8955666666666669E-2</v>
      </c>
      <c r="S64" s="13">
        <f t="shared" si="50"/>
        <v>0.99768823520280836</v>
      </c>
      <c r="T64" s="2">
        <f t="shared" si="51"/>
        <v>0.01</v>
      </c>
      <c r="U64" s="14">
        <f t="shared" si="52"/>
        <v>9.9768823520280832E-3</v>
      </c>
      <c r="V64" s="13"/>
      <c r="W64" s="2"/>
      <c r="X64" s="14"/>
      <c r="Y64" s="2">
        <v>0.05</v>
      </c>
      <c r="Z64" s="2">
        <v>0.21</v>
      </c>
      <c r="AA64" s="2">
        <f t="shared" si="53"/>
        <v>1.0500000000000001E-2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0.02</v>
      </c>
      <c r="AO64" s="2">
        <v>0.78</v>
      </c>
      <c r="AP64" s="2">
        <f t="shared" si="54"/>
        <v>1.5600000000000001E-2</v>
      </c>
      <c r="AQ64" s="1">
        <f t="shared" si="55"/>
        <v>3.6076882352028085E-2</v>
      </c>
      <c r="AR64" s="9">
        <f t="shared" si="56"/>
        <v>9.9766666666666666</v>
      </c>
      <c r="AS64" s="1">
        <f t="shared" si="57"/>
        <v>0.19</v>
      </c>
      <c r="AT64" s="1">
        <f t="shared" si="58"/>
        <v>25348.916666666668</v>
      </c>
      <c r="AU64" s="1">
        <f t="shared" si="59"/>
        <v>11614546.835649677</v>
      </c>
    </row>
    <row r="65" spans="1:48" x14ac:dyDescent="0.15">
      <c r="C65" s="7">
        <v>7</v>
      </c>
      <c r="D65" s="7">
        <f t="shared" si="60"/>
        <v>28.491437078709701</v>
      </c>
      <c r="E65" s="10">
        <f t="shared" si="61"/>
        <v>26.241361515333299</v>
      </c>
      <c r="F65" s="7" t="s">
        <v>83</v>
      </c>
      <c r="G65" s="1">
        <v>8</v>
      </c>
      <c r="H65" s="9">
        <f t="shared" si="42"/>
        <v>28.491437078709701</v>
      </c>
      <c r="I65" s="9">
        <f t="shared" si="43"/>
        <v>301.64143707870966</v>
      </c>
      <c r="J65" s="9">
        <f t="shared" si="44"/>
        <v>0.50519501008174628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0.2513493715104595</v>
      </c>
      <c r="P65" s="9">
        <f t="shared" si="47"/>
        <v>0.12698044827426719</v>
      </c>
      <c r="Q65" s="12">
        <f t="shared" si="48"/>
        <v>2.4126285172110767E-2</v>
      </c>
      <c r="R65" s="9">
        <f t="shared" si="49"/>
        <v>1.8955666666666669E-2</v>
      </c>
      <c r="S65" s="13">
        <f t="shared" si="50"/>
        <v>1.2727742894179803</v>
      </c>
      <c r="T65" s="2">
        <f t="shared" si="51"/>
        <v>0.01</v>
      </c>
      <c r="U65" s="14">
        <f t="shared" si="52"/>
        <v>1.2727742894179803E-2</v>
      </c>
      <c r="V65" s="13"/>
      <c r="W65" s="2"/>
      <c r="X65" s="14"/>
      <c r="Y65" s="2">
        <v>0.05</v>
      </c>
      <c r="Z65" s="2">
        <v>0.21</v>
      </c>
      <c r="AA65" s="2">
        <f t="shared" si="53"/>
        <v>1.0500000000000001E-2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0.02</v>
      </c>
      <c r="AO65" s="2">
        <v>0.78</v>
      </c>
      <c r="AP65" s="2">
        <f t="shared" si="54"/>
        <v>1.5600000000000001E-2</v>
      </c>
      <c r="AQ65" s="1">
        <f t="shared" si="55"/>
        <v>3.8827742894179805E-2</v>
      </c>
      <c r="AR65" s="9">
        <f t="shared" si="56"/>
        <v>9.9766666666666666</v>
      </c>
      <c r="AS65" s="1">
        <f t="shared" si="57"/>
        <v>0.19</v>
      </c>
      <c r="AT65" s="1">
        <f t="shared" si="58"/>
        <v>25348.916666666668</v>
      </c>
      <c r="AU65" s="1">
        <f t="shared" si="59"/>
        <v>12500155.472599031</v>
      </c>
    </row>
    <row r="66" spans="1:48" x14ac:dyDescent="0.15">
      <c r="C66" s="7">
        <v>8</v>
      </c>
      <c r="D66" s="7">
        <f t="shared" si="60"/>
        <v>28.001942602903199</v>
      </c>
      <c r="E66" s="10">
        <f t="shared" si="61"/>
        <v>28.491437078709701</v>
      </c>
      <c r="F66" s="7" t="s">
        <v>83</v>
      </c>
      <c r="G66" s="1">
        <v>9</v>
      </c>
      <c r="H66" s="9">
        <f t="shared" si="42"/>
        <v>28.001942602903199</v>
      </c>
      <c r="I66" s="9">
        <f t="shared" si="43"/>
        <v>301.1519426029032</v>
      </c>
      <c r="J66" s="9">
        <f t="shared" si="44"/>
        <v>0.47937224927573757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0.22413558990285898</v>
      </c>
      <c r="P66" s="9">
        <f t="shared" si="47"/>
        <v>0.1074443818744778</v>
      </c>
      <c r="Q66" s="12">
        <f t="shared" si="48"/>
        <v>2.0414432556150781E-2</v>
      </c>
      <c r="R66" s="9">
        <f t="shared" si="49"/>
        <v>1.8955666666666669E-2</v>
      </c>
      <c r="S66" s="13">
        <f t="shared" si="50"/>
        <v>1.0769567177528678</v>
      </c>
      <c r="T66" s="2">
        <f t="shared" si="51"/>
        <v>0.01</v>
      </c>
      <c r="U66" s="14">
        <f t="shared" si="52"/>
        <v>1.0769567177528678E-2</v>
      </c>
      <c r="V66" s="13"/>
      <c r="W66" s="2"/>
      <c r="X66" s="14"/>
      <c r="Y66" s="2">
        <v>0.05</v>
      </c>
      <c r="Z66" s="2">
        <v>0.21</v>
      </c>
      <c r="AA66" s="2">
        <f t="shared" si="53"/>
        <v>1.0500000000000001E-2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0.02</v>
      </c>
      <c r="AO66" s="2">
        <v>0.78</v>
      </c>
      <c r="AP66" s="2">
        <f t="shared" si="54"/>
        <v>1.5600000000000001E-2</v>
      </c>
      <c r="AQ66" s="1">
        <f t="shared" si="55"/>
        <v>3.6869567177528678E-2</v>
      </c>
      <c r="AR66" s="9">
        <f t="shared" si="56"/>
        <v>9.9766666666666666</v>
      </c>
      <c r="AS66" s="1">
        <f t="shared" si="57"/>
        <v>0.19</v>
      </c>
      <c r="AT66" s="1">
        <f t="shared" si="58"/>
        <v>25348.916666666668</v>
      </c>
      <c r="AU66" s="1">
        <f t="shared" si="59"/>
        <v>11869742.806904878</v>
      </c>
    </row>
    <row r="67" spans="1:48" x14ac:dyDescent="0.15">
      <c r="C67" s="7">
        <v>9</v>
      </c>
      <c r="D67" s="7">
        <f t="shared" si="60"/>
        <v>25.2804114816667</v>
      </c>
      <c r="E67" s="10">
        <f t="shared" si="61"/>
        <v>28.001942602903199</v>
      </c>
      <c r="F67" s="7" t="s">
        <v>83</v>
      </c>
      <c r="G67" s="1">
        <v>10</v>
      </c>
      <c r="H67" s="9">
        <f t="shared" si="42"/>
        <v>25.2804114816667</v>
      </c>
      <c r="I67" s="9">
        <f t="shared" si="43"/>
        <v>298.43041148166668</v>
      </c>
      <c r="J67" s="9">
        <f t="shared" si="44"/>
        <v>0.3569615180646078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0.21645787469504785</v>
      </c>
      <c r="P67" s="9">
        <f t="shared" si="47"/>
        <v>7.7267131548182932E-2</v>
      </c>
      <c r="Q67" s="12">
        <f t="shared" si="48"/>
        <v>1.4680754994154758E-2</v>
      </c>
      <c r="R67" s="9">
        <f t="shared" si="49"/>
        <v>1.8955666666666669E-2</v>
      </c>
      <c r="S67" s="13">
        <f t="shared" si="50"/>
        <v>0.774478431822749</v>
      </c>
      <c r="T67" s="2">
        <f t="shared" si="51"/>
        <v>0.01</v>
      </c>
      <c r="U67" s="14">
        <f t="shared" si="52"/>
        <v>7.7447843182274906E-3</v>
      </c>
      <c r="V67" s="13"/>
      <c r="W67" s="2"/>
      <c r="X67" s="14"/>
      <c r="Y67" s="2">
        <v>0.05</v>
      </c>
      <c r="Z67" s="2">
        <v>0.21</v>
      </c>
      <c r="AA67" s="2">
        <f t="shared" si="53"/>
        <v>1.0500000000000001E-2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0.02</v>
      </c>
      <c r="AO67" s="2">
        <v>0.78</v>
      </c>
      <c r="AP67" s="2">
        <f t="shared" si="54"/>
        <v>1.5600000000000001E-2</v>
      </c>
      <c r="AQ67" s="1">
        <f t="shared" si="55"/>
        <v>3.3844784318227489E-2</v>
      </c>
      <c r="AR67" s="9">
        <f t="shared" si="56"/>
        <v>9.9766666666666666</v>
      </c>
      <c r="AS67" s="1">
        <f t="shared" si="57"/>
        <v>0.19</v>
      </c>
      <c r="AT67" s="1">
        <f t="shared" si="58"/>
        <v>25348.916666666668</v>
      </c>
      <c r="AU67" s="1">
        <f t="shared" si="59"/>
        <v>10895947.958330633</v>
      </c>
    </row>
    <row r="68" spans="1:48" x14ac:dyDescent="0.15">
      <c r="C68" s="7">
        <v>10</v>
      </c>
      <c r="D68" s="7">
        <f t="shared" si="60"/>
        <v>22.655150354193498</v>
      </c>
      <c r="E68" s="10">
        <f t="shared" si="61"/>
        <v>25.2804114816667</v>
      </c>
      <c r="F68" s="7" t="s">
        <v>83</v>
      </c>
      <c r="G68" s="1">
        <v>11</v>
      </c>
      <c r="H68" s="9">
        <f t="shared" si="42"/>
        <v>22.655150354193498</v>
      </c>
      <c r="I68" s="9">
        <f t="shared" si="43"/>
        <v>295.80515035419347</v>
      </c>
      <c r="J68" s="9">
        <f t="shared" si="44"/>
        <v>0.26721868988688885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0.13223120598952168</v>
      </c>
      <c r="O68" s="9">
        <f t="shared" si="62"/>
        <v>0.10672620382400991</v>
      </c>
      <c r="P68" s="9">
        <f t="shared" si="47"/>
        <v>2.8519236362452995E-2</v>
      </c>
      <c r="Q68" s="12">
        <f t="shared" si="48"/>
        <v>5.4186549088660694E-3</v>
      </c>
      <c r="R68" s="9">
        <f t="shared" si="49"/>
        <v>1.8955666666666669E-2</v>
      </c>
      <c r="S68" s="13">
        <f t="shared" si="50"/>
        <v>0.2858593688184396</v>
      </c>
      <c r="T68" s="2">
        <f t="shared" si="51"/>
        <v>0.01</v>
      </c>
      <c r="U68" s="14">
        <f t="shared" si="52"/>
        <v>2.8585936881843962E-3</v>
      </c>
      <c r="V68" s="13"/>
      <c r="W68" s="2"/>
      <c r="X68" s="14"/>
      <c r="Y68" s="2">
        <v>0.05</v>
      </c>
      <c r="Z68" s="2">
        <v>0.21</v>
      </c>
      <c r="AA68" s="2">
        <f t="shared" si="53"/>
        <v>1.0500000000000001E-2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0.02</v>
      </c>
      <c r="AO68" s="2">
        <v>0.78</v>
      </c>
      <c r="AP68" s="2">
        <f t="shared" si="54"/>
        <v>1.5600000000000001E-2</v>
      </c>
      <c r="AQ68" s="1">
        <f t="shared" si="55"/>
        <v>2.8958593688184396E-2</v>
      </c>
      <c r="AR68" s="9">
        <f t="shared" si="56"/>
        <v>9.9766666666666666</v>
      </c>
      <c r="AS68" s="1">
        <f t="shared" si="57"/>
        <v>0.19</v>
      </c>
      <c r="AT68" s="1">
        <f t="shared" si="58"/>
        <v>25348.916666666668</v>
      </c>
      <c r="AU68" s="1">
        <f t="shared" si="59"/>
        <v>9322893.7967545632</v>
      </c>
    </row>
    <row r="69" spans="1:48" x14ac:dyDescent="0.15">
      <c r="C69" s="7">
        <v>11</v>
      </c>
      <c r="D69" s="7">
        <f t="shared" si="60"/>
        <v>17.075307898666701</v>
      </c>
      <c r="E69" s="10">
        <f t="shared" si="61"/>
        <v>22.655150354193498</v>
      </c>
      <c r="F69" s="7" t="s">
        <v>85</v>
      </c>
      <c r="G69" s="1">
        <v>12</v>
      </c>
      <c r="H69" s="9">
        <f t="shared" si="42"/>
        <v>17.075307898666701</v>
      </c>
      <c r="I69" s="9">
        <f t="shared" si="43"/>
        <v>290.2253078986667</v>
      </c>
      <c r="J69" s="9">
        <f t="shared" si="44"/>
        <v>0.14191429987135679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0.17797363412822359</v>
      </c>
      <c r="P69" s="9">
        <f t="shared" si="47"/>
        <v>2.525700368286786E-2</v>
      </c>
      <c r="Q69" s="12">
        <f t="shared" si="48"/>
        <v>4.7988306997448936E-3</v>
      </c>
      <c r="R69" s="9">
        <f t="shared" si="49"/>
        <v>1.8955666666666669E-2</v>
      </c>
      <c r="S69" s="13">
        <f t="shared" si="50"/>
        <v>0.2531607452342251</v>
      </c>
      <c r="T69" s="2">
        <f t="shared" si="51"/>
        <v>0.01</v>
      </c>
      <c r="U69" s="14">
        <f t="shared" si="52"/>
        <v>2.5316074523422513E-3</v>
      </c>
      <c r="V69" s="13"/>
      <c r="W69" s="2"/>
      <c r="X69" s="14"/>
      <c r="Y69" s="2">
        <v>0.04</v>
      </c>
      <c r="Z69" s="2">
        <v>0.21</v>
      </c>
      <c r="AA69" s="2">
        <f t="shared" si="53"/>
        <v>8.3999999999999995E-3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1.8731607452342251E-2</v>
      </c>
      <c r="AR69" s="9">
        <f t="shared" si="56"/>
        <v>9.9766666666666666</v>
      </c>
      <c r="AS69" s="1">
        <f t="shared" si="57"/>
        <v>0.19</v>
      </c>
      <c r="AT69" s="1">
        <f t="shared" si="58"/>
        <v>25348.916666666668</v>
      </c>
      <c r="AU69" s="1">
        <f t="shared" si="59"/>
        <v>6030430.5105788438</v>
      </c>
      <c r="AV69" s="1">
        <f>SUM(AU58:AU69)</f>
        <v>95525172.171408966</v>
      </c>
    </row>
    <row r="70" spans="1:48" x14ac:dyDescent="0.15">
      <c r="C70" s="7">
        <v>12</v>
      </c>
      <c r="D70" s="7">
        <f t="shared" si="60"/>
        <v>11.3651721065161</v>
      </c>
      <c r="E70" s="10">
        <f t="shared" si="61"/>
        <v>17.075307898666701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12.2398703207419</v>
      </c>
      <c r="E73" s="7"/>
      <c r="F73" s="7"/>
      <c r="G73" s="1">
        <v>1</v>
      </c>
      <c r="H73" s="9">
        <f t="shared" ref="H73:H84" si="63">E74</f>
        <v>12.2398703207419</v>
      </c>
      <c r="I73" s="9">
        <f t="shared" ref="I73:I84" si="64">H73+273.15</f>
        <v>285.38987032074186</v>
      </c>
      <c r="J73" s="9">
        <f t="shared" ref="J73:J84" si="65">EXP(($C$15*(I73-$C$13))/($C$16*I73*$C$13))</f>
        <v>8.0382172009162561E-2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8.8018478350033024E-3</v>
      </c>
      <c r="Q73" s="12">
        <f t="shared" ref="Q73:Q84" si="69">P73*$B$75</f>
        <v>1.5843326103005943E-3</v>
      </c>
      <c r="R73" s="9">
        <f t="shared" ref="R73:R84" si="70">L73*$B$75</f>
        <v>1.9710000000000002E-2</v>
      </c>
      <c r="S73" s="13">
        <f t="shared" ref="S73:S84" si="71">Q73/R73</f>
        <v>8.0382172009162561E-2</v>
      </c>
      <c r="T73" s="2">
        <f t="shared" ref="T73:T84" si="72">$B$74/100</f>
        <v>0.01</v>
      </c>
      <c r="U73" s="14">
        <f t="shared" ref="U73:U84" si="73">S73*T73</f>
        <v>8.0382172009162568E-4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1.3403821720091625E-2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20552</v>
      </c>
      <c r="AU73" s="1">
        <f t="shared" ref="AU73:AU84" si="80">AT73*10000*AS73*0.67*AR73*AQ73</f>
        <v>3637844.7501462158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10.501979179064501</v>
      </c>
      <c r="E74" s="10">
        <f t="shared" ref="E74:E85" si="82">D73</f>
        <v>12.2398703207419</v>
      </c>
      <c r="F74" s="7" t="s">
        <v>83</v>
      </c>
      <c r="G74" s="1">
        <v>2</v>
      </c>
      <c r="H74" s="9">
        <f t="shared" si="63"/>
        <v>10.501979179064501</v>
      </c>
      <c r="I74" s="9">
        <f t="shared" si="64"/>
        <v>283.65197917906448</v>
      </c>
      <c r="J74" s="9">
        <f t="shared" si="65"/>
        <v>6.5219587110553437E-2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0.21019815216499674</v>
      </c>
      <c r="P74" s="9">
        <f t="shared" si="68"/>
        <v>1.3709036695602372E-2</v>
      </c>
      <c r="Q74" s="12">
        <f t="shared" si="69"/>
        <v>2.4676266052084269E-3</v>
      </c>
      <c r="R74" s="9">
        <f t="shared" si="70"/>
        <v>1.9710000000000002E-2</v>
      </c>
      <c r="S74" s="13">
        <f t="shared" si="71"/>
        <v>0.12519668215161983</v>
      </c>
      <c r="T74" s="2">
        <f t="shared" si="72"/>
        <v>0.01</v>
      </c>
      <c r="U74" s="14">
        <f t="shared" si="73"/>
        <v>1.2519668215161984E-3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1.3851966821516199E-2</v>
      </c>
      <c r="AR74" s="9">
        <f t="shared" si="77"/>
        <v>10.950000000000001</v>
      </c>
      <c r="AS74" s="1">
        <f t="shared" si="78"/>
        <v>0.18</v>
      </c>
      <c r="AT74" s="1">
        <f t="shared" si="79"/>
        <v>20552</v>
      </c>
      <c r="AU74" s="1">
        <f t="shared" si="80"/>
        <v>3759472.9199746326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14.1712042431379</v>
      </c>
      <c r="E75" s="10">
        <f t="shared" si="82"/>
        <v>10.501979179064501</v>
      </c>
      <c r="F75" s="7" t="s">
        <v>83</v>
      </c>
      <c r="G75" s="1">
        <v>3</v>
      </c>
      <c r="H75" s="9">
        <f t="shared" si="63"/>
        <v>14.1712042431379</v>
      </c>
      <c r="I75" s="9">
        <f t="shared" si="64"/>
        <v>287.32120424313786</v>
      </c>
      <c r="J75" s="9">
        <f t="shared" si="65"/>
        <v>0.1011015638822526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0.30598911546939439</v>
      </c>
      <c r="P75" s="9">
        <f t="shared" si="68"/>
        <v>3.0935978104902943E-2</v>
      </c>
      <c r="Q75" s="12">
        <f t="shared" si="69"/>
        <v>5.5684760588825292E-3</v>
      </c>
      <c r="R75" s="9">
        <f t="shared" si="70"/>
        <v>1.9710000000000002E-2</v>
      </c>
      <c r="S75" s="13">
        <f t="shared" si="71"/>
        <v>0.28252034798998116</v>
      </c>
      <c r="T75" s="2">
        <f t="shared" si="72"/>
        <v>0.01</v>
      </c>
      <c r="U75" s="14">
        <f t="shared" si="73"/>
        <v>2.8252034798998118E-3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1.5425203479899813E-2</v>
      </c>
      <c r="AR75" s="9">
        <f t="shared" si="77"/>
        <v>10.950000000000001</v>
      </c>
      <c r="AS75" s="1">
        <f t="shared" si="78"/>
        <v>0.18</v>
      </c>
      <c r="AT75" s="1">
        <f t="shared" si="79"/>
        <v>20552</v>
      </c>
      <c r="AU75" s="1">
        <f t="shared" si="80"/>
        <v>4186454.9283864307</v>
      </c>
    </row>
    <row r="76" spans="1:48" x14ac:dyDescent="0.15">
      <c r="C76" s="7">
        <v>3</v>
      </c>
      <c r="D76" s="7">
        <f t="shared" si="81"/>
        <v>15.056126219032301</v>
      </c>
      <c r="E76" s="10">
        <f t="shared" si="82"/>
        <v>14.1712042431379</v>
      </c>
      <c r="F76" s="7" t="s">
        <v>83</v>
      </c>
      <c r="G76" s="1">
        <v>4</v>
      </c>
      <c r="H76" s="9">
        <f t="shared" si="63"/>
        <v>15.056126219032301</v>
      </c>
      <c r="I76" s="9">
        <f t="shared" si="64"/>
        <v>288.20612621903229</v>
      </c>
      <c r="J76" s="9">
        <f t="shared" si="65"/>
        <v>0.11218815949571578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0.38455313736449143</v>
      </c>
      <c r="P76" s="9">
        <f t="shared" si="68"/>
        <v>4.3142308709225467E-2</v>
      </c>
      <c r="Q76" s="12">
        <f t="shared" si="69"/>
        <v>7.7656155676605835E-3</v>
      </c>
      <c r="R76" s="9">
        <f t="shared" si="70"/>
        <v>1.9710000000000002E-2</v>
      </c>
      <c r="S76" s="13">
        <f t="shared" si="71"/>
        <v>0.39399368684224162</v>
      </c>
      <c r="T76" s="2">
        <f t="shared" si="72"/>
        <v>0.01</v>
      </c>
      <c r="U76" s="14">
        <f t="shared" si="73"/>
        <v>3.9399368684224162E-3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1.6539936868422415E-2</v>
      </c>
      <c r="AR76" s="9">
        <f t="shared" si="77"/>
        <v>10.950000000000001</v>
      </c>
      <c r="AS76" s="1">
        <f t="shared" si="78"/>
        <v>0.18</v>
      </c>
      <c r="AT76" s="1">
        <f t="shared" si="79"/>
        <v>20552</v>
      </c>
      <c r="AU76" s="1">
        <f t="shared" si="80"/>
        <v>4488997.5233219545</v>
      </c>
    </row>
    <row r="77" spans="1:48" x14ac:dyDescent="0.15">
      <c r="C77" s="7">
        <v>4</v>
      </c>
      <c r="D77" s="7">
        <f t="shared" si="81"/>
        <v>19.505651005000001</v>
      </c>
      <c r="E77" s="10">
        <f t="shared" si="82"/>
        <v>15.056126219032301</v>
      </c>
      <c r="F77" s="7" t="s">
        <v>83</v>
      </c>
      <c r="G77" s="1">
        <v>5</v>
      </c>
      <c r="H77" s="9">
        <f t="shared" si="63"/>
        <v>19.505651005000001</v>
      </c>
      <c r="I77" s="9">
        <f t="shared" si="64"/>
        <v>292.65565100499998</v>
      </c>
      <c r="J77" s="9">
        <f t="shared" si="65"/>
        <v>0.18750955400024225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0.32434028722250269</v>
      </c>
      <c r="O77" s="9">
        <f t="shared" si="83"/>
        <v>0.12657054143276325</v>
      </c>
      <c r="P77" s="9">
        <f t="shared" si="68"/>
        <v>2.3733185773626618E-2</v>
      </c>
      <c r="Q77" s="12">
        <f t="shared" si="69"/>
        <v>4.2719734392527913E-3</v>
      </c>
      <c r="R77" s="9">
        <f t="shared" si="70"/>
        <v>1.9710000000000002E-2</v>
      </c>
      <c r="S77" s="13">
        <f t="shared" si="71"/>
        <v>0.21674142259019741</v>
      </c>
      <c r="T77" s="2">
        <f t="shared" si="72"/>
        <v>0.01</v>
      </c>
      <c r="U77" s="14">
        <f t="shared" si="73"/>
        <v>2.1674142259019741E-3</v>
      </c>
      <c r="V77" s="13"/>
      <c r="W77" s="2"/>
      <c r="X77" s="14"/>
      <c r="Y77" s="2">
        <v>0.04</v>
      </c>
      <c r="Z77" s="2">
        <v>0.27</v>
      </c>
      <c r="AA77" s="2">
        <f t="shared" si="74"/>
        <v>1.0800000000000001E-2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1.4999999999999999E-2</v>
      </c>
      <c r="AO77" s="2">
        <v>0.72</v>
      </c>
      <c r="AP77" s="2">
        <f t="shared" si="75"/>
        <v>1.0799999999999999E-2</v>
      </c>
      <c r="AQ77" s="1">
        <f t="shared" si="76"/>
        <v>2.3767414225901975E-2</v>
      </c>
      <c r="AR77" s="9">
        <f t="shared" si="77"/>
        <v>10.950000000000001</v>
      </c>
      <c r="AS77" s="1">
        <f t="shared" si="78"/>
        <v>0.18</v>
      </c>
      <c r="AT77" s="1">
        <f t="shared" si="79"/>
        <v>20552</v>
      </c>
      <c r="AU77" s="1">
        <f t="shared" si="80"/>
        <v>6450560.509667608</v>
      </c>
    </row>
    <row r="78" spans="1:48" x14ac:dyDescent="0.15">
      <c r="C78" s="7">
        <v>5</v>
      </c>
      <c r="D78" s="7">
        <f t="shared" si="81"/>
        <v>20.8234782803226</v>
      </c>
      <c r="E78" s="10">
        <f t="shared" si="82"/>
        <v>19.505651005000001</v>
      </c>
      <c r="F78" s="7" t="s">
        <v>85</v>
      </c>
      <c r="G78" s="1">
        <v>6</v>
      </c>
      <c r="H78" s="9">
        <f t="shared" si="63"/>
        <v>20.8234782803226</v>
      </c>
      <c r="I78" s="9">
        <f t="shared" si="64"/>
        <v>293.97347828032258</v>
      </c>
      <c r="J78" s="9">
        <f t="shared" si="65"/>
        <v>0.2176688710615082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0.21233735565913664</v>
      </c>
      <c r="P78" s="9">
        <f t="shared" si="68"/>
        <v>4.6219232490510222E-2</v>
      </c>
      <c r="Q78" s="12">
        <f t="shared" si="69"/>
        <v>8.3194618482918398E-3</v>
      </c>
      <c r="R78" s="9">
        <f t="shared" si="70"/>
        <v>1.9710000000000002E-2</v>
      </c>
      <c r="S78" s="13">
        <f t="shared" si="71"/>
        <v>0.42209344740191979</v>
      </c>
      <c r="T78" s="2">
        <f t="shared" si="72"/>
        <v>0.01</v>
      </c>
      <c r="U78" s="14">
        <f t="shared" si="73"/>
        <v>4.220934474019198E-3</v>
      </c>
      <c r="V78" s="13"/>
      <c r="W78" s="2"/>
      <c r="X78" s="14"/>
      <c r="Y78" s="2">
        <v>0.04</v>
      </c>
      <c r="Z78" s="2">
        <v>0.27</v>
      </c>
      <c r="AA78" s="2">
        <f t="shared" si="74"/>
        <v>1.0800000000000001E-2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1.4999999999999999E-2</v>
      </c>
      <c r="AO78" s="2">
        <v>0.72</v>
      </c>
      <c r="AP78" s="2">
        <f t="shared" si="75"/>
        <v>1.0799999999999999E-2</v>
      </c>
      <c r="AQ78" s="1">
        <f t="shared" si="76"/>
        <v>2.5820934474019199E-2</v>
      </c>
      <c r="AR78" s="9">
        <f t="shared" si="77"/>
        <v>10.950000000000001</v>
      </c>
      <c r="AS78" s="1">
        <f t="shared" si="78"/>
        <v>0.18</v>
      </c>
      <c r="AT78" s="1">
        <f t="shared" si="79"/>
        <v>20552</v>
      </c>
      <c r="AU78" s="1">
        <f t="shared" si="80"/>
        <v>7007893.1876108302</v>
      </c>
    </row>
    <row r="79" spans="1:48" x14ac:dyDescent="0.15">
      <c r="C79" s="7">
        <v>6</v>
      </c>
      <c r="D79" s="7">
        <f t="shared" si="81"/>
        <v>26.241361515333299</v>
      </c>
      <c r="E79" s="10">
        <f t="shared" si="82"/>
        <v>20.8234782803226</v>
      </c>
      <c r="F79" s="7" t="s">
        <v>83</v>
      </c>
      <c r="G79" s="1">
        <v>7</v>
      </c>
      <c r="H79" s="9">
        <f t="shared" si="63"/>
        <v>26.241361515333299</v>
      </c>
      <c r="I79" s="9">
        <f t="shared" si="64"/>
        <v>299.3913615153333</v>
      </c>
      <c r="J79" s="9">
        <f t="shared" si="65"/>
        <v>0.39637038558552623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0.27561812316862638</v>
      </c>
      <c r="P79" s="9">
        <f t="shared" si="68"/>
        <v>0.10924686175470751</v>
      </c>
      <c r="Q79" s="12">
        <f t="shared" si="69"/>
        <v>1.966443511584735E-2</v>
      </c>
      <c r="R79" s="9">
        <f t="shared" si="70"/>
        <v>1.9710000000000002E-2</v>
      </c>
      <c r="S79" s="13">
        <f t="shared" si="71"/>
        <v>0.99768823520280814</v>
      </c>
      <c r="T79" s="2">
        <f t="shared" si="72"/>
        <v>0.01</v>
      </c>
      <c r="U79" s="14">
        <f t="shared" si="73"/>
        <v>9.9768823520280814E-3</v>
      </c>
      <c r="V79" s="13"/>
      <c r="W79" s="2"/>
      <c r="X79" s="14"/>
      <c r="Y79" s="2">
        <v>0.05</v>
      </c>
      <c r="Z79" s="2">
        <v>0.27</v>
      </c>
      <c r="AA79" s="2">
        <f t="shared" si="74"/>
        <v>1.3500000000000002E-2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0.02</v>
      </c>
      <c r="AO79" s="2">
        <v>0.72</v>
      </c>
      <c r="AP79" s="2">
        <f t="shared" si="75"/>
        <v>1.44E-2</v>
      </c>
      <c r="AQ79" s="1">
        <f t="shared" si="76"/>
        <v>3.7876882352028081E-2</v>
      </c>
      <c r="AR79" s="9">
        <f t="shared" si="77"/>
        <v>10.950000000000001</v>
      </c>
      <c r="AS79" s="1">
        <f t="shared" si="78"/>
        <v>0.18</v>
      </c>
      <c r="AT79" s="1">
        <f t="shared" si="79"/>
        <v>20552</v>
      </c>
      <c r="AU79" s="1">
        <f t="shared" si="80"/>
        <v>10279920.196915995</v>
      </c>
    </row>
    <row r="80" spans="1:48" x14ac:dyDescent="0.15">
      <c r="C80" s="7">
        <v>7</v>
      </c>
      <c r="D80" s="7">
        <f t="shared" si="81"/>
        <v>28.491437078709701</v>
      </c>
      <c r="E80" s="10">
        <f t="shared" si="82"/>
        <v>26.241361515333299</v>
      </c>
      <c r="F80" s="7" t="s">
        <v>83</v>
      </c>
      <c r="G80" s="1">
        <v>8</v>
      </c>
      <c r="H80" s="9">
        <f t="shared" si="63"/>
        <v>28.491437078709701</v>
      </c>
      <c r="I80" s="9">
        <f t="shared" si="64"/>
        <v>301.64143707870966</v>
      </c>
      <c r="J80" s="9">
        <f t="shared" si="65"/>
        <v>0.50519501008174628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0.27587126141391888</v>
      </c>
      <c r="P80" s="9">
        <f t="shared" si="68"/>
        <v>0.13936878469126882</v>
      </c>
      <c r="Q80" s="12">
        <f t="shared" si="69"/>
        <v>2.5086381244428385E-2</v>
      </c>
      <c r="R80" s="9">
        <f t="shared" si="70"/>
        <v>1.9710000000000002E-2</v>
      </c>
      <c r="S80" s="13">
        <f t="shared" si="71"/>
        <v>1.2727742894179799</v>
      </c>
      <c r="T80" s="2">
        <f t="shared" si="72"/>
        <v>0.01</v>
      </c>
      <c r="U80" s="14">
        <f t="shared" si="73"/>
        <v>1.27277428941798E-2</v>
      </c>
      <c r="V80" s="13"/>
      <c r="W80" s="2"/>
      <c r="X80" s="14"/>
      <c r="Y80" s="2">
        <v>0.05</v>
      </c>
      <c r="Z80" s="2">
        <v>0.27</v>
      </c>
      <c r="AA80" s="2">
        <f t="shared" si="74"/>
        <v>1.3500000000000002E-2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0.02</v>
      </c>
      <c r="AO80" s="2">
        <v>0.72</v>
      </c>
      <c r="AP80" s="2">
        <f t="shared" si="75"/>
        <v>1.44E-2</v>
      </c>
      <c r="AQ80" s="1">
        <f t="shared" si="76"/>
        <v>4.0627742894179801E-2</v>
      </c>
      <c r="AR80" s="9">
        <f t="shared" si="77"/>
        <v>10.950000000000001</v>
      </c>
      <c r="AS80" s="1">
        <f t="shared" si="78"/>
        <v>0.18</v>
      </c>
      <c r="AT80" s="1">
        <f t="shared" si="79"/>
        <v>20552</v>
      </c>
      <c r="AU80" s="1">
        <f t="shared" si="80"/>
        <v>11026513.5037078</v>
      </c>
    </row>
    <row r="81" spans="1:48" x14ac:dyDescent="0.15">
      <c r="C81" s="7">
        <v>8</v>
      </c>
      <c r="D81" s="7">
        <f t="shared" si="81"/>
        <v>28.001942602903199</v>
      </c>
      <c r="E81" s="10">
        <f t="shared" si="82"/>
        <v>28.491437078709701</v>
      </c>
      <c r="F81" s="7" t="s">
        <v>83</v>
      </c>
      <c r="G81" s="1">
        <v>9</v>
      </c>
      <c r="H81" s="9">
        <f t="shared" si="63"/>
        <v>28.001942602903199</v>
      </c>
      <c r="I81" s="9">
        <f t="shared" si="64"/>
        <v>301.1519426029032</v>
      </c>
      <c r="J81" s="9">
        <f t="shared" si="65"/>
        <v>0.47937224927573757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0.24600247672265005</v>
      </c>
      <c r="P81" s="9">
        <f t="shared" si="68"/>
        <v>0.11792676059393903</v>
      </c>
      <c r="Q81" s="12">
        <f t="shared" si="69"/>
        <v>2.1226816906909023E-2</v>
      </c>
      <c r="R81" s="9">
        <f t="shared" si="70"/>
        <v>1.9710000000000002E-2</v>
      </c>
      <c r="S81" s="13">
        <f t="shared" si="71"/>
        <v>1.0769567177528676</v>
      </c>
      <c r="T81" s="2">
        <f t="shared" si="72"/>
        <v>0.01</v>
      </c>
      <c r="U81" s="14">
        <f t="shared" si="73"/>
        <v>1.0769567177528677E-2</v>
      </c>
      <c r="V81" s="13"/>
      <c r="W81" s="2"/>
      <c r="X81" s="14"/>
      <c r="Y81" s="2">
        <v>0.05</v>
      </c>
      <c r="Z81" s="2">
        <v>0.27</v>
      </c>
      <c r="AA81" s="2">
        <f t="shared" si="74"/>
        <v>1.3500000000000002E-2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0.02</v>
      </c>
      <c r="AO81" s="2">
        <v>0.72</v>
      </c>
      <c r="AP81" s="2">
        <f t="shared" si="75"/>
        <v>1.44E-2</v>
      </c>
      <c r="AQ81" s="1">
        <f t="shared" si="76"/>
        <v>3.8669567177528674E-2</v>
      </c>
      <c r="AR81" s="9">
        <f t="shared" si="77"/>
        <v>10.950000000000001</v>
      </c>
      <c r="AS81" s="1">
        <f t="shared" si="78"/>
        <v>0.18</v>
      </c>
      <c r="AT81" s="1">
        <f t="shared" si="79"/>
        <v>20552</v>
      </c>
      <c r="AU81" s="1">
        <f t="shared" si="80"/>
        <v>10495057.669734322</v>
      </c>
    </row>
    <row r="82" spans="1:48" x14ac:dyDescent="0.15">
      <c r="C82" s="7">
        <v>9</v>
      </c>
      <c r="D82" s="7">
        <f t="shared" si="81"/>
        <v>25.2804114816667</v>
      </c>
      <c r="E82" s="10">
        <f t="shared" si="82"/>
        <v>28.001942602903199</v>
      </c>
      <c r="F82" s="7" t="s">
        <v>83</v>
      </c>
      <c r="G82" s="1">
        <v>10</v>
      </c>
      <c r="H82" s="9">
        <f t="shared" si="63"/>
        <v>25.2804114816667</v>
      </c>
      <c r="I82" s="9">
        <f t="shared" si="64"/>
        <v>298.43041148166668</v>
      </c>
      <c r="J82" s="9">
        <f t="shared" si="65"/>
        <v>0.3569615180646078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0.23757571612871103</v>
      </c>
      <c r="P82" s="9">
        <f t="shared" si="68"/>
        <v>8.4805388284591013E-2</v>
      </c>
      <c r="Q82" s="12">
        <f t="shared" si="69"/>
        <v>1.5264969891226382E-2</v>
      </c>
      <c r="R82" s="9">
        <f t="shared" si="70"/>
        <v>1.9710000000000002E-2</v>
      </c>
      <c r="S82" s="13">
        <f t="shared" si="71"/>
        <v>0.77447843182274889</v>
      </c>
      <c r="T82" s="2">
        <f t="shared" si="72"/>
        <v>0.01</v>
      </c>
      <c r="U82" s="14">
        <f t="shared" si="73"/>
        <v>7.7447843182274888E-3</v>
      </c>
      <c r="V82" s="13"/>
      <c r="W82" s="2"/>
      <c r="X82" s="14"/>
      <c r="Y82" s="2">
        <v>0.05</v>
      </c>
      <c r="Z82" s="2">
        <v>0.27</v>
      </c>
      <c r="AA82" s="2">
        <f t="shared" si="74"/>
        <v>1.3500000000000002E-2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0.02</v>
      </c>
      <c r="AO82" s="2">
        <v>0.72</v>
      </c>
      <c r="AP82" s="2">
        <f t="shared" si="75"/>
        <v>1.44E-2</v>
      </c>
      <c r="AQ82" s="1">
        <f t="shared" si="76"/>
        <v>3.5644784318227492E-2</v>
      </c>
      <c r="AR82" s="9">
        <f t="shared" si="77"/>
        <v>10.950000000000001</v>
      </c>
      <c r="AS82" s="1">
        <f t="shared" si="78"/>
        <v>0.18</v>
      </c>
      <c r="AT82" s="1">
        <f t="shared" si="79"/>
        <v>20552</v>
      </c>
      <c r="AU82" s="1">
        <f t="shared" si="80"/>
        <v>9674120.8746300489</v>
      </c>
    </row>
    <row r="83" spans="1:48" x14ac:dyDescent="0.15">
      <c r="C83" s="7">
        <v>10</v>
      </c>
      <c r="D83" s="7">
        <f t="shared" si="81"/>
        <v>22.655150354193498</v>
      </c>
      <c r="E83" s="10">
        <f t="shared" si="82"/>
        <v>25.2804114816667</v>
      </c>
      <c r="F83" s="7" t="s">
        <v>83</v>
      </c>
      <c r="G83" s="1">
        <v>11</v>
      </c>
      <c r="H83" s="9">
        <f t="shared" si="63"/>
        <v>22.655150354193498</v>
      </c>
      <c r="I83" s="9">
        <f t="shared" si="64"/>
        <v>295.80515035419347</v>
      </c>
      <c r="J83" s="9">
        <f t="shared" si="65"/>
        <v>0.26721868988688885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0.14513181145191403</v>
      </c>
      <c r="O83" s="9">
        <f t="shared" si="83"/>
        <v>0.11713851639220599</v>
      </c>
      <c r="P83" s="9">
        <f t="shared" si="68"/>
        <v>3.1301600885619139E-2</v>
      </c>
      <c r="Q83" s="12">
        <f t="shared" si="69"/>
        <v>5.6342881594114453E-3</v>
      </c>
      <c r="R83" s="9">
        <f t="shared" si="70"/>
        <v>1.9710000000000002E-2</v>
      </c>
      <c r="S83" s="13">
        <f t="shared" si="71"/>
        <v>0.2858593688184396</v>
      </c>
      <c r="T83" s="2">
        <f t="shared" si="72"/>
        <v>0.01</v>
      </c>
      <c r="U83" s="14">
        <f t="shared" si="73"/>
        <v>2.8585936881843962E-3</v>
      </c>
      <c r="V83" s="13"/>
      <c r="W83" s="2"/>
      <c r="X83" s="14"/>
      <c r="Y83" s="2">
        <v>0.05</v>
      </c>
      <c r="Z83" s="2">
        <v>0.27</v>
      </c>
      <c r="AA83" s="2">
        <f t="shared" si="74"/>
        <v>1.3500000000000002E-2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0.02</v>
      </c>
      <c r="AO83" s="2">
        <v>0.72</v>
      </c>
      <c r="AP83" s="2">
        <f t="shared" si="75"/>
        <v>1.44E-2</v>
      </c>
      <c r="AQ83" s="1">
        <f t="shared" si="76"/>
        <v>3.0758593688184399E-2</v>
      </c>
      <c r="AR83" s="9">
        <f t="shared" si="77"/>
        <v>10.950000000000001</v>
      </c>
      <c r="AS83" s="1">
        <f t="shared" si="78"/>
        <v>0.18</v>
      </c>
      <c r="AT83" s="1">
        <f t="shared" si="79"/>
        <v>20552</v>
      </c>
      <c r="AU83" s="1">
        <f t="shared" si="80"/>
        <v>8347991.4092499027</v>
      </c>
    </row>
    <row r="84" spans="1:48" x14ac:dyDescent="0.15">
      <c r="C84" s="7">
        <v>11</v>
      </c>
      <c r="D84" s="7">
        <f t="shared" si="81"/>
        <v>17.075307898666701</v>
      </c>
      <c r="E84" s="10">
        <f t="shared" si="82"/>
        <v>22.655150354193498</v>
      </c>
      <c r="F84" s="7" t="s">
        <v>85</v>
      </c>
      <c r="G84" s="1">
        <v>12</v>
      </c>
      <c r="H84" s="9">
        <f t="shared" si="63"/>
        <v>17.075307898666701</v>
      </c>
      <c r="I84" s="9">
        <f t="shared" si="64"/>
        <v>290.2253078986667</v>
      </c>
      <c r="J84" s="9">
        <f t="shared" si="65"/>
        <v>0.14191429987135679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0.19533691550658686</v>
      </c>
      <c r="P84" s="9">
        <f t="shared" si="68"/>
        <v>2.7721101603147651E-2</v>
      </c>
      <c r="Q84" s="12">
        <f t="shared" si="69"/>
        <v>4.989798288566577E-3</v>
      </c>
      <c r="R84" s="9">
        <f t="shared" si="70"/>
        <v>1.9710000000000002E-2</v>
      </c>
      <c r="S84" s="13">
        <f t="shared" si="71"/>
        <v>0.2531607452342251</v>
      </c>
      <c r="T84" s="2">
        <f t="shared" si="72"/>
        <v>0.01</v>
      </c>
      <c r="U84" s="14">
        <f t="shared" si="73"/>
        <v>2.5316074523422513E-3</v>
      </c>
      <c r="V84" s="13"/>
      <c r="W84" s="2"/>
      <c r="X84" s="14"/>
      <c r="Y84" s="2">
        <v>0.04</v>
      </c>
      <c r="Z84" s="2">
        <v>0.27</v>
      </c>
      <c r="AA84" s="2">
        <f t="shared" si="74"/>
        <v>1.0800000000000001E-2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2.0531607452342254E-2</v>
      </c>
      <c r="AR84" s="9">
        <f t="shared" si="77"/>
        <v>10.950000000000001</v>
      </c>
      <c r="AS84" s="1">
        <f t="shared" si="78"/>
        <v>0.18</v>
      </c>
      <c r="AT84" s="1">
        <f t="shared" si="79"/>
        <v>20552</v>
      </c>
      <c r="AU84" s="1">
        <f t="shared" si="80"/>
        <v>5572351.0758583574</v>
      </c>
      <c r="AV84" s="1">
        <f>SUM(AU73:AU84)</f>
        <v>84927178.549204081</v>
      </c>
    </row>
    <row r="85" spans="1:48" x14ac:dyDescent="0.15">
      <c r="C85" s="7">
        <v>12</v>
      </c>
      <c r="D85" s="7">
        <f t="shared" si="81"/>
        <v>11.3651721065161</v>
      </c>
      <c r="E85" s="10">
        <f t="shared" si="82"/>
        <v>17.075307898666701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12.2398703207419</v>
      </c>
      <c r="E89" s="7"/>
      <c r="F89" s="7"/>
      <c r="G89" s="1">
        <v>1</v>
      </c>
      <c r="H89" s="9">
        <f t="shared" ref="H89:H100" si="84">E90</f>
        <v>12.2398703207419</v>
      </c>
      <c r="I89" s="9">
        <f t="shared" ref="I89:I100" si="85">H89+273.15</f>
        <v>285.38987032074186</v>
      </c>
      <c r="J89" s="9">
        <f t="shared" ref="J89:J100" si="86">EXP(($C$15*(I89-$C$13))/($C$16*I89*$C$13))</f>
        <v>8.0382172009162561E-2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0.42644952760590993</v>
      </c>
      <c r="Q89" s="12">
        <f t="shared" ref="Q89:Q100" si="90">P89*$B$91</f>
        <v>0.19190228742265947</v>
      </c>
      <c r="R89" s="9">
        <f t="shared" ref="R89:R100" si="91">L89*$B$91</f>
        <v>2.3873737500000001</v>
      </c>
      <c r="S89" s="13">
        <f t="shared" ref="S89:S100" si="92">Q89/R89</f>
        <v>8.0382172009162561E-2</v>
      </c>
      <c r="T89" s="2">
        <f t="shared" ref="T89:T100" si="93">$B$90/100</f>
        <v>0.51</v>
      </c>
      <c r="U89" s="14">
        <f t="shared" ref="U89:U100" si="94">S89*T89</f>
        <v>4.0994907724672909E-2</v>
      </c>
      <c r="V89" s="2">
        <v>190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4.3242964678988888E-2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29397.416666666668</v>
      </c>
      <c r="AN89" s="1">
        <f t="shared" ref="AN89:AN100" si="99">AM89*10000*AK89*AJ89</f>
        <v>132239851.64556359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10.501979179064501</v>
      </c>
      <c r="E90" s="10">
        <f t="shared" ref="E90:E101" si="101">D89</f>
        <v>12.2398703207419</v>
      </c>
      <c r="F90" s="7" t="s">
        <v>83</v>
      </c>
      <c r="G90" s="1">
        <v>2</v>
      </c>
      <c r="H90" s="9">
        <f t="shared" si="84"/>
        <v>10.501979179064501</v>
      </c>
      <c r="I90" s="9">
        <f t="shared" si="85"/>
        <v>283.65197917906448</v>
      </c>
      <c r="J90" s="9">
        <f t="shared" si="86"/>
        <v>6.5219587110553437E-2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10.184100472394089</v>
      </c>
      <c r="P90" s="9">
        <f t="shared" si="89"/>
        <v>0.66420282790193474</v>
      </c>
      <c r="Q90" s="12">
        <f t="shared" si="90"/>
        <v>0.29889127255587067</v>
      </c>
      <c r="R90" s="9">
        <f t="shared" si="91"/>
        <v>2.3873737500000001</v>
      </c>
      <c r="S90" s="13">
        <f t="shared" si="92"/>
        <v>0.1251966821516198</v>
      </c>
      <c r="T90" s="2">
        <f t="shared" si="93"/>
        <v>0.51</v>
      </c>
      <c r="U90" s="14">
        <f t="shared" si="94"/>
        <v>6.3850307897326097E-2</v>
      </c>
      <c r="V90" s="2">
        <v>190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5.0133867831043823E-2</v>
      </c>
      <c r="AK90" s="9">
        <f t="shared" si="96"/>
        <v>10.4025</v>
      </c>
      <c r="AL90" s="1">
        <f t="shared" si="97"/>
        <v>0.45</v>
      </c>
      <c r="AM90" s="17">
        <f t="shared" si="98"/>
        <v>29397.416666666668</v>
      </c>
      <c r="AN90" s="1">
        <f t="shared" si="99"/>
        <v>153312690.13608584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14.1712042431379</v>
      </c>
      <c r="E91" s="10">
        <f t="shared" si="101"/>
        <v>10.501979179064501</v>
      </c>
      <c r="F91" s="7" t="s">
        <v>83</v>
      </c>
      <c r="G91" s="1">
        <v>3</v>
      </c>
      <c r="H91" s="9">
        <f t="shared" si="84"/>
        <v>14.1712042431379</v>
      </c>
      <c r="I91" s="9">
        <f t="shared" si="85"/>
        <v>287.32120424313786</v>
      </c>
      <c r="J91" s="9">
        <f t="shared" si="86"/>
        <v>0.1011015638822526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14.825172644492154</v>
      </c>
      <c r="P91" s="9">
        <f t="shared" si="89"/>
        <v>1.4988481391825472</v>
      </c>
      <c r="Q91" s="12">
        <f t="shared" si="90"/>
        <v>0.67448166263214626</v>
      </c>
      <c r="R91" s="9">
        <f t="shared" si="91"/>
        <v>2.3873737500000001</v>
      </c>
      <c r="S91" s="13">
        <f t="shared" si="92"/>
        <v>0.28252034798998116</v>
      </c>
      <c r="T91" s="2">
        <f t="shared" si="93"/>
        <v>0.51</v>
      </c>
      <c r="U91" s="14">
        <f t="shared" si="94"/>
        <v>0.14408537747489039</v>
      </c>
      <c r="V91" s="2">
        <v>190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7.4324741308679457E-2</v>
      </c>
      <c r="AK91" s="9">
        <f t="shared" si="96"/>
        <v>10.4025</v>
      </c>
      <c r="AL91" s="1">
        <f t="shared" si="97"/>
        <v>0.45</v>
      </c>
      <c r="AM91" s="17">
        <f t="shared" si="98"/>
        <v>29397.416666666668</v>
      </c>
      <c r="AN91" s="1">
        <f t="shared" si="99"/>
        <v>227289984.32964239</v>
      </c>
    </row>
    <row r="92" spans="1:48" x14ac:dyDescent="0.15">
      <c r="C92" s="7">
        <v>3</v>
      </c>
      <c r="D92" s="7">
        <f t="shared" si="100"/>
        <v>15.056126219032301</v>
      </c>
      <c r="E92" s="10">
        <f t="shared" si="101"/>
        <v>14.1712042431379</v>
      </c>
      <c r="F92" s="7" t="s">
        <v>83</v>
      </c>
      <c r="G92" s="1">
        <v>4</v>
      </c>
      <c r="H92" s="9">
        <f t="shared" si="84"/>
        <v>15.056126219032301</v>
      </c>
      <c r="I92" s="9">
        <f t="shared" si="85"/>
        <v>288.20612621903229</v>
      </c>
      <c r="J92" s="9">
        <f t="shared" si="86"/>
        <v>0.11218815949571578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18.631599505309605</v>
      </c>
      <c r="P92" s="9">
        <f t="shared" si="89"/>
        <v>2.0902448569619732</v>
      </c>
      <c r="Q92" s="12">
        <f t="shared" si="90"/>
        <v>0.9406101856328879</v>
      </c>
      <c r="R92" s="9">
        <f t="shared" si="91"/>
        <v>2.3873737500000001</v>
      </c>
      <c r="S92" s="13">
        <f t="shared" si="92"/>
        <v>0.39399368684224156</v>
      </c>
      <c r="T92" s="2">
        <f t="shared" si="93"/>
        <v>0.51</v>
      </c>
      <c r="U92" s="14">
        <f t="shared" si="94"/>
        <v>0.2009367802895432</v>
      </c>
      <c r="V92" s="2">
        <v>190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9.1465439257297276E-2</v>
      </c>
      <c r="AK92" s="9">
        <f t="shared" si="96"/>
        <v>10.4025</v>
      </c>
      <c r="AL92" s="1">
        <f t="shared" si="97"/>
        <v>0.45</v>
      </c>
      <c r="AM92" s="17">
        <f t="shared" si="98"/>
        <v>29397.416666666668</v>
      </c>
      <c r="AN92" s="1">
        <f t="shared" si="99"/>
        <v>279707374.54914284</v>
      </c>
    </row>
    <row r="93" spans="1:48" x14ac:dyDescent="0.15">
      <c r="C93" s="7">
        <v>4</v>
      </c>
      <c r="D93" s="7">
        <f t="shared" si="100"/>
        <v>19.505651005000001</v>
      </c>
      <c r="E93" s="10">
        <f t="shared" si="101"/>
        <v>15.056126219032301</v>
      </c>
      <c r="F93" s="7" t="s">
        <v>83</v>
      </c>
      <c r="G93" s="1">
        <v>5</v>
      </c>
      <c r="H93" s="9">
        <f t="shared" si="84"/>
        <v>19.505651005000001</v>
      </c>
      <c r="I93" s="9">
        <f t="shared" si="85"/>
        <v>292.65565100499998</v>
      </c>
      <c r="J93" s="9">
        <f t="shared" si="86"/>
        <v>0.18750955400024225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15.71428691593025</v>
      </c>
      <c r="O93" s="9">
        <f t="shared" si="102"/>
        <v>6.1323427324173796</v>
      </c>
      <c r="P93" s="9">
        <f t="shared" si="89"/>
        <v>1.1498728507322098</v>
      </c>
      <c r="Q93" s="12">
        <f t="shared" si="90"/>
        <v>0.51744278282949441</v>
      </c>
      <c r="R93" s="9">
        <f t="shared" si="91"/>
        <v>2.3873737500000001</v>
      </c>
      <c r="S93" s="13">
        <f t="shared" si="92"/>
        <v>0.21674142259019744</v>
      </c>
      <c r="T93" s="2">
        <f t="shared" si="93"/>
        <v>0.51</v>
      </c>
      <c r="U93" s="14">
        <f t="shared" si="94"/>
        <v>0.11053812552100069</v>
      </c>
      <c r="V93" s="2">
        <v>225</v>
      </c>
      <c r="W93" s="2">
        <v>0.06</v>
      </c>
      <c r="X93" s="2">
        <v>12.1</v>
      </c>
      <c r="Y93" s="2">
        <v>0.14000000000000001</v>
      </c>
      <c r="Z93" s="2"/>
      <c r="AA93" s="2"/>
      <c r="AB93" s="2">
        <v>120</v>
      </c>
      <c r="AC93" s="2">
        <v>0.26</v>
      </c>
      <c r="AD93" s="2">
        <v>43</v>
      </c>
      <c r="AE93" s="2">
        <v>0.02</v>
      </c>
      <c r="AF93" s="2">
        <v>1.5</v>
      </c>
      <c r="AG93" s="2">
        <v>0.01</v>
      </c>
      <c r="AH93" s="2"/>
      <c r="AI93" s="2"/>
      <c r="AJ93" s="1">
        <f t="shared" si="95"/>
        <v>8.0596244844581721E-2</v>
      </c>
      <c r="AK93" s="9">
        <f t="shared" si="96"/>
        <v>10.4025</v>
      </c>
      <c r="AL93" s="1">
        <f t="shared" si="97"/>
        <v>0.45</v>
      </c>
      <c r="AM93" s="17">
        <f t="shared" si="98"/>
        <v>29397.416666666668</v>
      </c>
      <c r="AN93" s="1">
        <f t="shared" si="99"/>
        <v>246468657.74713144</v>
      </c>
    </row>
    <row r="94" spans="1:48" x14ac:dyDescent="0.15">
      <c r="C94" s="7">
        <v>5</v>
      </c>
      <c r="D94" s="7">
        <f t="shared" si="100"/>
        <v>20.8234782803226</v>
      </c>
      <c r="E94" s="10">
        <f t="shared" si="101"/>
        <v>19.505651005000001</v>
      </c>
      <c r="F94" s="7" t="s">
        <v>85</v>
      </c>
      <c r="G94" s="1">
        <v>6</v>
      </c>
      <c r="H94" s="9">
        <f t="shared" si="84"/>
        <v>20.8234782803226</v>
      </c>
      <c r="I94" s="9">
        <f t="shared" si="85"/>
        <v>293.97347828032258</v>
      </c>
      <c r="J94" s="9">
        <f t="shared" si="86"/>
        <v>0.2176688710615082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10.287744881685169</v>
      </c>
      <c r="P94" s="9">
        <f t="shared" si="89"/>
        <v>2.23932181416522</v>
      </c>
      <c r="Q94" s="12">
        <f t="shared" si="90"/>
        <v>1.0076948163743491</v>
      </c>
      <c r="R94" s="9">
        <f t="shared" si="91"/>
        <v>2.3873737500000001</v>
      </c>
      <c r="S94" s="13">
        <f t="shared" si="92"/>
        <v>0.42209344740191984</v>
      </c>
      <c r="T94" s="2">
        <f t="shared" si="93"/>
        <v>0.51</v>
      </c>
      <c r="U94" s="14">
        <f t="shared" si="94"/>
        <v>0.21526765817497912</v>
      </c>
      <c r="V94" s="2">
        <v>230</v>
      </c>
      <c r="W94" s="2">
        <v>0.06</v>
      </c>
      <c r="X94" s="2">
        <v>15.1</v>
      </c>
      <c r="Y94" s="2">
        <v>0.14000000000000001</v>
      </c>
      <c r="Z94" s="2"/>
      <c r="AA94" s="2"/>
      <c r="AB94" s="2">
        <v>210</v>
      </c>
      <c r="AC94" s="2">
        <v>0.26</v>
      </c>
      <c r="AD94" s="2">
        <v>100</v>
      </c>
      <c r="AE94" s="2">
        <v>0.02</v>
      </c>
      <c r="AF94" s="2">
        <v>3</v>
      </c>
      <c r="AG94" s="2">
        <v>0.01</v>
      </c>
      <c r="AH94" s="2"/>
      <c r="AI94" s="2"/>
      <c r="AJ94" s="1">
        <f t="shared" si="95"/>
        <v>0.13744719893975621</v>
      </c>
      <c r="AK94" s="9">
        <f t="shared" si="96"/>
        <v>10.4025</v>
      </c>
      <c r="AL94" s="1">
        <f t="shared" si="97"/>
        <v>0.45</v>
      </c>
      <c r="AM94" s="17">
        <f t="shared" si="98"/>
        <v>29397.416666666668</v>
      </c>
      <c r="AN94" s="1">
        <f t="shared" si="99"/>
        <v>420322642.81183922</v>
      </c>
    </row>
    <row r="95" spans="1:48" x14ac:dyDescent="0.15">
      <c r="C95" s="7">
        <v>6</v>
      </c>
      <c r="D95" s="7">
        <f t="shared" si="100"/>
        <v>26.241361515333299</v>
      </c>
      <c r="E95" s="10">
        <f t="shared" si="101"/>
        <v>20.8234782803226</v>
      </c>
      <c r="F95" s="7" t="s">
        <v>83</v>
      </c>
      <c r="G95" s="1">
        <v>7</v>
      </c>
      <c r="H95" s="9">
        <f t="shared" si="84"/>
        <v>26.241361515333299</v>
      </c>
      <c r="I95" s="9">
        <f t="shared" si="85"/>
        <v>299.3913615153333</v>
      </c>
      <c r="J95" s="9">
        <f t="shared" si="86"/>
        <v>0.39637038558552623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13.35369806751995</v>
      </c>
      <c r="P95" s="9">
        <f t="shared" si="89"/>
        <v>5.2930104520155794</v>
      </c>
      <c r="Q95" s="12">
        <f t="shared" si="90"/>
        <v>2.381854703407011</v>
      </c>
      <c r="R95" s="9">
        <f t="shared" si="91"/>
        <v>2.3873737500000001</v>
      </c>
      <c r="S95" s="13">
        <f t="shared" si="92"/>
        <v>0.99768823520280847</v>
      </c>
      <c r="T95" s="2">
        <f t="shared" si="93"/>
        <v>0.51</v>
      </c>
      <c r="U95" s="14">
        <f t="shared" si="94"/>
        <v>0.50882099995343233</v>
      </c>
      <c r="V95" s="2">
        <v>230</v>
      </c>
      <c r="W95" s="2">
        <v>0.06</v>
      </c>
      <c r="X95" s="2">
        <v>15.1</v>
      </c>
      <c r="Y95" s="2">
        <v>0.14000000000000001</v>
      </c>
      <c r="Z95" s="2"/>
      <c r="AA95" s="2"/>
      <c r="AB95" s="2">
        <v>210</v>
      </c>
      <c r="AC95" s="2">
        <v>0.26</v>
      </c>
      <c r="AD95" s="2">
        <v>100</v>
      </c>
      <c r="AE95" s="2">
        <v>0.02</v>
      </c>
      <c r="AF95" s="2">
        <v>3</v>
      </c>
      <c r="AG95" s="2">
        <v>0.01</v>
      </c>
      <c r="AH95" s="2"/>
      <c r="AI95" s="2"/>
      <c r="AJ95" s="1">
        <f t="shared" si="95"/>
        <v>0.22595353148595987</v>
      </c>
      <c r="AK95" s="9">
        <f t="shared" si="96"/>
        <v>10.4025</v>
      </c>
      <c r="AL95" s="1">
        <f t="shared" si="97"/>
        <v>0.45</v>
      </c>
      <c r="AM95" s="17">
        <f t="shared" si="98"/>
        <v>29397.416666666668</v>
      </c>
      <c r="AN95" s="1">
        <f t="shared" si="99"/>
        <v>690980872.94215488</v>
      </c>
    </row>
    <row r="96" spans="1:48" x14ac:dyDescent="0.15">
      <c r="C96" s="7">
        <v>7</v>
      </c>
      <c r="D96" s="7">
        <f t="shared" si="100"/>
        <v>28.491437078709701</v>
      </c>
      <c r="E96" s="10">
        <f t="shared" si="101"/>
        <v>26.241361515333299</v>
      </c>
      <c r="F96" s="7" t="s">
        <v>83</v>
      </c>
      <c r="G96" s="1">
        <v>8</v>
      </c>
      <c r="H96" s="9">
        <f t="shared" si="84"/>
        <v>28.491437078709701</v>
      </c>
      <c r="I96" s="9">
        <f t="shared" si="85"/>
        <v>301.64143707870966</v>
      </c>
      <c r="J96" s="9">
        <f t="shared" si="86"/>
        <v>0.50519501008174628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13.365962615504372</v>
      </c>
      <c r="P96" s="9">
        <f t="shared" si="89"/>
        <v>6.7524176182919753</v>
      </c>
      <c r="Q96" s="12">
        <f t="shared" si="90"/>
        <v>3.0385879282313888</v>
      </c>
      <c r="R96" s="9">
        <f t="shared" si="91"/>
        <v>2.3873737500000001</v>
      </c>
      <c r="S96" s="13">
        <f t="shared" si="92"/>
        <v>1.2727742894179801</v>
      </c>
      <c r="T96" s="2">
        <f t="shared" si="93"/>
        <v>0.51</v>
      </c>
      <c r="U96" s="14">
        <f t="shared" si="94"/>
        <v>0.64911488760316982</v>
      </c>
      <c r="V96" s="2">
        <v>230</v>
      </c>
      <c r="W96" s="2">
        <v>0.06</v>
      </c>
      <c r="X96" s="2">
        <v>15.1</v>
      </c>
      <c r="Y96" s="2">
        <v>0.14000000000000001</v>
      </c>
      <c r="Z96" s="2"/>
      <c r="AA96" s="2"/>
      <c r="AB96" s="2">
        <v>210</v>
      </c>
      <c r="AC96" s="2">
        <v>0.26</v>
      </c>
      <c r="AD96" s="2">
        <v>100</v>
      </c>
      <c r="AE96" s="2">
        <v>0.02</v>
      </c>
      <c r="AF96" s="2">
        <v>3</v>
      </c>
      <c r="AG96" s="2">
        <v>0.01</v>
      </c>
      <c r="AH96" s="2"/>
      <c r="AI96" s="2"/>
      <c r="AJ96" s="1">
        <f t="shared" si="95"/>
        <v>0.26825213861235575</v>
      </c>
      <c r="AK96" s="9">
        <f t="shared" si="96"/>
        <v>10.4025</v>
      </c>
      <c r="AL96" s="1">
        <f t="shared" si="97"/>
        <v>0.45</v>
      </c>
      <c r="AM96" s="17">
        <f t="shared" si="98"/>
        <v>29397.416666666668</v>
      </c>
      <c r="AN96" s="1">
        <f t="shared" si="99"/>
        <v>820332816.61049449</v>
      </c>
    </row>
    <row r="97" spans="1:50" x14ac:dyDescent="0.15">
      <c r="C97" s="7">
        <v>8</v>
      </c>
      <c r="D97" s="7">
        <f t="shared" si="100"/>
        <v>28.001942602903199</v>
      </c>
      <c r="E97" s="10">
        <f t="shared" si="101"/>
        <v>28.491437078709701</v>
      </c>
      <c r="F97" s="7" t="s">
        <v>83</v>
      </c>
      <c r="G97" s="1">
        <v>9</v>
      </c>
      <c r="H97" s="9">
        <f t="shared" si="84"/>
        <v>28.001942602903199</v>
      </c>
      <c r="I97" s="9">
        <f t="shared" si="85"/>
        <v>301.1519426029032</v>
      </c>
      <c r="J97" s="9">
        <f t="shared" si="86"/>
        <v>0.47937224927573757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11.918819997212399</v>
      </c>
      <c r="P97" s="9">
        <f t="shared" si="89"/>
        <v>5.7135515507763479</v>
      </c>
      <c r="Q97" s="12">
        <f t="shared" si="90"/>
        <v>2.5710981978493566</v>
      </c>
      <c r="R97" s="9">
        <f t="shared" si="91"/>
        <v>2.3873737500000001</v>
      </c>
      <c r="S97" s="13">
        <f t="shared" si="92"/>
        <v>1.0769567177528683</v>
      </c>
      <c r="T97" s="2">
        <f t="shared" si="93"/>
        <v>0.51</v>
      </c>
      <c r="U97" s="14">
        <f t="shared" si="94"/>
        <v>0.54924792605396278</v>
      </c>
      <c r="V97" s="2">
        <v>230</v>
      </c>
      <c r="W97" s="2">
        <v>0.06</v>
      </c>
      <c r="X97" s="2">
        <v>15.1</v>
      </c>
      <c r="Y97" s="2">
        <v>0.14000000000000001</v>
      </c>
      <c r="Z97" s="2"/>
      <c r="AA97" s="2"/>
      <c r="AB97" s="2">
        <v>210</v>
      </c>
      <c r="AC97" s="2">
        <v>0.26</v>
      </c>
      <c r="AD97" s="2">
        <v>100</v>
      </c>
      <c r="AE97" s="2">
        <v>0.02</v>
      </c>
      <c r="AF97" s="2">
        <v>3</v>
      </c>
      <c r="AG97" s="2">
        <v>0.01</v>
      </c>
      <c r="AH97" s="2"/>
      <c r="AI97" s="2"/>
      <c r="AJ97" s="1">
        <f t="shared" si="95"/>
        <v>0.23814224970526979</v>
      </c>
      <c r="AK97" s="9">
        <f t="shared" si="96"/>
        <v>10.4025</v>
      </c>
      <c r="AL97" s="1">
        <f t="shared" si="97"/>
        <v>0.45</v>
      </c>
      <c r="AM97" s="17">
        <f t="shared" si="98"/>
        <v>29397.416666666668</v>
      </c>
      <c r="AN97" s="1">
        <f t="shared" si="99"/>
        <v>728254780.98792517</v>
      </c>
    </row>
    <row r="98" spans="1:50" x14ac:dyDescent="0.15">
      <c r="C98" s="7">
        <v>9</v>
      </c>
      <c r="D98" s="7">
        <f t="shared" si="100"/>
        <v>25.2804114816667</v>
      </c>
      <c r="E98" s="10">
        <f t="shared" si="101"/>
        <v>28.001942602903199</v>
      </c>
      <c r="F98" s="7" t="s">
        <v>83</v>
      </c>
      <c r="G98" s="1">
        <v>10</v>
      </c>
      <c r="H98" s="9">
        <f t="shared" si="84"/>
        <v>25.2804114816667</v>
      </c>
      <c r="I98" s="9">
        <f t="shared" si="85"/>
        <v>298.43041148166668</v>
      </c>
      <c r="J98" s="9">
        <f t="shared" si="86"/>
        <v>0.3569615180646078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11.510543446436049</v>
      </c>
      <c r="P98" s="9">
        <f t="shared" si="89"/>
        <v>4.1088210623884347</v>
      </c>
      <c r="Q98" s="12">
        <f t="shared" si="90"/>
        <v>1.8489694780747956</v>
      </c>
      <c r="R98" s="9">
        <f t="shared" si="91"/>
        <v>2.3873737500000001</v>
      </c>
      <c r="S98" s="13">
        <f t="shared" si="92"/>
        <v>0.774478431822749</v>
      </c>
      <c r="T98" s="2">
        <f t="shared" si="93"/>
        <v>0.51</v>
      </c>
      <c r="U98" s="14">
        <f t="shared" si="94"/>
        <v>0.39498400022960201</v>
      </c>
      <c r="V98" s="2">
        <v>230</v>
      </c>
      <c r="W98" s="2">
        <v>0.06</v>
      </c>
      <c r="X98" s="2">
        <v>15.1</v>
      </c>
      <c r="Y98" s="2">
        <v>0.14000000000000001</v>
      </c>
      <c r="Z98" s="2"/>
      <c r="AA98" s="2"/>
      <c r="AB98" s="2">
        <v>210</v>
      </c>
      <c r="AC98" s="2">
        <v>0.26</v>
      </c>
      <c r="AD98" s="2">
        <v>100</v>
      </c>
      <c r="AE98" s="2">
        <v>0.02</v>
      </c>
      <c r="AF98" s="2">
        <v>3</v>
      </c>
      <c r="AG98" s="2">
        <v>0.01</v>
      </c>
      <c r="AH98" s="2"/>
      <c r="AI98" s="2"/>
      <c r="AJ98" s="1">
        <f t="shared" si="95"/>
        <v>0.19163167606922502</v>
      </c>
      <c r="AK98" s="9">
        <f t="shared" si="96"/>
        <v>10.4025</v>
      </c>
      <c r="AL98" s="1">
        <f t="shared" si="97"/>
        <v>0.45</v>
      </c>
      <c r="AM98" s="17">
        <f t="shared" si="98"/>
        <v>29397.416666666668</v>
      </c>
      <c r="AN98" s="1">
        <f t="shared" si="99"/>
        <v>586022364.6113236</v>
      </c>
    </row>
    <row r="99" spans="1:50" x14ac:dyDescent="0.15">
      <c r="C99" s="7">
        <v>10</v>
      </c>
      <c r="D99" s="7">
        <f t="shared" si="100"/>
        <v>22.655150354193498</v>
      </c>
      <c r="E99" s="10">
        <f t="shared" si="101"/>
        <v>25.2804114816667</v>
      </c>
      <c r="F99" s="7" t="s">
        <v>83</v>
      </c>
      <c r="G99" s="1">
        <v>11</v>
      </c>
      <c r="H99" s="9">
        <f t="shared" si="84"/>
        <v>22.655150354193498</v>
      </c>
      <c r="I99" s="9">
        <f t="shared" si="85"/>
        <v>295.80515035419347</v>
      </c>
      <c r="J99" s="9">
        <f t="shared" si="86"/>
        <v>0.26721868988688885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7.0316362648452344</v>
      </c>
      <c r="O99" s="9">
        <f t="shared" si="102"/>
        <v>5.6753611192023783</v>
      </c>
      <c r="P99" s="9">
        <f t="shared" si="89"/>
        <v>1.5165625629082466</v>
      </c>
      <c r="Q99" s="12">
        <f t="shared" si="90"/>
        <v>0.68245315330871104</v>
      </c>
      <c r="R99" s="9">
        <f t="shared" si="91"/>
        <v>2.3873737500000001</v>
      </c>
      <c r="S99" s="13">
        <f t="shared" si="92"/>
        <v>0.28585936881843954</v>
      </c>
      <c r="T99" s="2">
        <f t="shared" si="93"/>
        <v>0.51</v>
      </c>
      <c r="U99" s="14">
        <f t="shared" si="94"/>
        <v>0.14578827809740416</v>
      </c>
      <c r="V99" s="2">
        <v>230</v>
      </c>
      <c r="W99" s="2">
        <v>0.06</v>
      </c>
      <c r="X99" s="2">
        <v>15.1</v>
      </c>
      <c r="Y99" s="2">
        <v>0.14000000000000001</v>
      </c>
      <c r="Z99" s="2"/>
      <c r="AA99" s="2"/>
      <c r="AB99" s="2">
        <v>210</v>
      </c>
      <c r="AC99" s="2">
        <v>0.26</v>
      </c>
      <c r="AD99" s="2">
        <v>100</v>
      </c>
      <c r="AE99" s="2">
        <v>0.02</v>
      </c>
      <c r="AF99" s="2">
        <v>3</v>
      </c>
      <c r="AG99" s="2">
        <v>0.01</v>
      </c>
      <c r="AH99" s="2"/>
      <c r="AI99" s="2"/>
      <c r="AJ99" s="1">
        <f t="shared" si="95"/>
        <v>0.11649916584636735</v>
      </c>
      <c r="AK99" s="9">
        <f t="shared" si="96"/>
        <v>10.4025</v>
      </c>
      <c r="AL99" s="1">
        <f t="shared" si="97"/>
        <v>0.45</v>
      </c>
      <c r="AM99" s="17">
        <f t="shared" si="98"/>
        <v>29397.416666666668</v>
      </c>
      <c r="AN99" s="1">
        <f t="shared" si="99"/>
        <v>356262169.41228807</v>
      </c>
    </row>
    <row r="100" spans="1:50" x14ac:dyDescent="0.15">
      <c r="C100" s="7">
        <v>11</v>
      </c>
      <c r="D100" s="7">
        <f t="shared" si="100"/>
        <v>17.075307898666701</v>
      </c>
      <c r="E100" s="10">
        <f t="shared" si="101"/>
        <v>22.655150354193498</v>
      </c>
      <c r="F100" s="7" t="s">
        <v>85</v>
      </c>
      <c r="G100" s="1">
        <v>12</v>
      </c>
      <c r="H100" s="9">
        <f t="shared" si="84"/>
        <v>17.075307898666701</v>
      </c>
      <c r="I100" s="9">
        <f t="shared" si="85"/>
        <v>290.2253078986667</v>
      </c>
      <c r="J100" s="9">
        <f t="shared" si="86"/>
        <v>0.14191429987135679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9.4640735562941316</v>
      </c>
      <c r="P100" s="9">
        <f t="shared" si="89"/>
        <v>1.3430873726725034</v>
      </c>
      <c r="Q100" s="12">
        <f t="shared" si="90"/>
        <v>0.60438931770262661</v>
      </c>
      <c r="R100" s="9">
        <f t="shared" si="91"/>
        <v>2.3873737500000001</v>
      </c>
      <c r="S100" s="13">
        <f t="shared" si="92"/>
        <v>0.2531607452342251</v>
      </c>
      <c r="T100" s="2">
        <f t="shared" si="93"/>
        <v>0.51</v>
      </c>
      <c r="U100" s="14">
        <f t="shared" si="94"/>
        <v>0.12911198006945482</v>
      </c>
      <c r="V100" s="2">
        <v>190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6.981026199094062E-2</v>
      </c>
      <c r="AK100" s="9">
        <f t="shared" si="96"/>
        <v>10.4025</v>
      </c>
      <c r="AL100" s="1">
        <f t="shared" si="97"/>
        <v>0.45</v>
      </c>
      <c r="AM100" s="17">
        <f t="shared" si="98"/>
        <v>29397.416666666668</v>
      </c>
      <c r="AN100" s="1">
        <f t="shared" si="99"/>
        <v>213484407.40709573</v>
      </c>
      <c r="AO100" s="1">
        <f>SUM(AN89:AN100)</f>
        <v>4854678613.1906872</v>
      </c>
    </row>
    <row r="101" spans="1:50" x14ac:dyDescent="0.15">
      <c r="C101" s="7">
        <v>12</v>
      </c>
      <c r="D101" s="7">
        <f t="shared" si="100"/>
        <v>11.3651721065161</v>
      </c>
      <c r="E101" s="10">
        <f t="shared" si="101"/>
        <v>17.075307898666701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12.2398703207419</v>
      </c>
      <c r="E105" s="7"/>
      <c r="F105" s="7"/>
      <c r="G105" s="1">
        <v>1</v>
      </c>
      <c r="H105" s="9">
        <f t="shared" ref="H105:H116" si="103">E106</f>
        <v>12.2398703207419</v>
      </c>
      <c r="I105" s="9">
        <f t="shared" ref="I105:I116" si="104">H105+273.15</f>
        <v>285.38987032074186</v>
      </c>
      <c r="J105" s="9">
        <f t="shared" ref="J105:J116" si="105">EXP(($C$15*(I105-$C$13))/($C$16*I105*$C$13))</f>
        <v>8.0382172009162561E-2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5.2078822169302173E-2</v>
      </c>
      <c r="Q105" s="12">
        <f t="shared" ref="Q105:Q116" si="109">P105*$B$107</f>
        <v>1.5623646650790652E-2</v>
      </c>
      <c r="R105" s="9">
        <f t="shared" ref="R105:R116" si="110">L105*$B$107</f>
        <v>0.19436706250000002</v>
      </c>
      <c r="S105" s="13">
        <f t="shared" ref="S105:S116" si="111">Q105/R105</f>
        <v>8.0382172009162561E-2</v>
      </c>
      <c r="T105" s="2">
        <f t="shared" ref="T105:T116" si="112">$B$106/100</f>
        <v>0.01</v>
      </c>
      <c r="U105" s="14">
        <f t="shared" ref="U105:U116" si="113">S105*T105</f>
        <v>8.0382172009162568E-4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6.2938217200916259E-3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55</v>
      </c>
      <c r="AX105" s="1">
        <f t="shared" ref="AX105:AX116" si="120">AW105*10000*AV105*0.67*AU105*AT105</f>
        <v>45079.033920472611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10.501979179064501</v>
      </c>
      <c r="E106" s="10">
        <f t="shared" ref="E106:E117" si="122">D105</f>
        <v>12.2398703207419</v>
      </c>
      <c r="F106" s="7" t="s">
        <v>83</v>
      </c>
      <c r="G106" s="1">
        <v>2</v>
      </c>
      <c r="H106" s="9">
        <f t="shared" si="103"/>
        <v>10.501979179064501</v>
      </c>
      <c r="I106" s="9">
        <f t="shared" si="104"/>
        <v>283.65197917906448</v>
      </c>
      <c r="J106" s="9">
        <f t="shared" si="105"/>
        <v>6.5219587110553437E-2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1.2437015944973646</v>
      </c>
      <c r="P106" s="9">
        <f t="shared" si="108"/>
        <v>8.1113704481855078E-2</v>
      </c>
      <c r="Q106" s="12">
        <f t="shared" si="109"/>
        <v>2.4334111344556524E-2</v>
      </c>
      <c r="R106" s="9">
        <f t="shared" si="110"/>
        <v>0.19436706250000002</v>
      </c>
      <c r="S106" s="13">
        <f t="shared" si="111"/>
        <v>0.1251966821516198</v>
      </c>
      <c r="T106" s="2">
        <f t="shared" si="112"/>
        <v>0.01</v>
      </c>
      <c r="U106" s="14">
        <f t="shared" si="113"/>
        <v>1.2519668215161981E-3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6.7419668215161982E-3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55</v>
      </c>
      <c r="AX106" s="1">
        <f t="shared" si="120"/>
        <v>48288.840160125335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14.1712042431379</v>
      </c>
      <c r="E107" s="10">
        <f t="shared" si="122"/>
        <v>10.501979179064501</v>
      </c>
      <c r="F107" s="7" t="s">
        <v>83</v>
      </c>
      <c r="G107" s="1">
        <v>3</v>
      </c>
      <c r="H107" s="9">
        <f t="shared" si="103"/>
        <v>14.1712042431379</v>
      </c>
      <c r="I107" s="9">
        <f t="shared" si="104"/>
        <v>287.32120424313786</v>
      </c>
      <c r="J107" s="9">
        <f t="shared" si="105"/>
        <v>0.1011015638822526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1.8104780983488429</v>
      </c>
      <c r="P107" s="9">
        <f t="shared" si="108"/>
        <v>0.18304216711763474</v>
      </c>
      <c r="Q107" s="12">
        <f t="shared" si="109"/>
        <v>5.4912650135290418E-2</v>
      </c>
      <c r="R107" s="9">
        <f t="shared" si="110"/>
        <v>0.19436706250000002</v>
      </c>
      <c r="S107" s="13">
        <f t="shared" si="111"/>
        <v>0.28252034798998116</v>
      </c>
      <c r="T107" s="2">
        <f t="shared" si="112"/>
        <v>0.01</v>
      </c>
      <c r="U107" s="14">
        <f t="shared" si="113"/>
        <v>2.8252034798998118E-3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8.315203479899811E-3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55</v>
      </c>
      <c r="AX107" s="1">
        <f t="shared" si="120"/>
        <v>59557.031704510773</v>
      </c>
    </row>
    <row r="108" spans="1:50" x14ac:dyDescent="0.15">
      <c r="C108" s="7">
        <v>3</v>
      </c>
      <c r="D108" s="7">
        <f t="shared" si="121"/>
        <v>15.056126219032301</v>
      </c>
      <c r="E108" s="10">
        <f t="shared" si="122"/>
        <v>14.1712042431379</v>
      </c>
      <c r="F108" s="7" t="s">
        <v>83</v>
      </c>
      <c r="G108" s="1">
        <v>4</v>
      </c>
      <c r="H108" s="9">
        <f t="shared" si="103"/>
        <v>15.056126219032301</v>
      </c>
      <c r="I108" s="9">
        <f t="shared" si="104"/>
        <v>288.20612621903229</v>
      </c>
      <c r="J108" s="9">
        <f t="shared" si="105"/>
        <v>0.11218815949571578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2.2753261395645414</v>
      </c>
      <c r="P108" s="9">
        <f t="shared" si="108"/>
        <v>0.25526465185023806</v>
      </c>
      <c r="Q108" s="12">
        <f t="shared" si="109"/>
        <v>7.6579395555071414E-2</v>
      </c>
      <c r="R108" s="9">
        <f t="shared" si="110"/>
        <v>0.19436706250000002</v>
      </c>
      <c r="S108" s="13">
        <f t="shared" si="111"/>
        <v>0.39399368684224162</v>
      </c>
      <c r="T108" s="2">
        <f t="shared" si="112"/>
        <v>0.01</v>
      </c>
      <c r="U108" s="14">
        <f t="shared" si="113"/>
        <v>3.9399368684224162E-3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9.4299368684224172E-3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55</v>
      </c>
      <c r="AX108" s="1">
        <f t="shared" si="120"/>
        <v>67541.227391700071</v>
      </c>
    </row>
    <row r="109" spans="1:50" x14ac:dyDescent="0.15">
      <c r="C109" s="7">
        <v>4</v>
      </c>
      <c r="D109" s="7">
        <f t="shared" si="121"/>
        <v>19.505651005000001</v>
      </c>
      <c r="E109" s="10">
        <f t="shared" si="122"/>
        <v>15.056126219032301</v>
      </c>
      <c r="F109" s="7" t="s">
        <v>83</v>
      </c>
      <c r="G109" s="1">
        <v>5</v>
      </c>
      <c r="H109" s="9">
        <f t="shared" si="103"/>
        <v>19.505651005000001</v>
      </c>
      <c r="I109" s="9">
        <f t="shared" si="104"/>
        <v>292.65565100499998</v>
      </c>
      <c r="J109" s="9">
        <f t="shared" si="105"/>
        <v>0.18750955400024225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1.9190584133285882</v>
      </c>
      <c r="O109" s="9">
        <f t="shared" si="123"/>
        <v>0.74889328271904865</v>
      </c>
      <c r="P109" s="9">
        <f t="shared" si="108"/>
        <v>0.14042464543642613</v>
      </c>
      <c r="Q109" s="12">
        <f t="shared" si="109"/>
        <v>4.2127393630927837E-2</v>
      </c>
      <c r="R109" s="9">
        <f t="shared" si="110"/>
        <v>0.19436706250000002</v>
      </c>
      <c r="S109" s="13">
        <f t="shared" si="111"/>
        <v>0.21674142259019752</v>
      </c>
      <c r="T109" s="2">
        <f t="shared" si="112"/>
        <v>0.01</v>
      </c>
      <c r="U109" s="14">
        <f t="shared" si="113"/>
        <v>2.1674142259019754E-3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1.4999999999999999E-2</v>
      </c>
      <c r="AR109" s="2">
        <v>0.5</v>
      </c>
      <c r="AS109" s="2">
        <f t="shared" si="115"/>
        <v>7.4999999999999997E-3</v>
      </c>
      <c r="AT109" s="1">
        <f t="shared" si="116"/>
        <v>1.0157414225901974E-2</v>
      </c>
      <c r="AU109" s="9">
        <f t="shared" si="117"/>
        <v>64.789020833333339</v>
      </c>
      <c r="AV109" s="1">
        <f t="shared" si="118"/>
        <v>0.3</v>
      </c>
      <c r="AW109" s="1">
        <f t="shared" si="119"/>
        <v>55</v>
      </c>
      <c r="AX109" s="1">
        <f t="shared" si="120"/>
        <v>72751.730315465655</v>
      </c>
    </row>
    <row r="110" spans="1:50" x14ac:dyDescent="0.15">
      <c r="C110" s="7">
        <v>5</v>
      </c>
      <c r="D110" s="7">
        <f t="shared" si="121"/>
        <v>20.8234782803226</v>
      </c>
      <c r="E110" s="10">
        <f t="shared" si="122"/>
        <v>19.505651005000001</v>
      </c>
      <c r="F110" s="7" t="s">
        <v>85</v>
      </c>
      <c r="G110" s="1">
        <v>6</v>
      </c>
      <c r="H110" s="9">
        <f t="shared" si="103"/>
        <v>20.8234782803226</v>
      </c>
      <c r="I110" s="9">
        <f t="shared" si="104"/>
        <v>293.97347828032258</v>
      </c>
      <c r="J110" s="9">
        <f t="shared" si="105"/>
        <v>0.2176688710615082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1.2563588456159558</v>
      </c>
      <c r="P110" s="9">
        <f t="shared" si="108"/>
        <v>0.27347021157336476</v>
      </c>
      <c r="Q110" s="12">
        <f t="shared" si="109"/>
        <v>8.2041063472009429E-2</v>
      </c>
      <c r="R110" s="9">
        <f t="shared" si="110"/>
        <v>0.19436706250000002</v>
      </c>
      <c r="S110" s="13">
        <f t="shared" si="111"/>
        <v>0.42209344740191984</v>
      </c>
      <c r="T110" s="2">
        <f t="shared" si="112"/>
        <v>0.01</v>
      </c>
      <c r="U110" s="14">
        <f t="shared" si="113"/>
        <v>4.2209344740191989E-3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1.4999999999999999E-2</v>
      </c>
      <c r="AR110" s="2">
        <v>0.5</v>
      </c>
      <c r="AS110" s="2">
        <f t="shared" si="115"/>
        <v>7.4999999999999997E-3</v>
      </c>
      <c r="AT110" s="1">
        <f t="shared" si="116"/>
        <v>1.2210934474019199E-2</v>
      </c>
      <c r="AU110" s="9">
        <f t="shared" si="117"/>
        <v>64.789020833333339</v>
      </c>
      <c r="AV110" s="1">
        <f t="shared" si="118"/>
        <v>0.3</v>
      </c>
      <c r="AW110" s="1">
        <f t="shared" si="119"/>
        <v>55</v>
      </c>
      <c r="AX110" s="1">
        <f t="shared" si="120"/>
        <v>87459.917651904223</v>
      </c>
    </row>
    <row r="111" spans="1:50" x14ac:dyDescent="0.15">
      <c r="C111" s="7">
        <v>6</v>
      </c>
      <c r="D111" s="7">
        <f t="shared" si="121"/>
        <v>26.241361515333299</v>
      </c>
      <c r="E111" s="10">
        <f t="shared" si="122"/>
        <v>20.8234782803226</v>
      </c>
      <c r="F111" s="7" t="s">
        <v>83</v>
      </c>
      <c r="G111" s="1">
        <v>7</v>
      </c>
      <c r="H111" s="9">
        <f t="shared" si="103"/>
        <v>26.241361515333299</v>
      </c>
      <c r="I111" s="9">
        <f t="shared" si="104"/>
        <v>299.3913615153333</v>
      </c>
      <c r="J111" s="9">
        <f t="shared" si="105"/>
        <v>0.39637038558552623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1.6307788423759244</v>
      </c>
      <c r="P111" s="9">
        <f t="shared" si="108"/>
        <v>0.64639243855726325</v>
      </c>
      <c r="Q111" s="12">
        <f t="shared" si="109"/>
        <v>0.19391773156717898</v>
      </c>
      <c r="R111" s="9">
        <f t="shared" si="110"/>
        <v>0.19436706250000002</v>
      </c>
      <c r="S111" s="13">
        <f t="shared" si="111"/>
        <v>0.99768823520280836</v>
      </c>
      <c r="T111" s="2">
        <f t="shared" si="112"/>
        <v>0.01</v>
      </c>
      <c r="U111" s="14">
        <f t="shared" si="113"/>
        <v>9.9768823520280832E-3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0.01</v>
      </c>
      <c r="AF111" s="2">
        <v>0.49</v>
      </c>
      <c r="AG111" s="14">
        <f t="shared" si="114"/>
        <v>4.8999999999999998E-3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0.02</v>
      </c>
      <c r="AR111" s="2">
        <v>0.5</v>
      </c>
      <c r="AS111" s="2">
        <f t="shared" si="115"/>
        <v>0.01</v>
      </c>
      <c r="AT111" s="1">
        <f t="shared" si="116"/>
        <v>2.4876882352028083E-2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55</v>
      </c>
      <c r="AX111" s="1">
        <f t="shared" si="120"/>
        <v>178178.83525406796</v>
      </c>
    </row>
    <row r="112" spans="1:50" x14ac:dyDescent="0.15">
      <c r="C112" s="7">
        <v>7</v>
      </c>
      <c r="D112" s="7">
        <f t="shared" si="121"/>
        <v>28.491437078709701</v>
      </c>
      <c r="E112" s="10">
        <f t="shared" si="122"/>
        <v>26.241361515333299</v>
      </c>
      <c r="F112" s="7" t="s">
        <v>83</v>
      </c>
      <c r="G112" s="1">
        <v>8</v>
      </c>
      <c r="H112" s="9">
        <f t="shared" si="103"/>
        <v>28.491437078709701</v>
      </c>
      <c r="I112" s="9">
        <f t="shared" si="104"/>
        <v>301.64143707870966</v>
      </c>
      <c r="J112" s="9">
        <f t="shared" si="105"/>
        <v>0.50519501008174628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1.6322766121519947</v>
      </c>
      <c r="P112" s="9">
        <f t="shared" si="108"/>
        <v>0.82461799953232562</v>
      </c>
      <c r="Q112" s="12">
        <f t="shared" si="109"/>
        <v>0.24738539985969768</v>
      </c>
      <c r="R112" s="9">
        <f t="shared" si="110"/>
        <v>0.19436706250000002</v>
      </c>
      <c r="S112" s="13">
        <f t="shared" si="111"/>
        <v>1.2727742894179803</v>
      </c>
      <c r="T112" s="2">
        <f t="shared" si="112"/>
        <v>0.01</v>
      </c>
      <c r="U112" s="14">
        <f t="shared" si="113"/>
        <v>1.2727742894179803E-2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0.01</v>
      </c>
      <c r="AF112" s="2">
        <v>0.49</v>
      </c>
      <c r="AG112" s="14">
        <f t="shared" si="114"/>
        <v>4.8999999999999998E-3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0.02</v>
      </c>
      <c r="AR112" s="2">
        <v>0.5</v>
      </c>
      <c r="AS112" s="2">
        <f t="shared" si="115"/>
        <v>0.01</v>
      </c>
      <c r="AT112" s="1">
        <f t="shared" si="116"/>
        <v>2.7627742894179803E-2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55</v>
      </c>
      <c r="AX112" s="1">
        <f t="shared" si="120"/>
        <v>197881.67101986113</v>
      </c>
    </row>
    <row r="113" spans="1:53" x14ac:dyDescent="0.15">
      <c r="C113" s="7">
        <v>8</v>
      </c>
      <c r="D113" s="7">
        <f t="shared" si="121"/>
        <v>28.001942602903199</v>
      </c>
      <c r="E113" s="10">
        <f t="shared" si="122"/>
        <v>28.491437078709701</v>
      </c>
      <c r="F113" s="7" t="s">
        <v>83</v>
      </c>
      <c r="G113" s="1">
        <v>9</v>
      </c>
      <c r="H113" s="9">
        <f t="shared" si="103"/>
        <v>28.001942602903199</v>
      </c>
      <c r="I113" s="9">
        <f t="shared" si="104"/>
        <v>301.1519426029032</v>
      </c>
      <c r="J113" s="9">
        <f t="shared" si="105"/>
        <v>0.47937224927573757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1.4555488209530023</v>
      </c>
      <c r="P113" s="9">
        <f t="shared" si="108"/>
        <v>0.69774971223088855</v>
      </c>
      <c r="Q113" s="12">
        <f t="shared" si="109"/>
        <v>0.20932491366926656</v>
      </c>
      <c r="R113" s="9">
        <f t="shared" si="110"/>
        <v>0.19436706250000002</v>
      </c>
      <c r="S113" s="13">
        <f t="shared" si="111"/>
        <v>1.0769567177528678</v>
      </c>
      <c r="T113" s="2">
        <f t="shared" si="112"/>
        <v>0.01</v>
      </c>
      <c r="U113" s="14">
        <f t="shared" si="113"/>
        <v>1.0769567177528678E-2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0.01</v>
      </c>
      <c r="AF113" s="2">
        <v>0.49</v>
      </c>
      <c r="AG113" s="14">
        <f t="shared" si="114"/>
        <v>4.8999999999999998E-3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0.02</v>
      </c>
      <c r="AR113" s="2">
        <v>0.5</v>
      </c>
      <c r="AS113" s="2">
        <f t="shared" si="115"/>
        <v>0.01</v>
      </c>
      <c r="AT113" s="1">
        <f t="shared" si="116"/>
        <v>2.5669567177528677E-2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55</v>
      </c>
      <c r="AX113" s="1">
        <f t="shared" si="120"/>
        <v>183856.38185868721</v>
      </c>
    </row>
    <row r="114" spans="1:53" x14ac:dyDescent="0.15">
      <c r="C114" s="7">
        <v>9</v>
      </c>
      <c r="D114" s="7">
        <f t="shared" si="121"/>
        <v>25.2804114816667</v>
      </c>
      <c r="E114" s="10">
        <f t="shared" si="122"/>
        <v>28.001942602903199</v>
      </c>
      <c r="F114" s="7" t="s">
        <v>83</v>
      </c>
      <c r="G114" s="1">
        <v>10</v>
      </c>
      <c r="H114" s="9">
        <f t="shared" si="103"/>
        <v>25.2804114816667</v>
      </c>
      <c r="I114" s="9">
        <f t="shared" si="104"/>
        <v>298.43041148166668</v>
      </c>
      <c r="J114" s="9">
        <f t="shared" si="105"/>
        <v>0.3569615180646078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1.4056893170554474</v>
      </c>
      <c r="P114" s="9">
        <f t="shared" si="108"/>
        <v>0.50177699254331432</v>
      </c>
      <c r="Q114" s="12">
        <f t="shared" si="109"/>
        <v>0.15053309776299428</v>
      </c>
      <c r="R114" s="9">
        <f t="shared" si="110"/>
        <v>0.19436706250000002</v>
      </c>
      <c r="S114" s="13">
        <f t="shared" si="111"/>
        <v>0.77447843182274911</v>
      </c>
      <c r="T114" s="2">
        <f t="shared" si="112"/>
        <v>0.01</v>
      </c>
      <c r="U114" s="14">
        <f t="shared" si="113"/>
        <v>7.7447843182274915E-3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0.01</v>
      </c>
      <c r="AF114" s="2">
        <v>0.49</v>
      </c>
      <c r="AG114" s="14">
        <f t="shared" si="114"/>
        <v>4.8999999999999998E-3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0.02</v>
      </c>
      <c r="AR114" s="2">
        <v>0.5</v>
      </c>
      <c r="AS114" s="2">
        <f t="shared" si="115"/>
        <v>0.01</v>
      </c>
      <c r="AT114" s="1">
        <f t="shared" si="116"/>
        <v>2.2644784318227494E-2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55</v>
      </c>
      <c r="AX114" s="1">
        <f t="shared" si="120"/>
        <v>162191.59769722592</v>
      </c>
    </row>
    <row r="115" spans="1:53" x14ac:dyDescent="0.15">
      <c r="C115" s="7">
        <v>10</v>
      </c>
      <c r="D115" s="7">
        <f t="shared" si="121"/>
        <v>22.655150354193498</v>
      </c>
      <c r="E115" s="10">
        <f t="shared" si="122"/>
        <v>25.2804114816667</v>
      </c>
      <c r="F115" s="7" t="s">
        <v>83</v>
      </c>
      <c r="G115" s="1">
        <v>11</v>
      </c>
      <c r="H115" s="9">
        <f t="shared" si="103"/>
        <v>22.655150354193498</v>
      </c>
      <c r="I115" s="9">
        <f t="shared" si="104"/>
        <v>295.80515035419347</v>
      </c>
      <c r="J115" s="9">
        <f t="shared" si="105"/>
        <v>0.26721868988688885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0.85871670828652635</v>
      </c>
      <c r="O115" s="9">
        <f t="shared" si="123"/>
        <v>0.69308582455894041</v>
      </c>
      <c r="P115" s="9">
        <f t="shared" si="108"/>
        <v>0.18520548601781414</v>
      </c>
      <c r="Q115" s="12">
        <f t="shared" si="109"/>
        <v>5.5561645805344242E-2</v>
      </c>
      <c r="R115" s="9">
        <f t="shared" si="110"/>
        <v>0.19436706250000002</v>
      </c>
      <c r="S115" s="13">
        <f t="shared" si="111"/>
        <v>0.28585936881843976</v>
      </c>
      <c r="T115" s="2">
        <f t="shared" si="112"/>
        <v>0.01</v>
      </c>
      <c r="U115" s="14">
        <f t="shared" si="113"/>
        <v>2.8585936881843975E-3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0.01</v>
      </c>
      <c r="AF115" s="2">
        <v>0.49</v>
      </c>
      <c r="AG115" s="14">
        <f t="shared" si="114"/>
        <v>4.8999999999999998E-3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0.02</v>
      </c>
      <c r="AR115" s="2">
        <v>0.5</v>
      </c>
      <c r="AS115" s="2">
        <f t="shared" si="115"/>
        <v>0.01</v>
      </c>
      <c r="AT115" s="1">
        <f t="shared" si="116"/>
        <v>1.7758593688184398E-2</v>
      </c>
      <c r="AU115" s="9">
        <f t="shared" si="117"/>
        <v>64.789020833333339</v>
      </c>
      <c r="AV115" s="1">
        <f t="shared" si="118"/>
        <v>0.3</v>
      </c>
      <c r="AW115" s="1">
        <f t="shared" si="119"/>
        <v>55</v>
      </c>
      <c r="AX115" s="1">
        <f t="shared" si="120"/>
        <v>127194.61765083186</v>
      </c>
    </row>
    <row r="116" spans="1:53" x14ac:dyDescent="0.15">
      <c r="C116" s="7">
        <v>11</v>
      </c>
      <c r="D116" s="7">
        <f t="shared" si="121"/>
        <v>17.075307898666701</v>
      </c>
      <c r="E116" s="10">
        <f t="shared" si="122"/>
        <v>22.655150354193498</v>
      </c>
      <c r="F116" s="7" t="s">
        <v>85</v>
      </c>
      <c r="G116" s="1">
        <v>12</v>
      </c>
      <c r="H116" s="9">
        <f t="shared" si="103"/>
        <v>17.075307898666701</v>
      </c>
      <c r="I116" s="9">
        <f t="shared" si="104"/>
        <v>290.2253078986667</v>
      </c>
      <c r="J116" s="9">
        <f t="shared" si="105"/>
        <v>0.14191429987135679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1.1557705468744597</v>
      </c>
      <c r="P116" s="9">
        <f t="shared" si="108"/>
        <v>0.16402036797162409</v>
      </c>
      <c r="Q116" s="12">
        <f t="shared" si="109"/>
        <v>4.9206110391487222E-2</v>
      </c>
      <c r="R116" s="9">
        <f t="shared" si="110"/>
        <v>0.19436706250000002</v>
      </c>
      <c r="S116" s="13">
        <f t="shared" si="111"/>
        <v>0.25316074523422516</v>
      </c>
      <c r="T116" s="2">
        <f t="shared" si="112"/>
        <v>0.01</v>
      </c>
      <c r="U116" s="14">
        <f t="shared" si="113"/>
        <v>2.5316074523422517E-3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8.0216074523422505E-3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55</v>
      </c>
      <c r="AX116" s="1">
        <f t="shared" si="120"/>
        <v>57454.171808919287</v>
      </c>
      <c r="AY116" s="1">
        <f>SUM(AX105:AX116)</f>
        <v>1287435.0564337717</v>
      </c>
    </row>
    <row r="117" spans="1:53" x14ac:dyDescent="0.15">
      <c r="C117" s="7">
        <v>12</v>
      </c>
      <c r="D117" s="7">
        <f t="shared" si="121"/>
        <v>11.3651721065161</v>
      </c>
      <c r="E117" s="10">
        <f t="shared" si="122"/>
        <v>17.075307898666701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12.2398703207419</v>
      </c>
      <c r="E121" s="7"/>
      <c r="F121" s="7"/>
      <c r="G121" s="1">
        <v>1</v>
      </c>
      <c r="H121" s="9">
        <f t="shared" ref="H121:H132" si="124">E122</f>
        <v>12.2398703207419</v>
      </c>
      <c r="I121" s="9">
        <f t="shared" ref="I121:I132" si="125">H121+273.15</f>
        <v>285.38987032074186</v>
      </c>
      <c r="J121" s="9">
        <f t="shared" ref="J121:J132" si="126">EXP(($C$15*(I121-$C$13))/($C$16*I121*$C$13))</f>
        <v>8.0382172009162561E-2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2.2884804371008583E-2</v>
      </c>
      <c r="Q121" s="12">
        <f t="shared" ref="Q121:Q132" si="130">P121*$B$123</f>
        <v>7.5519854424328332E-3</v>
      </c>
      <c r="R121" s="9">
        <f t="shared" ref="R121:R132" si="131">L121*$B$123</f>
        <v>9.3951000000000007E-2</v>
      </c>
      <c r="S121" s="13">
        <f t="shared" ref="S121:S132" si="132">Q121/R121</f>
        <v>8.0382172009162575E-2</v>
      </c>
      <c r="T121" s="2">
        <f t="shared" ref="T121:T132" si="133">$B$122/100</f>
        <v>0.01</v>
      </c>
      <c r="U121" s="14">
        <f t="shared" ref="U121:U132" si="134">S121*T121</f>
        <v>8.0382172009162579E-4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6.2938217200916259E-3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433.33333333333331</v>
      </c>
      <c r="AX121" s="1">
        <f t="shared" ref="AX121:AX132" si="141">AW121*10000*AV121*0.67*AU121*AT121</f>
        <v>171677.24849786333</v>
      </c>
      <c r="AZ121" s="1">
        <f t="shared" ref="AZ121:AZ132" si="142">$E$9/12</f>
        <v>125</v>
      </c>
      <c r="BA121" s="1">
        <f t="shared" ref="BA121:BA132" si="143">AZ121*10000*AV121*0.67*AU121*AT121</f>
        <v>49522.283220537502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10.501979179064501</v>
      </c>
      <c r="E122" s="10">
        <f t="shared" ref="E122:E133" si="145">D121</f>
        <v>12.2398703207419</v>
      </c>
      <c r="F122" s="7" t="s">
        <v>83</v>
      </c>
      <c r="G122" s="1">
        <v>2</v>
      </c>
      <c r="H122" s="9">
        <f t="shared" si="124"/>
        <v>10.501979179064501</v>
      </c>
      <c r="I122" s="9">
        <f t="shared" si="125"/>
        <v>283.65197917906448</v>
      </c>
      <c r="J122" s="9">
        <f t="shared" si="126"/>
        <v>6.5219587110553437E-2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0.54651519562899142</v>
      </c>
      <c r="P122" s="9">
        <f t="shared" si="129"/>
        <v>3.5643495408566157E-2</v>
      </c>
      <c r="Q122" s="12">
        <f t="shared" si="130"/>
        <v>1.1762353484826833E-2</v>
      </c>
      <c r="R122" s="9">
        <f t="shared" si="131"/>
        <v>9.3951000000000007E-2</v>
      </c>
      <c r="S122" s="13">
        <f t="shared" si="132"/>
        <v>0.1251966821516198</v>
      </c>
      <c r="T122" s="2">
        <f t="shared" si="133"/>
        <v>0.01</v>
      </c>
      <c r="U122" s="14">
        <f t="shared" si="134"/>
        <v>1.2519668215161981E-3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6.7419668215161982E-3</v>
      </c>
      <c r="AU122" s="9">
        <f t="shared" si="138"/>
        <v>28.47</v>
      </c>
      <c r="AV122" s="1">
        <f t="shared" si="139"/>
        <v>0.33</v>
      </c>
      <c r="AW122" s="1">
        <f t="shared" si="140"/>
        <v>433.33333333333331</v>
      </c>
      <c r="AX122" s="1">
        <f t="shared" si="141"/>
        <v>183901.35038094723</v>
      </c>
      <c r="AZ122" s="1">
        <f t="shared" si="142"/>
        <v>125</v>
      </c>
      <c r="BA122" s="1">
        <f t="shared" si="143"/>
        <v>53048.466456042472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14.1712042431379</v>
      </c>
      <c r="E123" s="10">
        <f t="shared" si="145"/>
        <v>10.501979179064501</v>
      </c>
      <c r="F123" s="7" t="s">
        <v>83</v>
      </c>
      <c r="G123" s="1">
        <v>3</v>
      </c>
      <c r="H123" s="9">
        <f t="shared" si="124"/>
        <v>14.1712042431379</v>
      </c>
      <c r="I123" s="9">
        <f t="shared" si="125"/>
        <v>287.32120424313786</v>
      </c>
      <c r="J123" s="9">
        <f t="shared" si="126"/>
        <v>0.1011015638822526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0.79557170022042534</v>
      </c>
      <c r="P123" s="9">
        <f t="shared" si="129"/>
        <v>8.0433543072747637E-2</v>
      </c>
      <c r="Q123" s="12">
        <f t="shared" si="130"/>
        <v>2.6543069214006721E-2</v>
      </c>
      <c r="R123" s="9">
        <f t="shared" si="131"/>
        <v>9.3951000000000007E-2</v>
      </c>
      <c r="S123" s="13">
        <f t="shared" si="132"/>
        <v>0.28252034798998116</v>
      </c>
      <c r="T123" s="2">
        <f t="shared" si="133"/>
        <v>0.01</v>
      </c>
      <c r="U123" s="14">
        <f t="shared" si="134"/>
        <v>2.8252034798998118E-3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8.315203479899811E-3</v>
      </c>
      <c r="AU123" s="9">
        <f t="shared" si="138"/>
        <v>28.47</v>
      </c>
      <c r="AV123" s="1">
        <f t="shared" si="139"/>
        <v>0.33</v>
      </c>
      <c r="AW123" s="1">
        <f t="shared" si="140"/>
        <v>433.33333333333331</v>
      </c>
      <c r="AX123" s="1">
        <f t="shared" si="141"/>
        <v>226814.6950479995</v>
      </c>
      <c r="AZ123" s="1">
        <f t="shared" si="142"/>
        <v>125</v>
      </c>
      <c r="BA123" s="1">
        <f t="shared" si="143"/>
        <v>65427.31587923062</v>
      </c>
    </row>
    <row r="124" spans="1:53" x14ac:dyDescent="0.15">
      <c r="C124" s="7">
        <v>3</v>
      </c>
      <c r="D124" s="7">
        <f t="shared" si="144"/>
        <v>15.056126219032301</v>
      </c>
      <c r="E124" s="10">
        <f t="shared" si="145"/>
        <v>14.1712042431379</v>
      </c>
      <c r="F124" s="7" t="s">
        <v>83</v>
      </c>
      <c r="G124" s="1">
        <v>4</v>
      </c>
      <c r="H124" s="9">
        <f t="shared" si="124"/>
        <v>15.056126219032301</v>
      </c>
      <c r="I124" s="9">
        <f t="shared" si="125"/>
        <v>288.20612621903229</v>
      </c>
      <c r="J124" s="9">
        <f t="shared" si="126"/>
        <v>0.11218815949571578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0.99983815714767776</v>
      </c>
      <c r="P124" s="9">
        <f t="shared" si="129"/>
        <v>0.11217000264398622</v>
      </c>
      <c r="Q124" s="12">
        <f t="shared" si="130"/>
        <v>3.7016100872515452E-2</v>
      </c>
      <c r="R124" s="9">
        <f t="shared" si="131"/>
        <v>9.3951000000000007E-2</v>
      </c>
      <c r="S124" s="13">
        <f t="shared" si="132"/>
        <v>0.39399368684224167</v>
      </c>
      <c r="T124" s="2">
        <f t="shared" si="133"/>
        <v>0.01</v>
      </c>
      <c r="U124" s="14">
        <f t="shared" si="134"/>
        <v>3.9399368684224171E-3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9.4299368684224172E-3</v>
      </c>
      <c r="AU124" s="9">
        <f t="shared" si="138"/>
        <v>28.47</v>
      </c>
      <c r="AV124" s="1">
        <f t="shared" si="139"/>
        <v>0.33</v>
      </c>
      <c r="AW124" s="1">
        <f t="shared" si="140"/>
        <v>433.33333333333331</v>
      </c>
      <c r="AX124" s="1">
        <f t="shared" si="141"/>
        <v>257221.39696320318</v>
      </c>
      <c r="AZ124" s="1">
        <f t="shared" si="142"/>
        <v>125</v>
      </c>
      <c r="BA124" s="1">
        <f t="shared" si="143"/>
        <v>74198.479893231692</v>
      </c>
    </row>
    <row r="125" spans="1:53" x14ac:dyDescent="0.15">
      <c r="C125" s="7">
        <v>4</v>
      </c>
      <c r="D125" s="7">
        <f t="shared" si="144"/>
        <v>19.505651005000001</v>
      </c>
      <c r="E125" s="10">
        <f t="shared" si="145"/>
        <v>15.056126219032301</v>
      </c>
      <c r="F125" s="7" t="s">
        <v>83</v>
      </c>
      <c r="G125" s="1">
        <v>5</v>
      </c>
      <c r="H125" s="9">
        <f t="shared" si="124"/>
        <v>19.505651005000001</v>
      </c>
      <c r="I125" s="9">
        <f t="shared" si="125"/>
        <v>292.65565100499998</v>
      </c>
      <c r="J125" s="9">
        <f t="shared" si="126"/>
        <v>0.18750955400024225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0.84328474677850696</v>
      </c>
      <c r="O125" s="9">
        <f t="shared" si="146"/>
        <v>0.32908340772518452</v>
      </c>
      <c r="P125" s="9">
        <f t="shared" si="129"/>
        <v>6.1706283011429219E-2</v>
      </c>
      <c r="Q125" s="12">
        <f t="shared" si="130"/>
        <v>2.0363073393771643E-2</v>
      </c>
      <c r="R125" s="9">
        <f t="shared" si="131"/>
        <v>9.3951000000000007E-2</v>
      </c>
      <c r="S125" s="13">
        <f t="shared" si="132"/>
        <v>0.21674142259019746</v>
      </c>
      <c r="T125" s="2">
        <f t="shared" si="133"/>
        <v>0.01</v>
      </c>
      <c r="U125" s="14">
        <f t="shared" si="134"/>
        <v>2.1674142259019745E-3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1.4999999999999999E-2</v>
      </c>
      <c r="AR125" s="2">
        <v>0.5</v>
      </c>
      <c r="AS125" s="2">
        <f t="shared" si="136"/>
        <v>7.4999999999999997E-3</v>
      </c>
      <c r="AT125" s="1">
        <f t="shared" si="137"/>
        <v>1.0157414225901974E-2</v>
      </c>
      <c r="AU125" s="9">
        <f t="shared" si="138"/>
        <v>28.47</v>
      </c>
      <c r="AV125" s="1">
        <f t="shared" si="139"/>
        <v>0.33</v>
      </c>
      <c r="AW125" s="1">
        <f t="shared" si="140"/>
        <v>433.33333333333331</v>
      </c>
      <c r="AX125" s="1">
        <f t="shared" si="141"/>
        <v>277064.87468325032</v>
      </c>
      <c r="AZ125" s="1">
        <f t="shared" si="142"/>
        <v>125</v>
      </c>
      <c r="BA125" s="1">
        <f t="shared" si="143"/>
        <v>79922.560004783751</v>
      </c>
    </row>
    <row r="126" spans="1:53" x14ac:dyDescent="0.15">
      <c r="C126" s="7">
        <v>5</v>
      </c>
      <c r="D126" s="7">
        <f t="shared" si="144"/>
        <v>20.8234782803226</v>
      </c>
      <c r="E126" s="10">
        <f t="shared" si="145"/>
        <v>19.505651005000001</v>
      </c>
      <c r="F126" s="7" t="s">
        <v>85</v>
      </c>
      <c r="G126" s="1">
        <v>6</v>
      </c>
      <c r="H126" s="9">
        <f t="shared" si="124"/>
        <v>20.8234782803226</v>
      </c>
      <c r="I126" s="9">
        <f t="shared" si="125"/>
        <v>293.97347828032258</v>
      </c>
      <c r="J126" s="9">
        <f t="shared" si="126"/>
        <v>0.2176688710615082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0.55207712471375525</v>
      </c>
      <c r="P126" s="9">
        <f t="shared" si="129"/>
        <v>0.12017000447532658</v>
      </c>
      <c r="Q126" s="12">
        <f t="shared" si="130"/>
        <v>3.9656101476857775E-2</v>
      </c>
      <c r="R126" s="9">
        <f t="shared" si="131"/>
        <v>9.3951000000000007E-2</v>
      </c>
      <c r="S126" s="13">
        <f t="shared" si="132"/>
        <v>0.42209344740191984</v>
      </c>
      <c r="T126" s="2">
        <f t="shared" si="133"/>
        <v>0.01</v>
      </c>
      <c r="U126" s="14">
        <f t="shared" si="134"/>
        <v>4.2209344740191989E-3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1.4999999999999999E-2</v>
      </c>
      <c r="AR126" s="2">
        <v>0.5</v>
      </c>
      <c r="AS126" s="2">
        <f t="shared" si="136"/>
        <v>7.4999999999999997E-3</v>
      </c>
      <c r="AT126" s="1">
        <f t="shared" si="137"/>
        <v>1.2210934474019199E-2</v>
      </c>
      <c r="AU126" s="9">
        <f t="shared" si="138"/>
        <v>28.47</v>
      </c>
      <c r="AV126" s="1">
        <f t="shared" si="139"/>
        <v>0.33</v>
      </c>
      <c r="AW126" s="1">
        <f t="shared" si="140"/>
        <v>433.33333333333331</v>
      </c>
      <c r="AX126" s="1">
        <f t="shared" si="141"/>
        <v>333078.9662178104</v>
      </c>
      <c r="AZ126" s="1">
        <f t="shared" si="142"/>
        <v>125</v>
      </c>
      <c r="BA126" s="1">
        <f t="shared" si="143"/>
        <v>96080.47102436838</v>
      </c>
    </row>
    <row r="127" spans="1:53" x14ac:dyDescent="0.15">
      <c r="C127" s="7">
        <v>6</v>
      </c>
      <c r="D127" s="7">
        <f t="shared" si="144"/>
        <v>26.241361515333299</v>
      </c>
      <c r="E127" s="10">
        <f t="shared" si="145"/>
        <v>20.8234782803226</v>
      </c>
      <c r="F127" s="7" t="s">
        <v>83</v>
      </c>
      <c r="G127" s="1">
        <v>7</v>
      </c>
      <c r="H127" s="9">
        <f t="shared" si="124"/>
        <v>26.241361515333299</v>
      </c>
      <c r="I127" s="9">
        <f t="shared" si="125"/>
        <v>299.3913615153333</v>
      </c>
      <c r="J127" s="9">
        <f t="shared" si="126"/>
        <v>0.39637038558552623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0.71660712023842865</v>
      </c>
      <c r="P127" s="9">
        <f t="shared" si="129"/>
        <v>0.28404184056223952</v>
      </c>
      <c r="Q127" s="12">
        <f t="shared" si="130"/>
        <v>9.3733807385539047E-2</v>
      </c>
      <c r="R127" s="9">
        <f t="shared" si="131"/>
        <v>9.3951000000000007E-2</v>
      </c>
      <c r="S127" s="13">
        <f t="shared" si="132"/>
        <v>0.99768823520280825</v>
      </c>
      <c r="T127" s="2">
        <f t="shared" si="133"/>
        <v>0.01</v>
      </c>
      <c r="U127" s="14">
        <f t="shared" si="134"/>
        <v>9.9768823520280832E-3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0.01</v>
      </c>
      <c r="AF127" s="2">
        <v>0.49</v>
      </c>
      <c r="AG127" s="14">
        <f t="shared" si="135"/>
        <v>4.8999999999999998E-3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0.02</v>
      </c>
      <c r="AR127" s="2">
        <v>0.5</v>
      </c>
      <c r="AS127" s="2">
        <f t="shared" si="136"/>
        <v>0.01</v>
      </c>
      <c r="AT127" s="1">
        <f t="shared" si="137"/>
        <v>2.4876882352028083E-2</v>
      </c>
      <c r="AU127" s="9">
        <f t="shared" si="138"/>
        <v>28.47</v>
      </c>
      <c r="AV127" s="1">
        <f t="shared" si="139"/>
        <v>0.33</v>
      </c>
      <c r="AW127" s="1">
        <f t="shared" si="140"/>
        <v>433.33333333333331</v>
      </c>
      <c r="AX127" s="1">
        <f t="shared" si="141"/>
        <v>678569.38174268173</v>
      </c>
      <c r="AZ127" s="1">
        <f t="shared" si="142"/>
        <v>125</v>
      </c>
      <c r="BA127" s="1">
        <f t="shared" si="143"/>
        <v>195741.16781038896</v>
      </c>
    </row>
    <row r="128" spans="1:53" x14ac:dyDescent="0.15">
      <c r="C128" s="7">
        <v>7</v>
      </c>
      <c r="D128" s="7">
        <f t="shared" si="144"/>
        <v>28.491437078709701</v>
      </c>
      <c r="E128" s="10">
        <f t="shared" si="145"/>
        <v>26.241361515333299</v>
      </c>
      <c r="F128" s="7" t="s">
        <v>83</v>
      </c>
      <c r="G128" s="1">
        <v>8</v>
      </c>
      <c r="H128" s="9">
        <f t="shared" si="124"/>
        <v>28.491437078709701</v>
      </c>
      <c r="I128" s="9">
        <f t="shared" si="125"/>
        <v>301.64143707870966</v>
      </c>
      <c r="J128" s="9">
        <f t="shared" si="126"/>
        <v>0.50519501008174628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0.71726527967618914</v>
      </c>
      <c r="P128" s="9">
        <f t="shared" si="129"/>
        <v>0.36235884019729891</v>
      </c>
      <c r="Q128" s="12">
        <f t="shared" si="130"/>
        <v>0.11957841726510865</v>
      </c>
      <c r="R128" s="9">
        <f t="shared" si="131"/>
        <v>9.3951000000000007E-2</v>
      </c>
      <c r="S128" s="13">
        <f t="shared" si="132"/>
        <v>1.2727742894179801</v>
      </c>
      <c r="T128" s="2">
        <f t="shared" si="133"/>
        <v>0.01</v>
      </c>
      <c r="U128" s="14">
        <f t="shared" si="134"/>
        <v>1.2727742894179802E-2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0.01</v>
      </c>
      <c r="AF128" s="2">
        <v>0.49</v>
      </c>
      <c r="AG128" s="14">
        <f t="shared" si="135"/>
        <v>4.8999999999999998E-3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0.02</v>
      </c>
      <c r="AR128" s="2">
        <v>0.5</v>
      </c>
      <c r="AS128" s="2">
        <f t="shared" si="136"/>
        <v>0.01</v>
      </c>
      <c r="AT128" s="1">
        <f t="shared" si="137"/>
        <v>2.7627742894179803E-2</v>
      </c>
      <c r="AU128" s="9">
        <f t="shared" si="138"/>
        <v>28.47</v>
      </c>
      <c r="AV128" s="1">
        <f t="shared" si="139"/>
        <v>0.33</v>
      </c>
      <c r="AW128" s="1">
        <f t="shared" si="140"/>
        <v>433.33333333333331</v>
      </c>
      <c r="AX128" s="1">
        <f t="shared" si="141"/>
        <v>753604.89909303223</v>
      </c>
      <c r="AZ128" s="1">
        <f t="shared" si="142"/>
        <v>125</v>
      </c>
      <c r="BA128" s="1">
        <f t="shared" si="143"/>
        <v>217386.02858452851</v>
      </c>
    </row>
    <row r="129" spans="1:54" x14ac:dyDescent="0.15">
      <c r="C129" s="7">
        <v>8</v>
      </c>
      <c r="D129" s="7">
        <f t="shared" si="144"/>
        <v>28.001942602903199</v>
      </c>
      <c r="E129" s="10">
        <f t="shared" si="145"/>
        <v>28.491437078709701</v>
      </c>
      <c r="F129" s="7" t="s">
        <v>83</v>
      </c>
      <c r="G129" s="1">
        <v>9</v>
      </c>
      <c r="H129" s="9">
        <f t="shared" si="124"/>
        <v>28.001942602903199</v>
      </c>
      <c r="I129" s="9">
        <f t="shared" si="125"/>
        <v>301.1519426029032</v>
      </c>
      <c r="J129" s="9">
        <f t="shared" si="126"/>
        <v>0.47937224927573757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0.63960643947889018</v>
      </c>
      <c r="P129" s="9">
        <f t="shared" si="129"/>
        <v>0.30660957754424151</v>
      </c>
      <c r="Q129" s="12">
        <f t="shared" si="130"/>
        <v>0.10118116058959971</v>
      </c>
      <c r="R129" s="9">
        <f t="shared" si="131"/>
        <v>9.3951000000000007E-2</v>
      </c>
      <c r="S129" s="13">
        <f t="shared" si="132"/>
        <v>1.0769567177528681</v>
      </c>
      <c r="T129" s="2">
        <f t="shared" si="133"/>
        <v>0.01</v>
      </c>
      <c r="U129" s="14">
        <f t="shared" si="134"/>
        <v>1.076956717752868E-2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0.01</v>
      </c>
      <c r="AF129" s="2">
        <v>0.49</v>
      </c>
      <c r="AG129" s="14">
        <f t="shared" si="135"/>
        <v>4.8999999999999998E-3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0.02</v>
      </c>
      <c r="AR129" s="2">
        <v>0.5</v>
      </c>
      <c r="AS129" s="2">
        <f t="shared" si="136"/>
        <v>0.01</v>
      </c>
      <c r="AT129" s="1">
        <f t="shared" si="137"/>
        <v>2.5669567177528683E-2</v>
      </c>
      <c r="AU129" s="9">
        <f t="shared" si="138"/>
        <v>28.47</v>
      </c>
      <c r="AV129" s="1">
        <f t="shared" si="139"/>
        <v>0.33</v>
      </c>
      <c r="AW129" s="1">
        <f t="shared" si="140"/>
        <v>433.33333333333331</v>
      </c>
      <c r="AX129" s="1">
        <f t="shared" si="141"/>
        <v>700191.53054513794</v>
      </c>
      <c r="AZ129" s="1">
        <f t="shared" si="142"/>
        <v>125</v>
      </c>
      <c r="BA129" s="1">
        <f t="shared" si="143"/>
        <v>201978.32611878979</v>
      </c>
    </row>
    <row r="130" spans="1:54" x14ac:dyDescent="0.15">
      <c r="C130" s="7">
        <v>9</v>
      </c>
      <c r="D130" s="7">
        <f t="shared" si="144"/>
        <v>25.2804114816667</v>
      </c>
      <c r="E130" s="10">
        <f t="shared" si="145"/>
        <v>28.001942602903199</v>
      </c>
      <c r="F130" s="7" t="s">
        <v>83</v>
      </c>
      <c r="G130" s="1">
        <v>10</v>
      </c>
      <c r="H130" s="9">
        <f t="shared" si="124"/>
        <v>25.2804114816667</v>
      </c>
      <c r="I130" s="9">
        <f t="shared" si="125"/>
        <v>298.43041148166668</v>
      </c>
      <c r="J130" s="9">
        <f t="shared" si="126"/>
        <v>0.3569615180646078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0.61769686193464879</v>
      </c>
      <c r="P130" s="9">
        <f t="shared" si="129"/>
        <v>0.22049400953993667</v>
      </c>
      <c r="Q130" s="12">
        <f t="shared" si="130"/>
        <v>7.2763023148179104E-2</v>
      </c>
      <c r="R130" s="9">
        <f t="shared" si="131"/>
        <v>9.3951000000000007E-2</v>
      </c>
      <c r="S130" s="13">
        <f t="shared" si="132"/>
        <v>0.77447843182274911</v>
      </c>
      <c r="T130" s="2">
        <f t="shared" si="133"/>
        <v>0.01</v>
      </c>
      <c r="U130" s="14">
        <f t="shared" si="134"/>
        <v>7.7447843182274915E-3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0.01</v>
      </c>
      <c r="AF130" s="2">
        <v>0.49</v>
      </c>
      <c r="AG130" s="14">
        <f t="shared" si="135"/>
        <v>4.8999999999999998E-3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0.02</v>
      </c>
      <c r="AR130" s="2">
        <v>0.5</v>
      </c>
      <c r="AS130" s="2">
        <f t="shared" si="136"/>
        <v>0.01</v>
      </c>
      <c r="AT130" s="1">
        <f t="shared" si="137"/>
        <v>2.2644784318227494E-2</v>
      </c>
      <c r="AU130" s="9">
        <f t="shared" si="138"/>
        <v>28.47</v>
      </c>
      <c r="AV130" s="1">
        <f t="shared" si="139"/>
        <v>0.33</v>
      </c>
      <c r="AW130" s="1">
        <f t="shared" si="140"/>
        <v>433.33333333333331</v>
      </c>
      <c r="AX130" s="1">
        <f t="shared" si="141"/>
        <v>617684.20484021341</v>
      </c>
      <c r="AZ130" s="1">
        <f t="shared" si="142"/>
        <v>125</v>
      </c>
      <c r="BA130" s="1">
        <f t="shared" si="143"/>
        <v>178178.13601160003</v>
      </c>
    </row>
    <row r="131" spans="1:54" x14ac:dyDescent="0.15">
      <c r="C131" s="7">
        <v>10</v>
      </c>
      <c r="D131" s="7">
        <f t="shared" si="144"/>
        <v>22.655150354193498</v>
      </c>
      <c r="E131" s="10">
        <f t="shared" si="145"/>
        <v>25.2804114816667</v>
      </c>
      <c r="F131" s="7" t="s">
        <v>83</v>
      </c>
      <c r="G131" s="1">
        <v>11</v>
      </c>
      <c r="H131" s="9">
        <f t="shared" si="124"/>
        <v>22.655150354193498</v>
      </c>
      <c r="I131" s="9">
        <f t="shared" si="125"/>
        <v>295.80515035419347</v>
      </c>
      <c r="J131" s="9">
        <f t="shared" si="126"/>
        <v>0.26721868988688885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0.37734270977497653</v>
      </c>
      <c r="O131" s="9">
        <f t="shared" si="146"/>
        <v>0.30456014261973552</v>
      </c>
      <c r="P131" s="9">
        <f t="shared" si="129"/>
        <v>8.1384162302609739E-2</v>
      </c>
      <c r="Q131" s="12">
        <f t="shared" si="130"/>
        <v>2.6856773559861213E-2</v>
      </c>
      <c r="R131" s="9">
        <f t="shared" si="131"/>
        <v>9.3951000000000007E-2</v>
      </c>
      <c r="S131" s="13">
        <f t="shared" si="132"/>
        <v>0.28585936881843954</v>
      </c>
      <c r="T131" s="2">
        <f t="shared" si="133"/>
        <v>0.01</v>
      </c>
      <c r="U131" s="14">
        <f t="shared" si="134"/>
        <v>2.8585936881843953E-3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0.01</v>
      </c>
      <c r="AF131" s="2">
        <v>0.49</v>
      </c>
      <c r="AG131" s="14">
        <f t="shared" si="135"/>
        <v>4.8999999999999998E-3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0.02</v>
      </c>
      <c r="AR131" s="2">
        <v>0.5</v>
      </c>
      <c r="AS131" s="2">
        <f t="shared" si="136"/>
        <v>0.01</v>
      </c>
      <c r="AT131" s="1">
        <f t="shared" si="137"/>
        <v>1.7758593688184394E-2</v>
      </c>
      <c r="AU131" s="9">
        <f t="shared" si="138"/>
        <v>28.47</v>
      </c>
      <c r="AV131" s="1">
        <f t="shared" si="139"/>
        <v>0.33</v>
      </c>
      <c r="AW131" s="1">
        <f t="shared" si="140"/>
        <v>433.33333333333331</v>
      </c>
      <c r="AX131" s="1">
        <f t="shared" si="141"/>
        <v>484403.06020213035</v>
      </c>
      <c r="AZ131" s="1">
        <f t="shared" si="142"/>
        <v>125</v>
      </c>
      <c r="BA131" s="1">
        <f t="shared" si="143"/>
        <v>139731.65198138377</v>
      </c>
    </row>
    <row r="132" spans="1:54" x14ac:dyDescent="0.15">
      <c r="C132" s="7">
        <v>11</v>
      </c>
      <c r="D132" s="7">
        <f t="shared" si="144"/>
        <v>17.075307898666701</v>
      </c>
      <c r="E132" s="10">
        <f t="shared" si="145"/>
        <v>22.655150354193498</v>
      </c>
      <c r="F132" s="7" t="s">
        <v>85</v>
      </c>
      <c r="G132" s="1">
        <v>12</v>
      </c>
      <c r="H132" s="9">
        <f t="shared" si="124"/>
        <v>17.075307898666701</v>
      </c>
      <c r="I132" s="9">
        <f t="shared" si="125"/>
        <v>290.2253078986667</v>
      </c>
      <c r="J132" s="9">
        <f t="shared" si="126"/>
        <v>0.14191429987135679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0.50787598031712577</v>
      </c>
      <c r="P132" s="9">
        <f t="shared" si="129"/>
        <v>7.2074864168183886E-2</v>
      </c>
      <c r="Q132" s="12">
        <f t="shared" si="130"/>
        <v>2.3784705175500683E-2</v>
      </c>
      <c r="R132" s="9">
        <f t="shared" si="131"/>
        <v>9.3951000000000007E-2</v>
      </c>
      <c r="S132" s="13">
        <f t="shared" si="132"/>
        <v>0.2531607452342251</v>
      </c>
      <c r="T132" s="2">
        <f t="shared" si="133"/>
        <v>0.01</v>
      </c>
      <c r="U132" s="14">
        <f t="shared" si="134"/>
        <v>2.5316074523422513E-3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8.0216074523422505E-3</v>
      </c>
      <c r="AU132" s="9">
        <f t="shared" si="138"/>
        <v>28.47</v>
      </c>
      <c r="AV132" s="1">
        <f t="shared" si="139"/>
        <v>0.33</v>
      </c>
      <c r="AW132" s="1">
        <f t="shared" si="140"/>
        <v>433.33333333333331</v>
      </c>
      <c r="AX132" s="1">
        <f t="shared" si="141"/>
        <v>218806.24478953696</v>
      </c>
      <c r="AY132" s="1">
        <f>SUM(AX121:AX132)</f>
        <v>4903017.8530038064</v>
      </c>
      <c r="AZ132" s="1">
        <f t="shared" si="142"/>
        <v>125</v>
      </c>
      <c r="BA132" s="1">
        <f t="shared" si="143"/>
        <v>63117.185996981818</v>
      </c>
      <c r="BB132" s="1">
        <f>SUM(BA121:BA132)</f>
        <v>1414332.0729818672</v>
      </c>
    </row>
    <row r="133" spans="1:54" x14ac:dyDescent="0.15">
      <c r="C133" s="7">
        <v>12</v>
      </c>
      <c r="D133" s="7">
        <f t="shared" si="144"/>
        <v>11.3651721065161</v>
      </c>
      <c r="E133" s="10">
        <f t="shared" si="145"/>
        <v>17.075307898666701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12.2398703207419</v>
      </c>
      <c r="E136" s="7"/>
      <c r="F136" s="7"/>
      <c r="G136" s="1">
        <v>1</v>
      </c>
      <c r="H136" s="9">
        <f t="shared" ref="H136:H147" si="147">E137</f>
        <v>12.2398703207419</v>
      </c>
      <c r="I136" s="9">
        <f t="shared" ref="I136:I147" si="148">H136+273.15</f>
        <v>285.38987032074186</v>
      </c>
      <c r="J136" s="9">
        <f t="shared" ref="J136:J147" si="149">EXP(($C$15*(I136-$C$13))/($C$16*I136*$C$13))</f>
        <v>8.0382172009162561E-2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6.1013920200696493E-2</v>
      </c>
      <c r="Q136" s="12">
        <f t="shared" ref="Q136:Q147" si="153">P136*$B$138</f>
        <v>1.5863619252181087E-2</v>
      </c>
      <c r="R136" s="9">
        <f t="shared" ref="R136:R147" si="154">L136*$B$138</f>
        <v>0.19735245833333334</v>
      </c>
      <c r="S136" s="13">
        <f t="shared" ref="S136:S147" si="155">Q136/R136</f>
        <v>8.0382172009162561E-2</v>
      </c>
      <c r="T136" s="2">
        <f t="shared" ref="T136:T147" si="156">$B$137/100</f>
        <v>0.01</v>
      </c>
      <c r="U136" s="14">
        <f t="shared" ref="U136:U147" si="157">S136*T136</f>
        <v>8.0382172009162568E-4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6.2938217200916259E-3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10.501979179064501</v>
      </c>
      <c r="E137" s="10">
        <f t="shared" ref="E137:E148" si="166">D136</f>
        <v>12.2398703207419</v>
      </c>
      <c r="F137" s="7" t="s">
        <v>83</v>
      </c>
      <c r="G137" s="1">
        <v>2</v>
      </c>
      <c r="H137" s="9">
        <f t="shared" si="147"/>
        <v>10.501979179064501</v>
      </c>
      <c r="I137" s="9">
        <f t="shared" si="148"/>
        <v>283.65197917906448</v>
      </c>
      <c r="J137" s="9">
        <f t="shared" si="149"/>
        <v>6.5219587110553437E-2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1.4570819131326369</v>
      </c>
      <c r="P137" s="9">
        <f t="shared" si="152"/>
        <v>9.5030280760765876E-2</v>
      </c>
      <c r="Q137" s="12">
        <f t="shared" si="153"/>
        <v>2.4707872997799127E-2</v>
      </c>
      <c r="R137" s="9">
        <f t="shared" si="154"/>
        <v>0.19735245833333334</v>
      </c>
      <c r="S137" s="13">
        <f t="shared" si="155"/>
        <v>0.1251966821516198</v>
      </c>
      <c r="T137" s="2">
        <f t="shared" si="156"/>
        <v>0.01</v>
      </c>
      <c r="U137" s="14">
        <f t="shared" si="157"/>
        <v>1.2519668215161981E-3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6.7419668215161982E-3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14.1712042431379</v>
      </c>
      <c r="E138" s="10">
        <f t="shared" si="166"/>
        <v>10.501979179064501</v>
      </c>
      <c r="F138" s="7" t="s">
        <v>83</v>
      </c>
      <c r="G138" s="1">
        <v>3</v>
      </c>
      <c r="H138" s="9">
        <f t="shared" si="147"/>
        <v>14.1712042431379</v>
      </c>
      <c r="I138" s="9">
        <f t="shared" si="148"/>
        <v>287.32120424313786</v>
      </c>
      <c r="J138" s="9">
        <f t="shared" si="149"/>
        <v>0.1011015638822526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2.1210995490385378</v>
      </c>
      <c r="P138" s="9">
        <f t="shared" si="152"/>
        <v>0.21444648155773691</v>
      </c>
      <c r="Q138" s="12">
        <f t="shared" si="153"/>
        <v>5.5756085205011595E-2</v>
      </c>
      <c r="R138" s="9">
        <f t="shared" si="154"/>
        <v>0.19735245833333334</v>
      </c>
      <c r="S138" s="13">
        <f t="shared" si="155"/>
        <v>0.28252034798998116</v>
      </c>
      <c r="T138" s="2">
        <f t="shared" si="156"/>
        <v>0.01</v>
      </c>
      <c r="U138" s="14">
        <f t="shared" si="157"/>
        <v>2.8252034798998118E-3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8.315203479899811E-3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15.056126219032301</v>
      </c>
      <c r="E139" s="10">
        <f t="shared" si="166"/>
        <v>14.1712042431379</v>
      </c>
      <c r="F139" s="7" t="s">
        <v>83</v>
      </c>
      <c r="G139" s="1">
        <v>4</v>
      </c>
      <c r="H139" s="9">
        <f t="shared" si="147"/>
        <v>15.056126219032301</v>
      </c>
      <c r="I139" s="9">
        <f t="shared" si="148"/>
        <v>288.20612621903229</v>
      </c>
      <c r="J139" s="9">
        <f t="shared" si="149"/>
        <v>0.11218815949571578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2.6657009841474677</v>
      </c>
      <c r="P139" s="9">
        <f t="shared" si="152"/>
        <v>0.29906008717742266</v>
      </c>
      <c r="Q139" s="12">
        <f t="shared" si="153"/>
        <v>7.7755622666129898E-2</v>
      </c>
      <c r="R139" s="9">
        <f t="shared" si="154"/>
        <v>0.19735245833333334</v>
      </c>
      <c r="S139" s="13">
        <f t="shared" si="155"/>
        <v>0.39399368684224173</v>
      </c>
      <c r="T139" s="2">
        <f t="shared" si="156"/>
        <v>0.01</v>
      </c>
      <c r="U139" s="14">
        <f t="shared" si="157"/>
        <v>3.9399368684224171E-3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9.4299368684224172E-3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19.505651005000001</v>
      </c>
      <c r="E140" s="10">
        <f t="shared" si="166"/>
        <v>15.056126219032301</v>
      </c>
      <c r="F140" s="7" t="s">
        <v>83</v>
      </c>
      <c r="G140" s="1">
        <v>5</v>
      </c>
      <c r="H140" s="9">
        <f t="shared" si="147"/>
        <v>19.505651005000001</v>
      </c>
      <c r="I140" s="9">
        <f t="shared" si="148"/>
        <v>292.65565100499998</v>
      </c>
      <c r="J140" s="9">
        <f t="shared" si="149"/>
        <v>0.18750955400024225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3.125688813636712</v>
      </c>
      <c r="P140" s="9">
        <f t="shared" si="152"/>
        <v>0.58609651538856622</v>
      </c>
      <c r="Q140" s="12">
        <f t="shared" si="153"/>
        <v>0.15238509400102723</v>
      </c>
      <c r="R140" s="9">
        <f t="shared" si="154"/>
        <v>0.19735245833333334</v>
      </c>
      <c r="S140" s="13">
        <f t="shared" si="155"/>
        <v>0.77214692579934785</v>
      </c>
      <c r="T140" s="2">
        <f t="shared" si="156"/>
        <v>0.01</v>
      </c>
      <c r="U140" s="14">
        <f t="shared" si="157"/>
        <v>7.7214692579934789E-3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1.4999999999999999E-2</v>
      </c>
      <c r="AR140" s="2">
        <v>0.5</v>
      </c>
      <c r="AS140" s="2">
        <f t="shared" si="159"/>
        <v>7.4999999999999997E-3</v>
      </c>
      <c r="AT140" s="1">
        <f t="shared" si="160"/>
        <v>1.5711469257993479E-2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20.8234782803226</v>
      </c>
      <c r="E141" s="10">
        <f t="shared" si="166"/>
        <v>19.505651005000001</v>
      </c>
      <c r="F141" s="7" t="s">
        <v>85</v>
      </c>
      <c r="G141" s="1">
        <v>6</v>
      </c>
      <c r="H141" s="9">
        <f t="shared" si="147"/>
        <v>20.8234782803226</v>
      </c>
      <c r="I141" s="9">
        <f t="shared" si="148"/>
        <v>293.97347828032258</v>
      </c>
      <c r="J141" s="9">
        <f t="shared" si="149"/>
        <v>0.2176688710615082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3.2986402149148129</v>
      </c>
      <c r="P141" s="9">
        <f t="shared" si="152"/>
        <v>0.71801129161859811</v>
      </c>
      <c r="Q141" s="12">
        <f t="shared" si="153"/>
        <v>0.1866829358208355</v>
      </c>
      <c r="R141" s="9">
        <f t="shared" si="154"/>
        <v>0.19735245833333334</v>
      </c>
      <c r="S141" s="13">
        <f t="shared" si="155"/>
        <v>0.94593671341819952</v>
      </c>
      <c r="T141" s="2">
        <f t="shared" si="156"/>
        <v>0.01</v>
      </c>
      <c r="U141" s="14">
        <f t="shared" si="157"/>
        <v>9.4593671341819952E-3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1.4999999999999999E-2</v>
      </c>
      <c r="AR141" s="2">
        <v>0.5</v>
      </c>
      <c r="AS141" s="2">
        <f t="shared" si="159"/>
        <v>7.4999999999999997E-3</v>
      </c>
      <c r="AT141" s="1">
        <f t="shared" si="160"/>
        <v>1.7449367134181996E-2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26.241361515333299</v>
      </c>
      <c r="E142" s="10">
        <f t="shared" si="166"/>
        <v>20.8234782803226</v>
      </c>
      <c r="F142" s="7" t="s">
        <v>83</v>
      </c>
      <c r="G142" s="1">
        <v>7</v>
      </c>
      <c r="H142" s="9">
        <f t="shared" si="147"/>
        <v>26.241361515333299</v>
      </c>
      <c r="I142" s="9">
        <f t="shared" si="148"/>
        <v>299.3913615153333</v>
      </c>
      <c r="J142" s="9">
        <f t="shared" si="149"/>
        <v>0.39637038558552623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3.3396768399628813</v>
      </c>
      <c r="P142" s="9">
        <f t="shared" si="152"/>
        <v>1.323748996787139</v>
      </c>
      <c r="Q142" s="12">
        <f t="shared" si="153"/>
        <v>0.34417473916465613</v>
      </c>
      <c r="R142" s="9">
        <f t="shared" si="154"/>
        <v>0.19735245833333334</v>
      </c>
      <c r="S142" s="13">
        <f t="shared" si="155"/>
        <v>1.7439597260214321</v>
      </c>
      <c r="T142" s="2">
        <f t="shared" si="156"/>
        <v>0.01</v>
      </c>
      <c r="U142" s="14">
        <f t="shared" si="157"/>
        <v>1.743959726021432E-2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0.01</v>
      </c>
      <c r="AF142" s="2">
        <v>0.49</v>
      </c>
      <c r="AG142" s="14">
        <f t="shared" si="158"/>
        <v>4.8999999999999998E-3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0.02</v>
      </c>
      <c r="AR142" s="2">
        <v>0.5</v>
      </c>
      <c r="AS142" s="2">
        <f t="shared" si="159"/>
        <v>0.01</v>
      </c>
      <c r="AT142" s="1">
        <f t="shared" si="160"/>
        <v>3.233959726021432E-2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28.491437078709701</v>
      </c>
      <c r="E143" s="10">
        <f t="shared" si="166"/>
        <v>26.241361515333299</v>
      </c>
      <c r="F143" s="7" t="s">
        <v>83</v>
      </c>
      <c r="G143" s="1">
        <v>8</v>
      </c>
      <c r="H143" s="9">
        <f t="shared" si="147"/>
        <v>28.491437078709701</v>
      </c>
      <c r="I143" s="9">
        <f t="shared" si="148"/>
        <v>301.64143707870966</v>
      </c>
      <c r="J143" s="9">
        <f t="shared" si="149"/>
        <v>0.50519501008174628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2.774975759842409</v>
      </c>
      <c r="P143" s="9">
        <f t="shared" si="152"/>
        <v>1.4019039069701873</v>
      </c>
      <c r="Q143" s="12">
        <f t="shared" si="153"/>
        <v>0.36449501581224869</v>
      </c>
      <c r="R143" s="9">
        <f t="shared" si="154"/>
        <v>0.19735245833333334</v>
      </c>
      <c r="S143" s="13">
        <f t="shared" si="155"/>
        <v>1.8469241219007635</v>
      </c>
      <c r="T143" s="2">
        <f t="shared" si="156"/>
        <v>0.01</v>
      </c>
      <c r="U143" s="14">
        <f t="shared" si="157"/>
        <v>1.8469241219007636E-2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0.01</v>
      </c>
      <c r="AF143" s="2">
        <v>0.49</v>
      </c>
      <c r="AG143" s="14">
        <f t="shared" si="158"/>
        <v>4.8999999999999998E-3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0.02</v>
      </c>
      <c r="AR143" s="2">
        <v>0.5</v>
      </c>
      <c r="AS143" s="2">
        <f t="shared" si="159"/>
        <v>0.01</v>
      </c>
      <c r="AT143" s="1">
        <f t="shared" si="160"/>
        <v>3.3369241219007639E-2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28.001942602903199</v>
      </c>
      <c r="E144" s="10">
        <f t="shared" si="166"/>
        <v>28.491437078709701</v>
      </c>
      <c r="F144" s="7" t="s">
        <v>83</v>
      </c>
      <c r="G144" s="1">
        <v>9</v>
      </c>
      <c r="H144" s="9">
        <f t="shared" si="147"/>
        <v>28.001942602903199</v>
      </c>
      <c r="I144" s="9">
        <f t="shared" si="148"/>
        <v>301.1519426029032</v>
      </c>
      <c r="J144" s="9">
        <f t="shared" si="149"/>
        <v>0.47937224927573757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2.1321197695388885</v>
      </c>
      <c r="P144" s="9">
        <f t="shared" si="152"/>
        <v>1.0220790496491241</v>
      </c>
      <c r="Q144" s="12">
        <f t="shared" si="153"/>
        <v>0.2657405529087723</v>
      </c>
      <c r="R144" s="9">
        <f t="shared" si="154"/>
        <v>0.19735245833333334</v>
      </c>
      <c r="S144" s="13">
        <f t="shared" si="155"/>
        <v>1.3465277055729892</v>
      </c>
      <c r="T144" s="2">
        <f t="shared" si="156"/>
        <v>0.01</v>
      </c>
      <c r="U144" s="14">
        <f t="shared" si="157"/>
        <v>1.3465277055729892E-2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0.01</v>
      </c>
      <c r="AF144" s="2">
        <v>0.49</v>
      </c>
      <c r="AG144" s="14">
        <f t="shared" si="158"/>
        <v>4.8999999999999998E-3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0.02</v>
      </c>
      <c r="AR144" s="2">
        <v>0.5</v>
      </c>
      <c r="AS144" s="2">
        <f t="shared" si="159"/>
        <v>0.01</v>
      </c>
      <c r="AT144" s="1">
        <f t="shared" si="160"/>
        <v>2.8365277055729894E-2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25.2804114816667</v>
      </c>
      <c r="E145" s="10">
        <f t="shared" si="166"/>
        <v>28.001942602903199</v>
      </c>
      <c r="F145" s="7" t="s">
        <v>83</v>
      </c>
      <c r="G145" s="1">
        <v>10</v>
      </c>
      <c r="H145" s="9">
        <f t="shared" si="147"/>
        <v>25.2804114816667</v>
      </c>
      <c r="I145" s="9">
        <f t="shared" si="148"/>
        <v>298.43041148166668</v>
      </c>
      <c r="J145" s="9">
        <f t="shared" si="149"/>
        <v>0.3569615180646078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1.8690886365564312</v>
      </c>
      <c r="P145" s="9">
        <f t="shared" si="152"/>
        <v>0.66719271710249173</v>
      </c>
      <c r="Q145" s="12">
        <f t="shared" si="153"/>
        <v>0.17347010644664784</v>
      </c>
      <c r="R145" s="9">
        <f t="shared" si="154"/>
        <v>0.19735245833333334</v>
      </c>
      <c r="S145" s="13">
        <f t="shared" si="155"/>
        <v>0.87898629645470339</v>
      </c>
      <c r="T145" s="2">
        <f t="shared" si="156"/>
        <v>0.01</v>
      </c>
      <c r="U145" s="14">
        <f t="shared" si="157"/>
        <v>8.7898629645470332E-3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0.01</v>
      </c>
      <c r="AF145" s="2">
        <v>0.49</v>
      </c>
      <c r="AG145" s="14">
        <f t="shared" si="158"/>
        <v>4.8999999999999998E-3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0.02</v>
      </c>
      <c r="AR145" s="2">
        <v>0.5</v>
      </c>
      <c r="AS145" s="2">
        <f t="shared" si="159"/>
        <v>0.01</v>
      </c>
      <c r="AT145" s="1">
        <f t="shared" si="160"/>
        <v>2.3689862964547032E-2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22.655150354193498</v>
      </c>
      <c r="E146" s="10">
        <f t="shared" si="166"/>
        <v>25.2804114816667</v>
      </c>
      <c r="F146" s="7" t="s">
        <v>83</v>
      </c>
      <c r="G146" s="1">
        <v>11</v>
      </c>
      <c r="H146" s="9">
        <f t="shared" si="147"/>
        <v>22.655150354193498</v>
      </c>
      <c r="I146" s="9">
        <f t="shared" si="148"/>
        <v>295.80515035419347</v>
      </c>
      <c r="J146" s="9">
        <f t="shared" si="149"/>
        <v>0.26721868988688885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1.9609438361206064</v>
      </c>
      <c r="P146" s="9">
        <f t="shared" si="152"/>
        <v>0.52400084282991855</v>
      </c>
      <c r="Q146" s="12">
        <f t="shared" si="153"/>
        <v>0.13624021913577883</v>
      </c>
      <c r="R146" s="9">
        <f t="shared" si="154"/>
        <v>0.19735245833333334</v>
      </c>
      <c r="S146" s="13">
        <f t="shared" si="155"/>
        <v>0.69033961008818856</v>
      </c>
      <c r="T146" s="2">
        <f t="shared" si="156"/>
        <v>0.01</v>
      </c>
      <c r="U146" s="14">
        <f t="shared" si="157"/>
        <v>6.9033961008818853E-3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0.01</v>
      </c>
      <c r="AF146" s="2">
        <v>0.49</v>
      </c>
      <c r="AG146" s="14">
        <f t="shared" si="158"/>
        <v>4.8999999999999998E-3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0.02</v>
      </c>
      <c r="AR146" s="2">
        <v>0.5</v>
      </c>
      <c r="AS146" s="2">
        <f t="shared" si="159"/>
        <v>0.01</v>
      </c>
      <c r="AT146" s="1">
        <f t="shared" si="160"/>
        <v>2.1803396100881889E-2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17.075307898666701</v>
      </c>
      <c r="E147" s="10">
        <f t="shared" si="166"/>
        <v>22.655150354193498</v>
      </c>
      <c r="F147" s="7" t="s">
        <v>85</v>
      </c>
      <c r="G147" s="1">
        <v>12</v>
      </c>
      <c r="H147" s="9">
        <f t="shared" si="147"/>
        <v>17.075307898666701</v>
      </c>
      <c r="I147" s="9">
        <f t="shared" si="148"/>
        <v>290.2253078986667</v>
      </c>
      <c r="J147" s="9">
        <f t="shared" si="149"/>
        <v>0.14191429987135679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2.1959909099573549</v>
      </c>
      <c r="P147" s="9">
        <f t="shared" si="152"/>
        <v>0.31164251251046171</v>
      </c>
      <c r="Q147" s="12">
        <f t="shared" si="153"/>
        <v>8.1027053252720041E-2</v>
      </c>
      <c r="R147" s="9">
        <f t="shared" si="154"/>
        <v>0.19735245833333334</v>
      </c>
      <c r="S147" s="13">
        <f t="shared" si="155"/>
        <v>0.41057027582531186</v>
      </c>
      <c r="T147" s="2">
        <f t="shared" si="156"/>
        <v>0.01</v>
      </c>
      <c r="U147" s="14">
        <f t="shared" si="157"/>
        <v>4.1057027582531184E-3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9.5957027582531176E-3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11.3651721065161</v>
      </c>
      <c r="E148" s="10">
        <f t="shared" si="166"/>
        <v>17.075307898666701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1415658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26548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218493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1609945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32133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4601368.2858459372</v>
      </c>
      <c r="J13" s="6" t="s">
        <v>37</v>
      </c>
      <c r="K13" s="6">
        <f>I13/(10000*1000)</f>
        <v>0.4601368285845937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2.0454492775161301</v>
      </c>
      <c r="E26" s="7"/>
      <c r="F26" s="7"/>
      <c r="G26" s="1">
        <v>1</v>
      </c>
      <c r="H26" s="9">
        <f t="shared" ref="H26:H37" si="0">E27</f>
        <v>2.0454492775161301</v>
      </c>
      <c r="I26" s="9">
        <f t="shared" ref="I26:I37" si="1">H26+273.15</f>
        <v>275.1954492775161</v>
      </c>
      <c r="J26" s="9">
        <f t="shared" ref="J26:J37" si="2">EXP(($C$15*(I26-$C$13))/($C$16*I26*$C$13))</f>
        <v>2.2712914672421824E-2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0.92060199630206641</v>
      </c>
      <c r="Q26" s="12">
        <f t="shared" ref="Q26:Q37" si="6">P26*$B$28</f>
        <v>9.2060199630206646E-2</v>
      </c>
      <c r="R26" s="9">
        <f t="shared" ref="R26:R37" si="7">L26*$B$28</f>
        <v>4.0532094166666672</v>
      </c>
      <c r="S26" s="13">
        <f t="shared" ref="S26:S37" si="8">Q26/R26</f>
        <v>2.2712914672421824E-2</v>
      </c>
      <c r="T26" s="2">
        <f t="shared" ref="T26:T37" si="9">$B$27/100</f>
        <v>0.34</v>
      </c>
      <c r="U26" s="14">
        <f t="shared" ref="U26:U37" si="10">S26*T26</f>
        <v>7.722390988623421E-3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2.062239098862342E-2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-1.34371994932258</v>
      </c>
      <c r="E27" s="10">
        <f t="shared" ref="E27:E38" si="18">D26</f>
        <v>2.0454492775161301</v>
      </c>
      <c r="F27" s="7" t="s">
        <v>83</v>
      </c>
      <c r="G27" s="1">
        <v>2</v>
      </c>
      <c r="H27" s="9">
        <f t="shared" si="0"/>
        <v>-1.34371994932258</v>
      </c>
      <c r="I27" s="9">
        <f t="shared" si="1"/>
        <v>271.8062800506774</v>
      </c>
      <c r="J27" s="9">
        <f t="shared" si="2"/>
        <v>1.4610805278715248E-2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80.143586337031266</v>
      </c>
      <c r="P27" s="9">
        <f t="shared" si="5"/>
        <v>1.1709623343082676</v>
      </c>
      <c r="Q27" s="12">
        <f t="shared" si="6"/>
        <v>0.11709623343082676</v>
      </c>
      <c r="R27" s="9">
        <f t="shared" si="7"/>
        <v>4.0532094166666672</v>
      </c>
      <c r="S27" s="13">
        <f t="shared" si="8"/>
        <v>2.888975658383966E-2</v>
      </c>
      <c r="T27" s="2">
        <f t="shared" si="9"/>
        <v>0.34</v>
      </c>
      <c r="U27" s="14">
        <f t="shared" si="10"/>
        <v>9.8225172385054856E-3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2.2722517238505484E-2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3.04432438517241</v>
      </c>
      <c r="E28" s="10">
        <f t="shared" si="18"/>
        <v>-1.34371994932258</v>
      </c>
      <c r="F28" s="7" t="s">
        <v>83</v>
      </c>
      <c r="G28" s="1">
        <v>3</v>
      </c>
      <c r="H28" s="9">
        <f t="shared" si="0"/>
        <v>3.04432438517241</v>
      </c>
      <c r="I28" s="9">
        <f t="shared" si="1"/>
        <v>276.19432438517237</v>
      </c>
      <c r="J28" s="9">
        <f t="shared" si="2"/>
        <v>2.5813373911845586E-2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119.50471816938966</v>
      </c>
      <c r="P28" s="9">
        <f t="shared" si="5"/>
        <v>3.0848199743361824</v>
      </c>
      <c r="Q28" s="12">
        <f t="shared" si="6"/>
        <v>0.30848199743361826</v>
      </c>
      <c r="R28" s="9">
        <f t="shared" si="7"/>
        <v>4.0532094166666672</v>
      </c>
      <c r="S28" s="13">
        <f t="shared" si="8"/>
        <v>7.6108082687548831E-2</v>
      </c>
      <c r="T28" s="2">
        <f t="shared" si="9"/>
        <v>0.34</v>
      </c>
      <c r="U28" s="14">
        <f t="shared" si="10"/>
        <v>2.5876748113766605E-2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3.8776748113766607E-2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3.4322627063548401</v>
      </c>
      <c r="E29" s="10">
        <f t="shared" si="18"/>
        <v>3.04432438517241</v>
      </c>
      <c r="F29" s="7" t="s">
        <v>83</v>
      </c>
      <c r="G29" s="1">
        <v>4</v>
      </c>
      <c r="H29" s="9">
        <f t="shared" si="0"/>
        <v>3.4322627063548401</v>
      </c>
      <c r="I29" s="9">
        <f t="shared" si="1"/>
        <v>276.58226270635481</v>
      </c>
      <c r="J29" s="9">
        <f t="shared" si="2"/>
        <v>2.712184958265873E-2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156.95199236172016</v>
      </c>
      <c r="P29" s="9">
        <f t="shared" si="5"/>
        <v>4.2568283285331763</v>
      </c>
      <c r="Q29" s="12">
        <f t="shared" si="6"/>
        <v>0.42568283285331765</v>
      </c>
      <c r="R29" s="9">
        <f t="shared" si="7"/>
        <v>4.0532094166666672</v>
      </c>
      <c r="S29" s="13">
        <f t="shared" si="8"/>
        <v>0.10502364647208295</v>
      </c>
      <c r="T29" s="2">
        <f t="shared" si="9"/>
        <v>0.34</v>
      </c>
      <c r="U29" s="14">
        <f t="shared" si="10"/>
        <v>3.5708039800508205E-2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4.8608039800508207E-2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7.8105325785000002</v>
      </c>
      <c r="E30" s="10">
        <f t="shared" si="18"/>
        <v>3.4322627063548401</v>
      </c>
      <c r="F30" s="7" t="s">
        <v>83</v>
      </c>
      <c r="G30" s="1">
        <v>5</v>
      </c>
      <c r="H30" s="9">
        <f t="shared" si="0"/>
        <v>7.8105325785000002</v>
      </c>
      <c r="I30" s="9">
        <f t="shared" si="1"/>
        <v>280.96053257849996</v>
      </c>
      <c r="J30" s="9">
        <f t="shared" si="2"/>
        <v>4.6942836837056447E-2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145.06040583152765</v>
      </c>
      <c r="O30" s="9">
        <f t="shared" si="19"/>
        <v>48.166852368326005</v>
      </c>
      <c r="P30" s="9">
        <f t="shared" si="5"/>
        <v>2.2610886916809134</v>
      </c>
      <c r="Q30" s="12">
        <f t="shared" si="6"/>
        <v>0.22610886916809136</v>
      </c>
      <c r="R30" s="9">
        <f t="shared" si="7"/>
        <v>4.0532094166666672</v>
      </c>
      <c r="S30" s="13">
        <f t="shared" si="8"/>
        <v>5.5785143555213045E-2</v>
      </c>
      <c r="T30" s="2">
        <f t="shared" si="9"/>
        <v>0.34</v>
      </c>
      <c r="U30" s="14">
        <f t="shared" si="10"/>
        <v>1.8966948808772435E-2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3.1866948808772437E-2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13.4612146966774</v>
      </c>
      <c r="E31" s="10">
        <f t="shared" si="18"/>
        <v>7.8105325785000002</v>
      </c>
      <c r="F31" s="7" t="s">
        <v>85</v>
      </c>
      <c r="G31" s="1">
        <v>6</v>
      </c>
      <c r="H31" s="9">
        <f t="shared" si="0"/>
        <v>13.4612146966774</v>
      </c>
      <c r="I31" s="9">
        <f t="shared" si="1"/>
        <v>286.61121469667739</v>
      </c>
      <c r="J31" s="9">
        <f t="shared" si="2"/>
        <v>9.2960834466790765E-2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86.437857843311761</v>
      </c>
      <c r="P31" s="9">
        <f t="shared" si="5"/>
        <v>8.0353353946360961</v>
      </c>
      <c r="Q31" s="12">
        <f t="shared" si="6"/>
        <v>0.80353353946360961</v>
      </c>
      <c r="R31" s="9">
        <f t="shared" si="7"/>
        <v>4.0532094166666672</v>
      </c>
      <c r="S31" s="13">
        <f t="shared" si="8"/>
        <v>0.19824624312760783</v>
      </c>
      <c r="T31" s="2">
        <f t="shared" si="9"/>
        <v>0.34</v>
      </c>
      <c r="U31" s="14">
        <f t="shared" si="10"/>
        <v>6.7403722663386664E-2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8.0303722663386659E-2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17.295528457333301</v>
      </c>
      <c r="E32" s="10">
        <f t="shared" si="18"/>
        <v>13.4612146966774</v>
      </c>
      <c r="F32" s="7" t="s">
        <v>83</v>
      </c>
      <c r="G32" s="1">
        <v>7</v>
      </c>
      <c r="H32" s="9">
        <f t="shared" si="0"/>
        <v>17.295528457333301</v>
      </c>
      <c r="I32" s="9">
        <f t="shared" si="1"/>
        <v>290.4455284573333</v>
      </c>
      <c r="J32" s="9">
        <f t="shared" si="2"/>
        <v>0.14557054403570016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118.93461661534234</v>
      </c>
      <c r="P32" s="9">
        <f t="shared" si="5"/>
        <v>17.313376845372808</v>
      </c>
      <c r="Q32" s="12">
        <f t="shared" si="6"/>
        <v>1.731337684537281</v>
      </c>
      <c r="R32" s="9">
        <f t="shared" si="7"/>
        <v>4.0532094166666672</v>
      </c>
      <c r="S32" s="13">
        <f t="shared" si="8"/>
        <v>0.42715229008846073</v>
      </c>
      <c r="T32" s="2">
        <f t="shared" si="9"/>
        <v>0.34</v>
      </c>
      <c r="U32" s="14">
        <f t="shared" si="10"/>
        <v>0.14523177863007666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0.17088177863007667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18.774078593548399</v>
      </c>
      <c r="E33" s="10">
        <f t="shared" si="18"/>
        <v>17.295528457333301</v>
      </c>
      <c r="F33" s="7" t="s">
        <v>83</v>
      </c>
      <c r="G33" s="1">
        <v>8</v>
      </c>
      <c r="H33" s="9">
        <f t="shared" si="0"/>
        <v>18.774078593548399</v>
      </c>
      <c r="I33" s="9">
        <f t="shared" si="1"/>
        <v>291.92407859354836</v>
      </c>
      <c r="J33" s="9">
        <f t="shared" si="2"/>
        <v>0.17250958520882403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142.15333393663619</v>
      </c>
      <c r="P33" s="9">
        <f t="shared" si="5"/>
        <v>24.522812673460557</v>
      </c>
      <c r="Q33" s="12">
        <f t="shared" si="6"/>
        <v>2.4522812673460557</v>
      </c>
      <c r="R33" s="9">
        <f t="shared" si="7"/>
        <v>4.0532094166666672</v>
      </c>
      <c r="S33" s="13">
        <f t="shared" si="8"/>
        <v>0.60502209860224687</v>
      </c>
      <c r="T33" s="2">
        <f t="shared" si="9"/>
        <v>0.34</v>
      </c>
      <c r="U33" s="14">
        <f t="shared" si="10"/>
        <v>0.20570751352476396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0.23135751352476397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17.364264099354799</v>
      </c>
      <c r="E34" s="10">
        <f t="shared" si="18"/>
        <v>18.774078593548399</v>
      </c>
      <c r="F34" s="7" t="s">
        <v>83</v>
      </c>
      <c r="G34" s="1">
        <v>9</v>
      </c>
      <c r="H34" s="9">
        <f t="shared" si="0"/>
        <v>17.364264099354799</v>
      </c>
      <c r="I34" s="9">
        <f t="shared" si="1"/>
        <v>290.51426409935476</v>
      </c>
      <c r="J34" s="9">
        <f t="shared" si="2"/>
        <v>0.1467297552932374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158.1626154298423</v>
      </c>
      <c r="P34" s="9">
        <f t="shared" si="5"/>
        <v>23.207161858559175</v>
      </c>
      <c r="Q34" s="12">
        <f t="shared" si="6"/>
        <v>2.3207161858559178</v>
      </c>
      <c r="R34" s="9">
        <f t="shared" si="7"/>
        <v>4.0532094166666672</v>
      </c>
      <c r="S34" s="13">
        <f t="shared" si="8"/>
        <v>0.57256261576646084</v>
      </c>
      <c r="T34" s="2">
        <f t="shared" si="9"/>
        <v>0.34</v>
      </c>
      <c r="U34" s="14">
        <f t="shared" si="10"/>
        <v>0.19467128936059669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0.22032128936059669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16.334666071333299</v>
      </c>
      <c r="E35" s="10">
        <f t="shared" si="18"/>
        <v>17.364264099354799</v>
      </c>
      <c r="F35" s="7" t="s">
        <v>83</v>
      </c>
      <c r="G35" s="1">
        <v>10</v>
      </c>
      <c r="H35" s="9">
        <f t="shared" si="0"/>
        <v>16.334666071333299</v>
      </c>
      <c r="I35" s="9">
        <f t="shared" si="1"/>
        <v>289.48466607133327</v>
      </c>
      <c r="J35" s="9">
        <f t="shared" si="2"/>
        <v>0.13024126327139213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175.4875477379498</v>
      </c>
      <c r="P35" s="9">
        <f t="shared" si="5"/>
        <v>22.855719905789314</v>
      </c>
      <c r="Q35" s="12">
        <f t="shared" si="6"/>
        <v>2.2855719905789313</v>
      </c>
      <c r="R35" s="9">
        <f t="shared" si="7"/>
        <v>4.0532094166666672</v>
      </c>
      <c r="S35" s="13">
        <f t="shared" si="8"/>
        <v>0.56389190777578202</v>
      </c>
      <c r="T35" s="2">
        <f t="shared" si="9"/>
        <v>0.34</v>
      </c>
      <c r="U35" s="14">
        <f t="shared" si="10"/>
        <v>0.19172324864376589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0.21737324864376589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7.65473856987097</v>
      </c>
      <c r="E36" s="10">
        <f t="shared" si="18"/>
        <v>16.334666071333299</v>
      </c>
      <c r="F36" s="7" t="s">
        <v>83</v>
      </c>
      <c r="G36" s="1">
        <v>11</v>
      </c>
      <c r="H36" s="9">
        <f t="shared" si="0"/>
        <v>7.65473856987097</v>
      </c>
      <c r="I36" s="9">
        <f t="shared" si="1"/>
        <v>280.80473856987095</v>
      </c>
      <c r="J36" s="9">
        <f t="shared" si="2"/>
        <v>4.6048877741654372E-2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145.00023644055244</v>
      </c>
      <c r="O36" s="9">
        <f t="shared" si="19"/>
        <v>48.163685558274722</v>
      </c>
      <c r="P36" s="9">
        <f t="shared" si="5"/>
        <v>2.2178836678604767</v>
      </c>
      <c r="Q36" s="12">
        <f t="shared" si="6"/>
        <v>0.22178836678604769</v>
      </c>
      <c r="R36" s="9">
        <f t="shared" si="7"/>
        <v>4.0532094166666672</v>
      </c>
      <c r="S36" s="13">
        <f t="shared" si="8"/>
        <v>5.471919755097307E-2</v>
      </c>
      <c r="T36" s="2">
        <f t="shared" si="9"/>
        <v>0.34</v>
      </c>
      <c r="U36" s="14">
        <f t="shared" si="10"/>
        <v>1.8604527167330846E-2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3.1504527167330848E-2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2.7361292894666698</v>
      </c>
      <c r="E37" s="10">
        <f t="shared" si="18"/>
        <v>7.65473856987097</v>
      </c>
      <c r="F37" s="7" t="s">
        <v>85</v>
      </c>
      <c r="G37" s="1">
        <v>12</v>
      </c>
      <c r="H37" s="9">
        <f t="shared" si="0"/>
        <v>2.7361292894666698</v>
      </c>
      <c r="I37" s="9">
        <f t="shared" si="1"/>
        <v>275.88612928946662</v>
      </c>
      <c r="J37" s="9">
        <f t="shared" si="2"/>
        <v>2.4816550948159585E-2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86.477896057080912</v>
      </c>
      <c r="P37" s="9">
        <f t="shared" si="5"/>
        <v>2.1460831133901972</v>
      </c>
      <c r="Q37" s="12">
        <f t="shared" si="6"/>
        <v>0.21460831133901973</v>
      </c>
      <c r="R37" s="9">
        <f t="shared" si="7"/>
        <v>4.0532094166666672</v>
      </c>
      <c r="S37" s="13">
        <f t="shared" si="8"/>
        <v>5.2947748136712901E-2</v>
      </c>
      <c r="T37" s="2">
        <f t="shared" si="9"/>
        <v>0.34</v>
      </c>
      <c r="U37" s="14">
        <f t="shared" si="10"/>
        <v>1.8002234366482388E-2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3.0902234366482387E-2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-0.277563903419355</v>
      </c>
      <c r="E38" s="10">
        <f t="shared" si="18"/>
        <v>2.7361292894666698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2.0454492775161301</v>
      </c>
      <c r="E42" s="7"/>
      <c r="F42" s="7"/>
      <c r="G42" s="1">
        <v>1</v>
      </c>
      <c r="H42" s="9">
        <f t="shared" ref="H42:H53" si="20">E43</f>
        <v>2.0454492775161301</v>
      </c>
      <c r="I42" s="9">
        <f t="shared" ref="I42:I53" si="21">H42+273.15</f>
        <v>275.1954492775161</v>
      </c>
      <c r="J42" s="9">
        <f t="shared" ref="J42:J53" si="22">EXP(($C$15*(I42-$C$13))/($C$16*I42*$C$13))</f>
        <v>2.2712914672421824E-2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1.3367969841887271</v>
      </c>
      <c r="Q42" s="12">
        <f t="shared" ref="Q42:Q53" si="26">P42*$B$44</f>
        <v>0.3208312762052945</v>
      </c>
      <c r="R42" s="9">
        <f t="shared" ref="R42:R53" si="27">L42*$B$44</f>
        <v>14.125500000000001</v>
      </c>
      <c r="S42" s="13">
        <f t="shared" ref="S42:S53" si="28">Q42/R42</f>
        <v>2.2712914672421824E-2</v>
      </c>
      <c r="T42" s="2">
        <f t="shared" ref="T42:T53" si="29">$B$43/100</f>
        <v>0.43</v>
      </c>
      <c r="U42" s="14">
        <f t="shared" ref="U42:U53" si="30">S42*T42</f>
        <v>9.7665533091413834E-3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1.818655330914138E-2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117971.5</v>
      </c>
      <c r="AU42" s="1">
        <f t="shared" ref="AU42:AU53" si="38">AT42*10000*AS42*0.67*AR42*AQ42</f>
        <v>472212716.23856431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-1.34371994932258</v>
      </c>
      <c r="E43" s="10">
        <f t="shared" ref="E43:E54" si="40">D42</f>
        <v>2.0454492775161301</v>
      </c>
      <c r="F43" s="7" t="s">
        <v>83</v>
      </c>
      <c r="G43" s="1">
        <v>2</v>
      </c>
      <c r="H43" s="9">
        <f t="shared" si="20"/>
        <v>-1.34371994932258</v>
      </c>
      <c r="I43" s="9">
        <f t="shared" si="21"/>
        <v>271.8062800506774</v>
      </c>
      <c r="J43" s="9">
        <f t="shared" si="22"/>
        <v>1.4610805278715248E-2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116.37570301581128</v>
      </c>
      <c r="P43" s="9">
        <f t="shared" si="25"/>
        <v>1.7003427359376135</v>
      </c>
      <c r="Q43" s="12">
        <f t="shared" si="26"/>
        <v>0.40808225662502723</v>
      </c>
      <c r="R43" s="9">
        <f t="shared" si="27"/>
        <v>14.125500000000001</v>
      </c>
      <c r="S43" s="13">
        <f t="shared" si="28"/>
        <v>2.8889756583839667E-2</v>
      </c>
      <c r="T43" s="2">
        <f t="shared" si="29"/>
        <v>0.43</v>
      </c>
      <c r="U43" s="14">
        <f t="shared" si="30"/>
        <v>1.2422595331051056E-2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2.0842595331051053E-2</v>
      </c>
      <c r="AR43" s="9">
        <f t="shared" si="35"/>
        <v>136.875</v>
      </c>
      <c r="AS43" s="1">
        <f t="shared" si="36"/>
        <v>0.24</v>
      </c>
      <c r="AT43" s="1">
        <f t="shared" si="37"/>
        <v>117971.5</v>
      </c>
      <c r="AU43" s="1">
        <f t="shared" si="38"/>
        <v>541176680.78369391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3.04432438517241</v>
      </c>
      <c r="E44" s="10">
        <f t="shared" si="40"/>
        <v>-1.34371994932258</v>
      </c>
      <c r="F44" s="7" t="s">
        <v>83</v>
      </c>
      <c r="G44" s="1">
        <v>3</v>
      </c>
      <c r="H44" s="9">
        <f t="shared" si="20"/>
        <v>3.04432438517241</v>
      </c>
      <c r="I44" s="9">
        <f t="shared" si="21"/>
        <v>276.19432438517237</v>
      </c>
      <c r="J44" s="9">
        <f t="shared" si="22"/>
        <v>2.5813373911845586E-2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173.53161027987366</v>
      </c>
      <c r="P44" s="9">
        <f t="shared" si="25"/>
        <v>4.4794363416790457</v>
      </c>
      <c r="Q44" s="12">
        <f t="shared" si="26"/>
        <v>1.075064722002971</v>
      </c>
      <c r="R44" s="9">
        <f t="shared" si="27"/>
        <v>14.125500000000001</v>
      </c>
      <c r="S44" s="13">
        <f t="shared" si="28"/>
        <v>7.6108082687548831E-2</v>
      </c>
      <c r="T44" s="2">
        <f t="shared" si="29"/>
        <v>0.43</v>
      </c>
      <c r="U44" s="14">
        <f t="shared" si="30"/>
        <v>3.2726475555645999E-2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4.1146475555645996E-2</v>
      </c>
      <c r="AR44" s="9">
        <f t="shared" si="35"/>
        <v>136.875</v>
      </c>
      <c r="AS44" s="1">
        <f t="shared" si="36"/>
        <v>0.24</v>
      </c>
      <c r="AT44" s="1">
        <f t="shared" si="37"/>
        <v>117971.5</v>
      </c>
      <c r="AU44" s="1">
        <f t="shared" si="38"/>
        <v>1068365657.6097324</v>
      </c>
    </row>
    <row r="45" spans="1:48" x14ac:dyDescent="0.15">
      <c r="C45" s="7">
        <v>3</v>
      </c>
      <c r="D45" s="7">
        <f t="shared" si="39"/>
        <v>3.4322627063548401</v>
      </c>
      <c r="E45" s="10">
        <f t="shared" si="40"/>
        <v>3.04432438517241</v>
      </c>
      <c r="F45" s="7" t="s">
        <v>83</v>
      </c>
      <c r="G45" s="1">
        <v>4</v>
      </c>
      <c r="H45" s="9">
        <f t="shared" si="20"/>
        <v>3.4322627063548401</v>
      </c>
      <c r="I45" s="9">
        <f t="shared" si="21"/>
        <v>276.58226270635481</v>
      </c>
      <c r="J45" s="9">
        <f t="shared" si="22"/>
        <v>2.712184958265873E-2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227.90842393819463</v>
      </c>
      <c r="P45" s="9">
        <f t="shared" si="25"/>
        <v>6.1812979926725333</v>
      </c>
      <c r="Q45" s="12">
        <f t="shared" si="26"/>
        <v>1.483511518241408</v>
      </c>
      <c r="R45" s="9">
        <f t="shared" si="27"/>
        <v>14.125500000000001</v>
      </c>
      <c r="S45" s="13">
        <f t="shared" si="28"/>
        <v>0.10502364647208297</v>
      </c>
      <c r="T45" s="2">
        <f t="shared" si="29"/>
        <v>0.43</v>
      </c>
      <c r="U45" s="14">
        <f t="shared" si="30"/>
        <v>4.5160167982995679E-2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5.3580167982995676E-2</v>
      </c>
      <c r="AR45" s="9">
        <f t="shared" si="35"/>
        <v>136.875</v>
      </c>
      <c r="AS45" s="1">
        <f t="shared" si="36"/>
        <v>0.24</v>
      </c>
      <c r="AT45" s="1">
        <f t="shared" si="37"/>
        <v>117971.5</v>
      </c>
      <c r="AU45" s="1">
        <f t="shared" si="38"/>
        <v>1391205701.8000989</v>
      </c>
    </row>
    <row r="46" spans="1:48" x14ac:dyDescent="0.15">
      <c r="C46" s="7">
        <v>4</v>
      </c>
      <c r="D46" s="7">
        <f t="shared" si="39"/>
        <v>7.8105325785000002</v>
      </c>
      <c r="E46" s="10">
        <f t="shared" si="40"/>
        <v>3.4322627063548401</v>
      </c>
      <c r="F46" s="7" t="s">
        <v>83</v>
      </c>
      <c r="G46" s="1">
        <v>5</v>
      </c>
      <c r="H46" s="9">
        <f t="shared" si="20"/>
        <v>7.8105325785000002</v>
      </c>
      <c r="I46" s="9">
        <f t="shared" si="21"/>
        <v>280.96053257849996</v>
      </c>
      <c r="J46" s="9">
        <f t="shared" si="22"/>
        <v>4.6942836837056447E-2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210.64076964824599</v>
      </c>
      <c r="O46" s="9">
        <f t="shared" si="41"/>
        <v>69.942606297276114</v>
      </c>
      <c r="P46" s="9">
        <f t="shared" si="25"/>
        <v>3.2833043553715093</v>
      </c>
      <c r="Q46" s="12">
        <f t="shared" si="26"/>
        <v>0.78799304528916225</v>
      </c>
      <c r="R46" s="9">
        <f t="shared" si="27"/>
        <v>14.125500000000001</v>
      </c>
      <c r="S46" s="13">
        <f t="shared" si="28"/>
        <v>5.5785143555213072E-2</v>
      </c>
      <c r="T46" s="2">
        <f t="shared" si="29"/>
        <v>0.43</v>
      </c>
      <c r="U46" s="14">
        <f t="shared" si="30"/>
        <v>2.3987611728741622E-2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3.2407611728741618E-2</v>
      </c>
      <c r="AR46" s="9">
        <f t="shared" si="35"/>
        <v>136.875</v>
      </c>
      <c r="AS46" s="1">
        <f t="shared" si="36"/>
        <v>0.24</v>
      </c>
      <c r="AT46" s="1">
        <f t="shared" si="37"/>
        <v>117971.5</v>
      </c>
      <c r="AU46" s="1">
        <f t="shared" si="38"/>
        <v>841461606.33646369</v>
      </c>
    </row>
    <row r="47" spans="1:48" x14ac:dyDescent="0.15">
      <c r="C47" s="7">
        <v>5</v>
      </c>
      <c r="D47" s="7">
        <f t="shared" si="39"/>
        <v>13.4612146966774</v>
      </c>
      <c r="E47" s="10">
        <f t="shared" si="40"/>
        <v>7.8105325785000002</v>
      </c>
      <c r="F47" s="7" t="s">
        <v>85</v>
      </c>
      <c r="G47" s="1">
        <v>6</v>
      </c>
      <c r="H47" s="9">
        <f t="shared" si="20"/>
        <v>13.4612146966774</v>
      </c>
      <c r="I47" s="9">
        <f t="shared" si="21"/>
        <v>286.61121469667739</v>
      </c>
      <c r="J47" s="9">
        <f t="shared" si="22"/>
        <v>9.2960834466790765E-2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125.51555194190462</v>
      </c>
      <c r="P47" s="9">
        <f t="shared" si="25"/>
        <v>11.668030447079273</v>
      </c>
      <c r="Q47" s="12">
        <f t="shared" si="26"/>
        <v>2.8003273072990256</v>
      </c>
      <c r="R47" s="9">
        <f t="shared" si="27"/>
        <v>14.125500000000001</v>
      </c>
      <c r="S47" s="13">
        <f t="shared" si="28"/>
        <v>0.19824624312760791</v>
      </c>
      <c r="T47" s="2">
        <f t="shared" si="29"/>
        <v>0.43</v>
      </c>
      <c r="U47" s="14">
        <f t="shared" si="30"/>
        <v>8.5245884544871406E-2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9.3665884544871417E-2</v>
      </c>
      <c r="AR47" s="9">
        <f t="shared" si="35"/>
        <v>136.875</v>
      </c>
      <c r="AS47" s="1">
        <f t="shared" si="36"/>
        <v>0.24</v>
      </c>
      <c r="AT47" s="1">
        <f t="shared" si="37"/>
        <v>117971.5</v>
      </c>
      <c r="AU47" s="1">
        <f t="shared" si="38"/>
        <v>2432028818.6541314</v>
      </c>
    </row>
    <row r="48" spans="1:48" x14ac:dyDescent="0.15">
      <c r="C48" s="7">
        <v>6</v>
      </c>
      <c r="D48" s="7">
        <f t="shared" si="39"/>
        <v>17.295528457333301</v>
      </c>
      <c r="E48" s="10">
        <f t="shared" si="40"/>
        <v>13.4612146966774</v>
      </c>
      <c r="F48" s="7" t="s">
        <v>83</v>
      </c>
      <c r="G48" s="1">
        <v>7</v>
      </c>
      <c r="H48" s="9">
        <f t="shared" si="20"/>
        <v>17.295528457333301</v>
      </c>
      <c r="I48" s="9">
        <f t="shared" si="21"/>
        <v>290.4455284573333</v>
      </c>
      <c r="J48" s="9">
        <f t="shared" si="22"/>
        <v>0.14557054403570016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172.70377149482533</v>
      </c>
      <c r="P48" s="9">
        <f t="shared" si="25"/>
        <v>25.14058197351897</v>
      </c>
      <c r="Q48" s="12">
        <f t="shared" si="26"/>
        <v>6.0337396736445523</v>
      </c>
      <c r="R48" s="9">
        <f t="shared" si="27"/>
        <v>14.125500000000001</v>
      </c>
      <c r="S48" s="13">
        <f t="shared" si="28"/>
        <v>0.42715229008846073</v>
      </c>
      <c r="T48" s="2">
        <f t="shared" si="29"/>
        <v>0.43</v>
      </c>
      <c r="U48" s="14">
        <f t="shared" si="30"/>
        <v>0.1836754847380381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0.19927548473803808</v>
      </c>
      <c r="AR48" s="9">
        <f t="shared" si="35"/>
        <v>136.875</v>
      </c>
      <c r="AS48" s="1">
        <f t="shared" si="36"/>
        <v>0.24</v>
      </c>
      <c r="AT48" s="1">
        <f t="shared" si="37"/>
        <v>117971.5</v>
      </c>
      <c r="AU48" s="1">
        <f t="shared" si="38"/>
        <v>5174175465.1556997</v>
      </c>
    </row>
    <row r="49" spans="1:48" x14ac:dyDescent="0.15">
      <c r="C49" s="7">
        <v>7</v>
      </c>
      <c r="D49" s="7">
        <f t="shared" si="39"/>
        <v>18.774078593548399</v>
      </c>
      <c r="E49" s="10">
        <f t="shared" si="40"/>
        <v>17.295528457333301</v>
      </c>
      <c r="F49" s="7" t="s">
        <v>83</v>
      </c>
      <c r="G49" s="1">
        <v>8</v>
      </c>
      <c r="H49" s="9">
        <f t="shared" si="20"/>
        <v>18.774078593548399</v>
      </c>
      <c r="I49" s="9">
        <f t="shared" si="21"/>
        <v>291.92407859354836</v>
      </c>
      <c r="J49" s="9">
        <f t="shared" si="22"/>
        <v>0.17250958520882403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206.41943952130634</v>
      </c>
      <c r="P49" s="9">
        <f t="shared" si="25"/>
        <v>35.609331890858499</v>
      </c>
      <c r="Q49" s="12">
        <f t="shared" si="26"/>
        <v>8.5462396538060403</v>
      </c>
      <c r="R49" s="9">
        <f t="shared" si="27"/>
        <v>14.125500000000001</v>
      </c>
      <c r="S49" s="13">
        <f t="shared" si="28"/>
        <v>0.60502209860224698</v>
      </c>
      <c r="T49" s="2">
        <f t="shared" si="29"/>
        <v>0.43</v>
      </c>
      <c r="U49" s="14">
        <f t="shared" si="30"/>
        <v>0.26015950239896618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0.27575950239896618</v>
      </c>
      <c r="AR49" s="9">
        <f t="shared" si="35"/>
        <v>136.875</v>
      </c>
      <c r="AS49" s="1">
        <f t="shared" si="36"/>
        <v>0.24</v>
      </c>
      <c r="AT49" s="1">
        <f t="shared" si="37"/>
        <v>117971.5</v>
      </c>
      <c r="AU49" s="1">
        <f t="shared" si="38"/>
        <v>7160078187.6001606</v>
      </c>
    </row>
    <row r="50" spans="1:48" x14ac:dyDescent="0.15">
      <c r="C50" s="7">
        <v>8</v>
      </c>
      <c r="D50" s="7">
        <f t="shared" si="39"/>
        <v>17.364264099354799</v>
      </c>
      <c r="E50" s="10">
        <f t="shared" si="40"/>
        <v>18.774078593548399</v>
      </c>
      <c r="F50" s="7" t="s">
        <v>83</v>
      </c>
      <c r="G50" s="1">
        <v>9</v>
      </c>
      <c r="H50" s="9">
        <f t="shared" si="20"/>
        <v>17.364264099354799</v>
      </c>
      <c r="I50" s="9">
        <f t="shared" si="21"/>
        <v>290.51426409935476</v>
      </c>
      <c r="J50" s="9">
        <f t="shared" si="22"/>
        <v>0.1467297552932374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229.66635763044783</v>
      </c>
      <c r="P50" s="9">
        <f t="shared" si="25"/>
        <v>33.698888454204756</v>
      </c>
      <c r="Q50" s="12">
        <f t="shared" si="26"/>
        <v>8.0877332290091406</v>
      </c>
      <c r="R50" s="9">
        <f t="shared" si="27"/>
        <v>14.125500000000001</v>
      </c>
      <c r="S50" s="13">
        <f t="shared" si="28"/>
        <v>0.57256261576646073</v>
      </c>
      <c r="T50" s="2">
        <f t="shared" si="29"/>
        <v>0.43</v>
      </c>
      <c r="U50" s="14">
        <f t="shared" si="30"/>
        <v>0.24620192477957811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0.26180192477957809</v>
      </c>
      <c r="AR50" s="9">
        <f t="shared" si="35"/>
        <v>136.875</v>
      </c>
      <c r="AS50" s="1">
        <f t="shared" si="36"/>
        <v>0.24</v>
      </c>
      <c r="AT50" s="1">
        <f t="shared" si="37"/>
        <v>117971.5</v>
      </c>
      <c r="AU50" s="1">
        <f t="shared" si="38"/>
        <v>6797670559.9575472</v>
      </c>
    </row>
    <row r="51" spans="1:48" x14ac:dyDescent="0.15">
      <c r="C51" s="7">
        <v>9</v>
      </c>
      <c r="D51" s="7">
        <f t="shared" si="39"/>
        <v>16.334666071333299</v>
      </c>
      <c r="E51" s="10">
        <f t="shared" si="40"/>
        <v>17.364264099354799</v>
      </c>
      <c r="F51" s="7" t="s">
        <v>83</v>
      </c>
      <c r="G51" s="1">
        <v>10</v>
      </c>
      <c r="H51" s="9">
        <f t="shared" si="20"/>
        <v>16.334666071333299</v>
      </c>
      <c r="I51" s="9">
        <f t="shared" si="21"/>
        <v>289.48466607133327</v>
      </c>
      <c r="J51" s="9">
        <f t="shared" si="22"/>
        <v>0.13024126327139213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254.82371917624309</v>
      </c>
      <c r="P51" s="9">
        <f t="shared" si="25"/>
        <v>33.188563097028371</v>
      </c>
      <c r="Q51" s="12">
        <f t="shared" si="26"/>
        <v>7.9652551432868091</v>
      </c>
      <c r="R51" s="9">
        <f t="shared" si="27"/>
        <v>14.125500000000001</v>
      </c>
      <c r="S51" s="13">
        <f t="shared" si="28"/>
        <v>0.56389190777578202</v>
      </c>
      <c r="T51" s="2">
        <f t="shared" si="29"/>
        <v>0.43</v>
      </c>
      <c r="U51" s="14">
        <f t="shared" si="30"/>
        <v>0.24247352034358627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0.25807352034358627</v>
      </c>
      <c r="AR51" s="9">
        <f t="shared" si="35"/>
        <v>136.875</v>
      </c>
      <c r="AS51" s="1">
        <f t="shared" si="36"/>
        <v>0.24</v>
      </c>
      <c r="AT51" s="1">
        <f t="shared" si="37"/>
        <v>117971.5</v>
      </c>
      <c r="AU51" s="1">
        <f t="shared" si="38"/>
        <v>6700862772.5759401</v>
      </c>
    </row>
    <row r="52" spans="1:48" x14ac:dyDescent="0.15">
      <c r="C52" s="7">
        <v>10</v>
      </c>
      <c r="D52" s="7">
        <f t="shared" si="39"/>
        <v>7.65473856987097</v>
      </c>
      <c r="E52" s="10">
        <f t="shared" si="40"/>
        <v>16.334666071333299</v>
      </c>
      <c r="F52" s="7" t="s">
        <v>83</v>
      </c>
      <c r="G52" s="1">
        <v>11</v>
      </c>
      <c r="H52" s="9">
        <f t="shared" si="20"/>
        <v>7.65473856987097</v>
      </c>
      <c r="I52" s="9">
        <f t="shared" si="21"/>
        <v>280.80473856987095</v>
      </c>
      <c r="J52" s="9">
        <f t="shared" si="22"/>
        <v>4.6048877741654372E-2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210.55339827525395</v>
      </c>
      <c r="O52" s="9">
        <f t="shared" si="41"/>
        <v>69.938007803960801</v>
      </c>
      <c r="P52" s="9">
        <f t="shared" si="25"/>
        <v>3.2205667708594601</v>
      </c>
      <c r="Q52" s="12">
        <f t="shared" si="26"/>
        <v>0.77293602500627034</v>
      </c>
      <c r="R52" s="9">
        <f t="shared" si="27"/>
        <v>14.125500000000001</v>
      </c>
      <c r="S52" s="13">
        <f t="shared" si="28"/>
        <v>5.4719197550973084E-2</v>
      </c>
      <c r="T52" s="2">
        <f t="shared" si="29"/>
        <v>0.43</v>
      </c>
      <c r="U52" s="14">
        <f t="shared" si="30"/>
        <v>2.3529254946918425E-2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3.1949254946918422E-2</v>
      </c>
      <c r="AR52" s="9">
        <f t="shared" si="35"/>
        <v>136.875</v>
      </c>
      <c r="AS52" s="1">
        <f t="shared" si="36"/>
        <v>0.24</v>
      </c>
      <c r="AT52" s="1">
        <f t="shared" si="37"/>
        <v>117971.5</v>
      </c>
      <c r="AU52" s="1">
        <f t="shared" si="38"/>
        <v>829560401.23883224</v>
      </c>
    </row>
    <row r="53" spans="1:48" x14ac:dyDescent="0.15">
      <c r="C53" s="7">
        <v>11</v>
      </c>
      <c r="D53" s="7">
        <f t="shared" si="39"/>
        <v>2.7361292894666698</v>
      </c>
      <c r="E53" s="10">
        <f t="shared" si="40"/>
        <v>7.65473856987097</v>
      </c>
      <c r="F53" s="7" t="s">
        <v>85</v>
      </c>
      <c r="G53" s="1">
        <v>12</v>
      </c>
      <c r="H53" s="9">
        <f t="shared" si="20"/>
        <v>2.7361292894666698</v>
      </c>
      <c r="I53" s="9">
        <f t="shared" si="21"/>
        <v>275.88612928946662</v>
      </c>
      <c r="J53" s="9">
        <f t="shared" si="22"/>
        <v>2.4816550948159585E-2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125.57369103310135</v>
      </c>
      <c r="P53" s="9">
        <f t="shared" si="25"/>
        <v>3.1163059012714101</v>
      </c>
      <c r="Q53" s="12">
        <f t="shared" si="26"/>
        <v>0.74791341630513841</v>
      </c>
      <c r="R53" s="9">
        <f t="shared" si="27"/>
        <v>14.125500000000001</v>
      </c>
      <c r="S53" s="13">
        <f t="shared" si="28"/>
        <v>5.2947748136712922E-2</v>
      </c>
      <c r="T53" s="2">
        <f t="shared" si="29"/>
        <v>0.43</v>
      </c>
      <c r="U53" s="14">
        <f t="shared" si="30"/>
        <v>2.2767531698786557E-2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3.1187531698786554E-2</v>
      </c>
      <c r="AR53" s="9">
        <f t="shared" si="35"/>
        <v>136.875</v>
      </c>
      <c r="AS53" s="1">
        <f t="shared" si="36"/>
        <v>0.24</v>
      </c>
      <c r="AT53" s="1">
        <f t="shared" si="37"/>
        <v>117971.5</v>
      </c>
      <c r="AU53" s="1">
        <f t="shared" si="38"/>
        <v>809782304.86684883</v>
      </c>
      <c r="AV53" s="1">
        <f>SUM(AU42:AU53)</f>
        <v>34218580872.817707</v>
      </c>
    </row>
    <row r="54" spans="1:48" x14ac:dyDescent="0.15">
      <c r="C54" s="7">
        <v>12</v>
      </c>
      <c r="D54" s="7">
        <f t="shared" si="39"/>
        <v>-0.277563903419355</v>
      </c>
      <c r="E54" s="10">
        <f t="shared" si="40"/>
        <v>2.7361292894666698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2.0454492775161301</v>
      </c>
      <c r="E58" s="7"/>
      <c r="F58" s="7"/>
      <c r="G58" s="1">
        <v>1</v>
      </c>
      <c r="H58" s="9">
        <f t="shared" ref="H58:H69" si="42">E59</f>
        <v>2.0454492775161301</v>
      </c>
      <c r="I58" s="9">
        <f t="shared" ref="I58:I69" si="43">H58+273.15</f>
        <v>275.1954492775161</v>
      </c>
      <c r="J58" s="9">
        <f t="shared" ref="J58:J69" si="44">EXP(($C$15*(I58-$C$13))/($C$16*I58*$C$13))</f>
        <v>2.2712914672421824E-2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2.2659917871519506E-3</v>
      </c>
      <c r="Q58" s="12">
        <f t="shared" ref="Q58:Q69" si="48">P58*$B$60</f>
        <v>4.3053843955887059E-4</v>
      </c>
      <c r="R58" s="9">
        <f t="shared" ref="R58:R69" si="49">L58*$B$60</f>
        <v>1.8955666666666669E-2</v>
      </c>
      <c r="S58" s="13">
        <f t="shared" ref="S58:S69" si="50">Q58/R58</f>
        <v>2.271291467242182E-2</v>
      </c>
      <c r="T58" s="2">
        <f t="shared" ref="T58:T69" si="51">$B$59/100</f>
        <v>0.01</v>
      </c>
      <c r="U58" s="14">
        <f t="shared" ref="U58:U69" si="52">S58*T58</f>
        <v>2.2712914672421821E-4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1.2227129146724218E-2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18207.75</v>
      </c>
      <c r="AU58" s="1">
        <f t="shared" ref="AU58:AU69" si="59">AT58*10000*AS58*0.67*AR58*AQ58</f>
        <v>2827448.1326182825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-1.34371994932258</v>
      </c>
      <c r="E59" s="10">
        <f t="shared" ref="E59:E70" si="61">D58</f>
        <v>2.0454492775161301</v>
      </c>
      <c r="F59" s="7" t="s">
        <v>83</v>
      </c>
      <c r="G59" s="1">
        <v>2</v>
      </c>
      <c r="H59" s="9">
        <f t="shared" si="42"/>
        <v>-1.34371994932258</v>
      </c>
      <c r="I59" s="9">
        <f t="shared" si="43"/>
        <v>271.8062800506774</v>
      </c>
      <c r="J59" s="9">
        <f t="shared" si="44"/>
        <v>1.4610805278715248E-2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0.19726734154618139</v>
      </c>
      <c r="P59" s="9">
        <f t="shared" si="47"/>
        <v>2.8822347151810706E-3</v>
      </c>
      <c r="Q59" s="12">
        <f t="shared" si="48"/>
        <v>5.4762459588440337E-4</v>
      </c>
      <c r="R59" s="9">
        <f t="shared" si="49"/>
        <v>1.8955666666666669E-2</v>
      </c>
      <c r="S59" s="13">
        <f t="shared" si="50"/>
        <v>2.888975658383966E-2</v>
      </c>
      <c r="T59" s="2">
        <f t="shared" si="51"/>
        <v>0.01</v>
      </c>
      <c r="U59" s="14">
        <f t="shared" si="52"/>
        <v>2.8889756583839663E-4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1.2288897565838397E-2</v>
      </c>
      <c r="AR59" s="9">
        <f t="shared" si="56"/>
        <v>9.9766666666666666</v>
      </c>
      <c r="AS59" s="1">
        <f t="shared" si="57"/>
        <v>0.19</v>
      </c>
      <c r="AT59" s="1">
        <f t="shared" si="58"/>
        <v>18207.75</v>
      </c>
      <c r="AU59" s="1">
        <f t="shared" si="59"/>
        <v>2841731.6982192853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3.04432438517241</v>
      </c>
      <c r="E60" s="10">
        <f t="shared" si="61"/>
        <v>-1.34371994932258</v>
      </c>
      <c r="F60" s="7" t="s">
        <v>83</v>
      </c>
      <c r="G60" s="1">
        <v>3</v>
      </c>
      <c r="H60" s="9">
        <f t="shared" si="42"/>
        <v>3.04432438517241</v>
      </c>
      <c r="I60" s="9">
        <f t="shared" si="43"/>
        <v>276.19432438517237</v>
      </c>
      <c r="J60" s="9">
        <f t="shared" si="44"/>
        <v>2.5813373911845586E-2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0.29415177349766702</v>
      </c>
      <c r="P60" s="9">
        <f t="shared" si="47"/>
        <v>7.59304971612779E-3</v>
      </c>
      <c r="Q60" s="12">
        <f t="shared" si="48"/>
        <v>1.4426794460642802E-3</v>
      </c>
      <c r="R60" s="9">
        <f t="shared" si="49"/>
        <v>1.8955666666666669E-2</v>
      </c>
      <c r="S60" s="13">
        <f t="shared" si="50"/>
        <v>7.6108082687548845E-2</v>
      </c>
      <c r="T60" s="2">
        <f t="shared" si="51"/>
        <v>0.01</v>
      </c>
      <c r="U60" s="14">
        <f t="shared" si="52"/>
        <v>7.6108082687548846E-4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1.2761080826875489E-2</v>
      </c>
      <c r="AR60" s="9">
        <f t="shared" si="56"/>
        <v>9.9766666666666666</v>
      </c>
      <c r="AS60" s="1">
        <f t="shared" si="57"/>
        <v>0.19</v>
      </c>
      <c r="AT60" s="1">
        <f t="shared" si="58"/>
        <v>18207.75</v>
      </c>
      <c r="AU60" s="1">
        <f t="shared" si="59"/>
        <v>2950921.1623733151</v>
      </c>
    </row>
    <row r="61" spans="1:48" x14ac:dyDescent="0.15">
      <c r="C61" s="7">
        <v>3</v>
      </c>
      <c r="D61" s="7">
        <f t="shared" si="60"/>
        <v>3.4322627063548401</v>
      </c>
      <c r="E61" s="10">
        <f t="shared" si="61"/>
        <v>3.04432438517241</v>
      </c>
      <c r="F61" s="7" t="s">
        <v>83</v>
      </c>
      <c r="G61" s="1">
        <v>4</v>
      </c>
      <c r="H61" s="9">
        <f t="shared" si="42"/>
        <v>3.4322627063548401</v>
      </c>
      <c r="I61" s="9">
        <f t="shared" si="43"/>
        <v>276.58226270635481</v>
      </c>
      <c r="J61" s="9">
        <f t="shared" si="44"/>
        <v>2.712184958265873E-2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0.38632539044820591</v>
      </c>
      <c r="P61" s="9">
        <f t="shared" si="47"/>
        <v>1.0477859129698144E-2</v>
      </c>
      <c r="Q61" s="12">
        <f t="shared" si="48"/>
        <v>1.9907932346426471E-3</v>
      </c>
      <c r="R61" s="9">
        <f t="shared" si="49"/>
        <v>1.8955666666666669E-2</v>
      </c>
      <c r="S61" s="13">
        <f t="shared" si="50"/>
        <v>0.10502364647208294</v>
      </c>
      <c r="T61" s="2">
        <f t="shared" si="51"/>
        <v>0.01</v>
      </c>
      <c r="U61" s="14">
        <f t="shared" si="52"/>
        <v>1.0502364647208295E-3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1.3050236464720829E-2</v>
      </c>
      <c r="AR61" s="9">
        <f t="shared" si="56"/>
        <v>9.9766666666666666</v>
      </c>
      <c r="AS61" s="1">
        <f t="shared" si="57"/>
        <v>0.19</v>
      </c>
      <c r="AT61" s="1">
        <f t="shared" si="58"/>
        <v>18207.75</v>
      </c>
      <c r="AU61" s="1">
        <f t="shared" si="59"/>
        <v>3017786.6185610332</v>
      </c>
    </row>
    <row r="62" spans="1:48" x14ac:dyDescent="0.15">
      <c r="C62" s="7">
        <v>4</v>
      </c>
      <c r="D62" s="7">
        <f t="shared" si="60"/>
        <v>7.8105325785000002</v>
      </c>
      <c r="E62" s="10">
        <f t="shared" si="61"/>
        <v>3.4322627063548401</v>
      </c>
      <c r="F62" s="7" t="s">
        <v>83</v>
      </c>
      <c r="G62" s="1">
        <v>5</v>
      </c>
      <c r="H62" s="9">
        <f t="shared" si="42"/>
        <v>7.8105325785000002</v>
      </c>
      <c r="I62" s="9">
        <f t="shared" si="43"/>
        <v>280.96053257849996</v>
      </c>
      <c r="J62" s="9">
        <f t="shared" si="44"/>
        <v>4.6942836837056447E-2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0.35705515475258237</v>
      </c>
      <c r="O62" s="9">
        <f t="shared" si="62"/>
        <v>0.11855904323259209</v>
      </c>
      <c r="P62" s="9">
        <f t="shared" si="47"/>
        <v>5.5654978220250921E-3</v>
      </c>
      <c r="Q62" s="12">
        <f t="shared" si="48"/>
        <v>1.0574445861847674E-3</v>
      </c>
      <c r="R62" s="9">
        <f t="shared" si="49"/>
        <v>1.8955666666666669E-2</v>
      </c>
      <c r="S62" s="13">
        <f t="shared" si="50"/>
        <v>5.5785143555213072E-2</v>
      </c>
      <c r="T62" s="2">
        <f t="shared" si="51"/>
        <v>0.01</v>
      </c>
      <c r="U62" s="14">
        <f t="shared" si="52"/>
        <v>5.5785143555213076E-4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1.2557851435552131E-2</v>
      </c>
      <c r="AR62" s="9">
        <f t="shared" si="56"/>
        <v>9.9766666666666666</v>
      </c>
      <c r="AS62" s="1">
        <f t="shared" si="57"/>
        <v>0.19</v>
      </c>
      <c r="AT62" s="1">
        <f t="shared" si="58"/>
        <v>18207.75</v>
      </c>
      <c r="AU62" s="1">
        <f t="shared" si="59"/>
        <v>2903925.6202395083</v>
      </c>
    </row>
    <row r="63" spans="1:48" x14ac:dyDescent="0.15">
      <c r="C63" s="7">
        <v>5</v>
      </c>
      <c r="D63" s="7">
        <f t="shared" si="60"/>
        <v>13.4612146966774</v>
      </c>
      <c r="E63" s="10">
        <f t="shared" si="61"/>
        <v>7.8105325785000002</v>
      </c>
      <c r="F63" s="7" t="s">
        <v>85</v>
      </c>
      <c r="G63" s="1">
        <v>6</v>
      </c>
      <c r="H63" s="9">
        <f t="shared" si="42"/>
        <v>13.4612146966774</v>
      </c>
      <c r="I63" s="9">
        <f t="shared" si="43"/>
        <v>286.61121469667739</v>
      </c>
      <c r="J63" s="9">
        <f t="shared" si="44"/>
        <v>9.2960834466790765E-2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0.21276021207723367</v>
      </c>
      <c r="P63" s="9">
        <f t="shared" si="47"/>
        <v>1.9778366856031016E-2</v>
      </c>
      <c r="Q63" s="12">
        <f t="shared" si="48"/>
        <v>3.7578897026458928E-3</v>
      </c>
      <c r="R63" s="9">
        <f t="shared" si="49"/>
        <v>1.8955666666666669E-2</v>
      </c>
      <c r="S63" s="13">
        <f t="shared" si="50"/>
        <v>0.19824624312760789</v>
      </c>
      <c r="T63" s="2">
        <f t="shared" si="51"/>
        <v>0.01</v>
      </c>
      <c r="U63" s="14">
        <f t="shared" si="52"/>
        <v>1.982462431276079E-3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1.3982462431276078E-2</v>
      </c>
      <c r="AR63" s="9">
        <f t="shared" si="56"/>
        <v>9.9766666666666666</v>
      </c>
      <c r="AS63" s="1">
        <f t="shared" si="57"/>
        <v>0.19</v>
      </c>
      <c r="AT63" s="1">
        <f t="shared" si="58"/>
        <v>18207.75</v>
      </c>
      <c r="AU63" s="1">
        <f t="shared" si="59"/>
        <v>3233358.1183534497</v>
      </c>
    </row>
    <row r="64" spans="1:48" x14ac:dyDescent="0.15">
      <c r="C64" s="7">
        <v>6</v>
      </c>
      <c r="D64" s="7">
        <f t="shared" si="60"/>
        <v>17.295528457333301</v>
      </c>
      <c r="E64" s="10">
        <f t="shared" si="61"/>
        <v>13.4612146966774</v>
      </c>
      <c r="F64" s="7" t="s">
        <v>83</v>
      </c>
      <c r="G64" s="1">
        <v>7</v>
      </c>
      <c r="H64" s="9">
        <f t="shared" si="42"/>
        <v>17.295528457333301</v>
      </c>
      <c r="I64" s="9">
        <f t="shared" si="43"/>
        <v>290.4455284573333</v>
      </c>
      <c r="J64" s="9">
        <f t="shared" si="44"/>
        <v>0.14557054403570016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0.29274851188786932</v>
      </c>
      <c r="P64" s="9">
        <f t="shared" si="47"/>
        <v>4.2615560141158776E-2</v>
      </c>
      <c r="Q64" s="12">
        <f t="shared" si="48"/>
        <v>8.0969564268201667E-3</v>
      </c>
      <c r="R64" s="9">
        <f t="shared" si="49"/>
        <v>1.8955666666666669E-2</v>
      </c>
      <c r="S64" s="13">
        <f t="shared" si="50"/>
        <v>0.42715229008846073</v>
      </c>
      <c r="T64" s="2">
        <f t="shared" si="51"/>
        <v>0.01</v>
      </c>
      <c r="U64" s="14">
        <f t="shared" si="52"/>
        <v>4.2715229008846072E-3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2.4371522900884606E-2</v>
      </c>
      <c r="AR64" s="9">
        <f t="shared" si="56"/>
        <v>9.9766666666666666</v>
      </c>
      <c r="AS64" s="1">
        <f t="shared" si="57"/>
        <v>0.19</v>
      </c>
      <c r="AT64" s="1">
        <f t="shared" si="58"/>
        <v>18207.75</v>
      </c>
      <c r="AU64" s="1">
        <f t="shared" si="59"/>
        <v>5635764.2164621633</v>
      </c>
    </row>
    <row r="65" spans="1:48" x14ac:dyDescent="0.15">
      <c r="C65" s="7">
        <v>7</v>
      </c>
      <c r="D65" s="7">
        <f t="shared" si="60"/>
        <v>18.774078593548399</v>
      </c>
      <c r="E65" s="10">
        <f t="shared" si="61"/>
        <v>17.295528457333301</v>
      </c>
      <c r="F65" s="7" t="s">
        <v>83</v>
      </c>
      <c r="G65" s="1">
        <v>8</v>
      </c>
      <c r="H65" s="9">
        <f t="shared" si="42"/>
        <v>18.774078593548399</v>
      </c>
      <c r="I65" s="9">
        <f t="shared" si="43"/>
        <v>291.92407859354836</v>
      </c>
      <c r="J65" s="9">
        <f t="shared" si="44"/>
        <v>0.17250958520882403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0.34989961841337724</v>
      </c>
      <c r="P65" s="9">
        <f t="shared" si="47"/>
        <v>6.036103803721752E-2</v>
      </c>
      <c r="Q65" s="12">
        <f t="shared" si="48"/>
        <v>1.1468597227071329E-2</v>
      </c>
      <c r="R65" s="9">
        <f t="shared" si="49"/>
        <v>1.8955666666666669E-2</v>
      </c>
      <c r="S65" s="13">
        <f t="shared" si="50"/>
        <v>0.60502209860224709</v>
      </c>
      <c r="T65" s="2">
        <f t="shared" si="51"/>
        <v>0.01</v>
      </c>
      <c r="U65" s="14">
        <f t="shared" si="52"/>
        <v>6.0502209860224714E-3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2.615022098602247E-2</v>
      </c>
      <c r="AR65" s="9">
        <f t="shared" si="56"/>
        <v>9.9766666666666666</v>
      </c>
      <c r="AS65" s="1">
        <f t="shared" si="57"/>
        <v>0.19</v>
      </c>
      <c r="AT65" s="1">
        <f t="shared" si="58"/>
        <v>18207.75</v>
      </c>
      <c r="AU65" s="1">
        <f t="shared" si="59"/>
        <v>6047077.1680933433</v>
      </c>
    </row>
    <row r="66" spans="1:48" x14ac:dyDescent="0.15">
      <c r="C66" s="7">
        <v>8</v>
      </c>
      <c r="D66" s="7">
        <f t="shared" si="60"/>
        <v>17.364264099354799</v>
      </c>
      <c r="E66" s="10">
        <f t="shared" si="61"/>
        <v>18.774078593548399</v>
      </c>
      <c r="F66" s="7" t="s">
        <v>83</v>
      </c>
      <c r="G66" s="1">
        <v>9</v>
      </c>
      <c r="H66" s="9">
        <f t="shared" si="42"/>
        <v>17.364264099354799</v>
      </c>
      <c r="I66" s="9">
        <f t="shared" si="43"/>
        <v>290.51426409935476</v>
      </c>
      <c r="J66" s="9">
        <f t="shared" si="44"/>
        <v>0.1467297552932374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0.38930524704282637</v>
      </c>
      <c r="P66" s="9">
        <f t="shared" si="47"/>
        <v>5.7122663632967245E-2</v>
      </c>
      <c r="Q66" s="12">
        <f t="shared" si="48"/>
        <v>1.0853306090263777E-2</v>
      </c>
      <c r="R66" s="9">
        <f t="shared" si="49"/>
        <v>1.8955666666666669E-2</v>
      </c>
      <c r="S66" s="13">
        <f t="shared" si="50"/>
        <v>0.57256261576646084</v>
      </c>
      <c r="T66" s="2">
        <f t="shared" si="51"/>
        <v>0.01</v>
      </c>
      <c r="U66" s="14">
        <f t="shared" si="52"/>
        <v>5.7256261576646081E-3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2.5825626157664608E-2</v>
      </c>
      <c r="AR66" s="9">
        <f t="shared" si="56"/>
        <v>9.9766666666666666</v>
      </c>
      <c r="AS66" s="1">
        <f t="shared" si="57"/>
        <v>0.19</v>
      </c>
      <c r="AT66" s="1">
        <f t="shared" si="58"/>
        <v>18207.75</v>
      </c>
      <c r="AU66" s="1">
        <f t="shared" si="59"/>
        <v>5972016.6178787518</v>
      </c>
    </row>
    <row r="67" spans="1:48" x14ac:dyDescent="0.15">
      <c r="C67" s="7">
        <v>9</v>
      </c>
      <c r="D67" s="7">
        <f t="shared" si="60"/>
        <v>16.334666071333299</v>
      </c>
      <c r="E67" s="10">
        <f t="shared" si="61"/>
        <v>17.364264099354799</v>
      </c>
      <c r="F67" s="7" t="s">
        <v>83</v>
      </c>
      <c r="G67" s="1">
        <v>10</v>
      </c>
      <c r="H67" s="9">
        <f t="shared" si="42"/>
        <v>16.334666071333299</v>
      </c>
      <c r="I67" s="9">
        <f t="shared" si="43"/>
        <v>289.48466607133327</v>
      </c>
      <c r="J67" s="9">
        <f t="shared" si="44"/>
        <v>0.13024126327139213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0.43194925007652579</v>
      </c>
      <c r="P67" s="9">
        <f t="shared" si="47"/>
        <v>5.6257615999097191E-2</v>
      </c>
      <c r="Q67" s="12">
        <f t="shared" si="48"/>
        <v>1.0688947039828466E-2</v>
      </c>
      <c r="R67" s="9">
        <f t="shared" si="49"/>
        <v>1.8955666666666669E-2</v>
      </c>
      <c r="S67" s="13">
        <f t="shared" si="50"/>
        <v>0.56389190777578202</v>
      </c>
      <c r="T67" s="2">
        <f t="shared" si="51"/>
        <v>0.01</v>
      </c>
      <c r="U67" s="14">
        <f t="shared" si="52"/>
        <v>5.6389190777578202E-3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2.573891907775782E-2</v>
      </c>
      <c r="AR67" s="9">
        <f t="shared" si="56"/>
        <v>9.9766666666666666</v>
      </c>
      <c r="AS67" s="1">
        <f t="shared" si="57"/>
        <v>0.19</v>
      </c>
      <c r="AT67" s="1">
        <f t="shared" si="58"/>
        <v>18207.75</v>
      </c>
      <c r="AU67" s="1">
        <f t="shared" si="59"/>
        <v>5951966.1409249762</v>
      </c>
    </row>
    <row r="68" spans="1:48" x14ac:dyDescent="0.15">
      <c r="C68" s="7">
        <v>10</v>
      </c>
      <c r="D68" s="7">
        <f t="shared" si="60"/>
        <v>7.65473856987097</v>
      </c>
      <c r="E68" s="10">
        <f t="shared" si="61"/>
        <v>16.334666071333299</v>
      </c>
      <c r="F68" s="7" t="s">
        <v>83</v>
      </c>
      <c r="G68" s="1">
        <v>11</v>
      </c>
      <c r="H68" s="9">
        <f t="shared" si="42"/>
        <v>7.65473856987097</v>
      </c>
      <c r="I68" s="9">
        <f t="shared" si="43"/>
        <v>280.80473856987095</v>
      </c>
      <c r="J68" s="9">
        <f t="shared" si="44"/>
        <v>4.6048877741654372E-2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0.35690705237355713</v>
      </c>
      <c r="O68" s="9">
        <f t="shared" si="62"/>
        <v>0.1185512483705381</v>
      </c>
      <c r="P68" s="9">
        <f t="shared" si="47"/>
        <v>5.4591519423354109E-3</v>
      </c>
      <c r="Q68" s="12">
        <f t="shared" si="48"/>
        <v>1.037238869043728E-3</v>
      </c>
      <c r="R68" s="9">
        <f t="shared" si="49"/>
        <v>1.8955666666666669E-2</v>
      </c>
      <c r="S68" s="13">
        <f t="shared" si="50"/>
        <v>5.4719197550973035E-2</v>
      </c>
      <c r="T68" s="2">
        <f t="shared" si="51"/>
        <v>0.01</v>
      </c>
      <c r="U68" s="14">
        <f t="shared" si="52"/>
        <v>5.4719197550973033E-4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1.2547191975509731E-2</v>
      </c>
      <c r="AR68" s="9">
        <f t="shared" si="56"/>
        <v>9.9766666666666666</v>
      </c>
      <c r="AS68" s="1">
        <f t="shared" si="57"/>
        <v>0.19</v>
      </c>
      <c r="AT68" s="1">
        <f t="shared" si="58"/>
        <v>18207.75</v>
      </c>
      <c r="AU68" s="1">
        <f t="shared" si="59"/>
        <v>2901460.6859094673</v>
      </c>
    </row>
    <row r="69" spans="1:48" x14ac:dyDescent="0.15">
      <c r="C69" s="7">
        <v>11</v>
      </c>
      <c r="D69" s="7">
        <f t="shared" si="60"/>
        <v>2.7361292894666698</v>
      </c>
      <c r="E69" s="10">
        <f t="shared" si="61"/>
        <v>7.65473856987097</v>
      </c>
      <c r="F69" s="7" t="s">
        <v>85</v>
      </c>
      <c r="G69" s="1">
        <v>12</v>
      </c>
      <c r="H69" s="9">
        <f t="shared" si="42"/>
        <v>2.7361292894666698</v>
      </c>
      <c r="I69" s="9">
        <f t="shared" si="43"/>
        <v>275.88612928946662</v>
      </c>
      <c r="J69" s="9">
        <f t="shared" si="44"/>
        <v>2.4816550948159585E-2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0.21285876309486937</v>
      </c>
      <c r="P69" s="9">
        <f t="shared" si="47"/>
        <v>5.2824203391060569E-3</v>
      </c>
      <c r="Q69" s="12">
        <f t="shared" si="48"/>
        <v>1.0036598644301508E-3</v>
      </c>
      <c r="R69" s="9">
        <f t="shared" si="49"/>
        <v>1.8955666666666669E-2</v>
      </c>
      <c r="S69" s="13">
        <f t="shared" si="50"/>
        <v>5.2947748136712894E-2</v>
      </c>
      <c r="T69" s="2">
        <f t="shared" si="51"/>
        <v>0.01</v>
      </c>
      <c r="U69" s="14">
        <f t="shared" si="52"/>
        <v>5.2947748136712898E-4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1.2529477481367129E-2</v>
      </c>
      <c r="AR69" s="9">
        <f t="shared" si="56"/>
        <v>9.9766666666666666</v>
      </c>
      <c r="AS69" s="1">
        <f t="shared" si="57"/>
        <v>0.19</v>
      </c>
      <c r="AT69" s="1">
        <f t="shared" si="58"/>
        <v>18207.75</v>
      </c>
      <c r="AU69" s="1">
        <f t="shared" si="59"/>
        <v>2897364.3184970729</v>
      </c>
      <c r="AV69" s="1">
        <f>SUM(AU58:AU69)</f>
        <v>47180820.498130649</v>
      </c>
    </row>
    <row r="70" spans="1:48" x14ac:dyDescent="0.15">
      <c r="C70" s="7">
        <v>12</v>
      </c>
      <c r="D70" s="7">
        <f t="shared" si="60"/>
        <v>-0.277563903419355</v>
      </c>
      <c r="E70" s="10">
        <f t="shared" si="61"/>
        <v>2.7361292894666698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2.0454492775161301</v>
      </c>
      <c r="E73" s="7"/>
      <c r="F73" s="7"/>
      <c r="G73" s="1">
        <v>1</v>
      </c>
      <c r="H73" s="9">
        <f t="shared" ref="H73:H84" si="63">E74</f>
        <v>2.0454492775161301</v>
      </c>
      <c r="I73" s="9">
        <f t="shared" ref="I73:I84" si="64">H73+273.15</f>
        <v>275.1954492775161</v>
      </c>
      <c r="J73" s="9">
        <f t="shared" ref="J73:J84" si="65">EXP(($C$15*(I73-$C$13))/($C$16*I73*$C$13))</f>
        <v>2.2712914672421824E-2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2.4870641566301899E-3</v>
      </c>
      <c r="Q73" s="12">
        <f t="shared" ref="Q73:Q84" si="69">P73*$B$75</f>
        <v>4.4767154819343419E-4</v>
      </c>
      <c r="R73" s="9">
        <f t="shared" ref="R73:R84" si="70">L73*$B$75</f>
        <v>1.9710000000000002E-2</v>
      </c>
      <c r="S73" s="13">
        <f t="shared" ref="S73:S84" si="71">Q73/R73</f>
        <v>2.2712914672421824E-2</v>
      </c>
      <c r="T73" s="2">
        <f t="shared" ref="T73:T84" si="72">$B$74/100</f>
        <v>0.01</v>
      </c>
      <c r="U73" s="14">
        <f t="shared" ref="U73:U84" si="73">S73*T73</f>
        <v>2.2712914672421824E-4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1.2827129146724219E-2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2212.3333333333335</v>
      </c>
      <c r="AU73" s="1">
        <f t="shared" ref="AU73:AU84" si="80">AT73*10000*AS73*0.67*AR73*AQ73</f>
        <v>374749.8409926371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-1.34371994932258</v>
      </c>
      <c r="E74" s="10">
        <f t="shared" ref="E74:E85" si="82">D73</f>
        <v>2.0454492775161301</v>
      </c>
      <c r="F74" s="7" t="s">
        <v>83</v>
      </c>
      <c r="G74" s="1">
        <v>2</v>
      </c>
      <c r="H74" s="9">
        <f t="shared" si="63"/>
        <v>-1.34371994932258</v>
      </c>
      <c r="I74" s="9">
        <f t="shared" si="64"/>
        <v>271.8062800506774</v>
      </c>
      <c r="J74" s="9">
        <f t="shared" si="65"/>
        <v>1.4610805278715248E-2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0.21651293584336984</v>
      </c>
      <c r="P74" s="9">
        <f t="shared" si="68"/>
        <v>3.1634283459304438E-3</v>
      </c>
      <c r="Q74" s="12">
        <f t="shared" si="69"/>
        <v>5.6941710226747987E-4</v>
      </c>
      <c r="R74" s="9">
        <f t="shared" si="70"/>
        <v>1.9710000000000002E-2</v>
      </c>
      <c r="S74" s="13">
        <f t="shared" si="71"/>
        <v>2.8889756583839667E-2</v>
      </c>
      <c r="T74" s="2">
        <f t="shared" si="72"/>
        <v>0.01</v>
      </c>
      <c r="U74" s="14">
        <f t="shared" si="73"/>
        <v>2.8889756583839668E-4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1.2888897565838397E-2</v>
      </c>
      <c r="AR74" s="9">
        <f t="shared" si="77"/>
        <v>10.950000000000001</v>
      </c>
      <c r="AS74" s="1">
        <f t="shared" si="78"/>
        <v>0.18</v>
      </c>
      <c r="AT74" s="1">
        <f t="shared" si="79"/>
        <v>2212.3333333333335</v>
      </c>
      <c r="AU74" s="1">
        <f t="shared" si="80"/>
        <v>376554.43070064014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3.04432438517241</v>
      </c>
      <c r="E75" s="10">
        <f t="shared" si="82"/>
        <v>-1.34371994932258</v>
      </c>
      <c r="F75" s="7" t="s">
        <v>83</v>
      </c>
      <c r="G75" s="1">
        <v>3</v>
      </c>
      <c r="H75" s="9">
        <f t="shared" si="63"/>
        <v>3.04432438517241</v>
      </c>
      <c r="I75" s="9">
        <f t="shared" si="64"/>
        <v>276.19432438517237</v>
      </c>
      <c r="J75" s="9">
        <f t="shared" si="65"/>
        <v>2.5813373911845586E-2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0.32284950749743946</v>
      </c>
      <c r="P75" s="9">
        <f t="shared" si="68"/>
        <v>8.333835054286599E-3</v>
      </c>
      <c r="Q75" s="12">
        <f t="shared" si="69"/>
        <v>1.5000903097715879E-3</v>
      </c>
      <c r="R75" s="9">
        <f t="shared" si="70"/>
        <v>1.9710000000000002E-2</v>
      </c>
      <c r="S75" s="13">
        <f t="shared" si="71"/>
        <v>7.6108082687548845E-2</v>
      </c>
      <c r="T75" s="2">
        <f t="shared" si="72"/>
        <v>0.01</v>
      </c>
      <c r="U75" s="14">
        <f t="shared" si="73"/>
        <v>7.6108082687548846E-4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1.3361080826875489E-2</v>
      </c>
      <c r="AR75" s="9">
        <f t="shared" si="77"/>
        <v>10.950000000000001</v>
      </c>
      <c r="AS75" s="1">
        <f t="shared" si="78"/>
        <v>0.18</v>
      </c>
      <c r="AT75" s="1">
        <f t="shared" si="79"/>
        <v>2212.3333333333335</v>
      </c>
      <c r="AU75" s="1">
        <f t="shared" si="80"/>
        <v>390349.4584086308</v>
      </c>
    </row>
    <row r="76" spans="1:48" x14ac:dyDescent="0.15">
      <c r="C76" s="7">
        <v>3</v>
      </c>
      <c r="D76" s="7">
        <f t="shared" si="81"/>
        <v>3.4322627063548401</v>
      </c>
      <c r="E76" s="10">
        <f t="shared" si="82"/>
        <v>3.04432438517241</v>
      </c>
      <c r="F76" s="7" t="s">
        <v>83</v>
      </c>
      <c r="G76" s="1">
        <v>4</v>
      </c>
      <c r="H76" s="9">
        <f t="shared" si="63"/>
        <v>3.4322627063548401</v>
      </c>
      <c r="I76" s="9">
        <f t="shared" si="64"/>
        <v>276.58226270635481</v>
      </c>
      <c r="J76" s="9">
        <f t="shared" si="65"/>
        <v>2.712184958265873E-2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0.42401567244315291</v>
      </c>
      <c r="P76" s="9">
        <f t="shared" si="68"/>
        <v>1.1500089288693088E-2</v>
      </c>
      <c r="Q76" s="12">
        <f t="shared" si="69"/>
        <v>2.0700160719647558E-3</v>
      </c>
      <c r="R76" s="9">
        <f t="shared" si="70"/>
        <v>1.9710000000000002E-2</v>
      </c>
      <c r="S76" s="13">
        <f t="shared" si="71"/>
        <v>0.10502364647208298</v>
      </c>
      <c r="T76" s="2">
        <f t="shared" si="72"/>
        <v>0.01</v>
      </c>
      <c r="U76" s="14">
        <f t="shared" si="73"/>
        <v>1.0502364647208299E-3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1.3650236464720831E-2</v>
      </c>
      <c r="AR76" s="9">
        <f t="shared" si="77"/>
        <v>10.950000000000001</v>
      </c>
      <c r="AS76" s="1">
        <f t="shared" si="78"/>
        <v>0.18</v>
      </c>
      <c r="AT76" s="1">
        <f t="shared" si="79"/>
        <v>2212.3333333333335</v>
      </c>
      <c r="AU76" s="1">
        <f t="shared" si="80"/>
        <v>398797.25900884066</v>
      </c>
    </row>
    <row r="77" spans="1:48" x14ac:dyDescent="0.15">
      <c r="C77" s="7">
        <v>4</v>
      </c>
      <c r="D77" s="7">
        <f t="shared" si="81"/>
        <v>7.8105325785000002</v>
      </c>
      <c r="E77" s="10">
        <f t="shared" si="82"/>
        <v>3.4322627063548401</v>
      </c>
      <c r="F77" s="7" t="s">
        <v>83</v>
      </c>
      <c r="G77" s="1">
        <v>5</v>
      </c>
      <c r="H77" s="9">
        <f t="shared" si="63"/>
        <v>7.8105325785000002</v>
      </c>
      <c r="I77" s="9">
        <f t="shared" si="64"/>
        <v>280.96053257849996</v>
      </c>
      <c r="J77" s="9">
        <f t="shared" si="65"/>
        <v>4.6942836837056447E-2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0.39188980399673684</v>
      </c>
      <c r="O77" s="9">
        <f t="shared" si="83"/>
        <v>0.130125779157723</v>
      </c>
      <c r="P77" s="9">
        <f t="shared" si="68"/>
        <v>6.1084732192958312E-3</v>
      </c>
      <c r="Q77" s="12">
        <f t="shared" si="69"/>
        <v>1.0995251794732495E-3</v>
      </c>
      <c r="R77" s="9">
        <f t="shared" si="70"/>
        <v>1.9710000000000002E-2</v>
      </c>
      <c r="S77" s="13">
        <f t="shared" si="71"/>
        <v>5.5785143555213058E-2</v>
      </c>
      <c r="T77" s="2">
        <f t="shared" si="72"/>
        <v>0.01</v>
      </c>
      <c r="U77" s="14">
        <f t="shared" si="73"/>
        <v>5.5785143555213054E-4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1.3157851435552131E-2</v>
      </c>
      <c r="AR77" s="9">
        <f t="shared" si="77"/>
        <v>10.950000000000001</v>
      </c>
      <c r="AS77" s="1">
        <f t="shared" si="78"/>
        <v>0.18</v>
      </c>
      <c r="AT77" s="1">
        <f t="shared" si="79"/>
        <v>2212.3333333333335</v>
      </c>
      <c r="AU77" s="1">
        <f t="shared" si="80"/>
        <v>384412.02835609962</v>
      </c>
    </row>
    <row r="78" spans="1:48" x14ac:dyDescent="0.15">
      <c r="C78" s="7">
        <v>5</v>
      </c>
      <c r="D78" s="7">
        <f t="shared" si="81"/>
        <v>13.4612146966774</v>
      </c>
      <c r="E78" s="10">
        <f t="shared" si="82"/>
        <v>7.8105325785000002</v>
      </c>
      <c r="F78" s="7" t="s">
        <v>85</v>
      </c>
      <c r="G78" s="1">
        <v>6</v>
      </c>
      <c r="H78" s="9">
        <f t="shared" si="63"/>
        <v>13.4612146966774</v>
      </c>
      <c r="I78" s="9">
        <f t="shared" si="64"/>
        <v>286.61121469667739</v>
      </c>
      <c r="J78" s="9">
        <f t="shared" si="65"/>
        <v>9.2960834466790765E-2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0.23351730593842718</v>
      </c>
      <c r="P78" s="9">
        <f t="shared" si="68"/>
        <v>2.1707963622473066E-2</v>
      </c>
      <c r="Q78" s="12">
        <f t="shared" si="69"/>
        <v>3.9074334520451514E-3</v>
      </c>
      <c r="R78" s="9">
        <f t="shared" si="70"/>
        <v>1.9710000000000002E-2</v>
      </c>
      <c r="S78" s="13">
        <f t="shared" si="71"/>
        <v>0.19824624312760786</v>
      </c>
      <c r="T78" s="2">
        <f t="shared" si="72"/>
        <v>0.01</v>
      </c>
      <c r="U78" s="14">
        <f t="shared" si="73"/>
        <v>1.9824624312760786E-3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1.4582462431276078E-2</v>
      </c>
      <c r="AR78" s="9">
        <f t="shared" si="77"/>
        <v>10.950000000000001</v>
      </c>
      <c r="AS78" s="1">
        <f t="shared" si="78"/>
        <v>0.18</v>
      </c>
      <c r="AT78" s="1">
        <f t="shared" si="79"/>
        <v>2212.3333333333335</v>
      </c>
      <c r="AU78" s="1">
        <f t="shared" si="80"/>
        <v>426032.62311406631</v>
      </c>
    </row>
    <row r="79" spans="1:48" x14ac:dyDescent="0.15">
      <c r="C79" s="7">
        <v>6</v>
      </c>
      <c r="D79" s="7">
        <f t="shared" si="81"/>
        <v>17.295528457333301</v>
      </c>
      <c r="E79" s="10">
        <f t="shared" si="82"/>
        <v>13.4612146966774</v>
      </c>
      <c r="F79" s="7" t="s">
        <v>83</v>
      </c>
      <c r="G79" s="1">
        <v>7</v>
      </c>
      <c r="H79" s="9">
        <f t="shared" si="63"/>
        <v>17.295528457333301</v>
      </c>
      <c r="I79" s="9">
        <f t="shared" si="64"/>
        <v>290.4455284573333</v>
      </c>
      <c r="J79" s="9">
        <f t="shared" si="65"/>
        <v>0.14557054403570016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0.32130934231595409</v>
      </c>
      <c r="P79" s="9">
        <f t="shared" si="68"/>
        <v>4.6773175764686453E-2</v>
      </c>
      <c r="Q79" s="12">
        <f t="shared" si="69"/>
        <v>8.4191716376435608E-3</v>
      </c>
      <c r="R79" s="9">
        <f t="shared" si="70"/>
        <v>1.9710000000000002E-2</v>
      </c>
      <c r="S79" s="13">
        <f t="shared" si="71"/>
        <v>0.42715229008846067</v>
      </c>
      <c r="T79" s="2">
        <f t="shared" si="72"/>
        <v>0.01</v>
      </c>
      <c r="U79" s="14">
        <f t="shared" si="73"/>
        <v>4.2715229008846072E-3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2.5871522900884607E-2</v>
      </c>
      <c r="AR79" s="9">
        <f t="shared" si="77"/>
        <v>10.950000000000001</v>
      </c>
      <c r="AS79" s="1">
        <f t="shared" si="78"/>
        <v>0.18</v>
      </c>
      <c r="AT79" s="1">
        <f t="shared" si="79"/>
        <v>2212.3333333333335</v>
      </c>
      <c r="AU79" s="1">
        <f t="shared" si="80"/>
        <v>755847.15663519024</v>
      </c>
    </row>
    <row r="80" spans="1:48" x14ac:dyDescent="0.15">
      <c r="C80" s="7">
        <v>7</v>
      </c>
      <c r="D80" s="7">
        <f t="shared" si="81"/>
        <v>18.774078593548399</v>
      </c>
      <c r="E80" s="10">
        <f t="shared" si="82"/>
        <v>17.295528457333301</v>
      </c>
      <c r="F80" s="7" t="s">
        <v>83</v>
      </c>
      <c r="G80" s="1">
        <v>8</v>
      </c>
      <c r="H80" s="9">
        <f t="shared" si="63"/>
        <v>18.774078593548399</v>
      </c>
      <c r="I80" s="9">
        <f t="shared" si="64"/>
        <v>291.92407859354836</v>
      </c>
      <c r="J80" s="9">
        <f t="shared" si="65"/>
        <v>0.17250958520882403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0.38403616655126771</v>
      </c>
      <c r="P80" s="9">
        <f t="shared" si="68"/>
        <v>6.6249919796946055E-2</v>
      </c>
      <c r="Q80" s="12">
        <f t="shared" si="69"/>
        <v>1.1924985563450289E-2</v>
      </c>
      <c r="R80" s="9">
        <f t="shared" si="70"/>
        <v>1.9710000000000002E-2</v>
      </c>
      <c r="S80" s="13">
        <f t="shared" si="71"/>
        <v>0.60502209860224698</v>
      </c>
      <c r="T80" s="2">
        <f t="shared" si="72"/>
        <v>0.01</v>
      </c>
      <c r="U80" s="14">
        <f t="shared" si="73"/>
        <v>6.0502209860224697E-3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2.7650220986022472E-2</v>
      </c>
      <c r="AR80" s="9">
        <f t="shared" si="77"/>
        <v>10.950000000000001</v>
      </c>
      <c r="AS80" s="1">
        <f t="shared" si="78"/>
        <v>0.18</v>
      </c>
      <c r="AT80" s="1">
        <f t="shared" si="79"/>
        <v>2212.3333333333335</v>
      </c>
      <c r="AU80" s="1">
        <f t="shared" si="80"/>
        <v>807812.55099231726</v>
      </c>
    </row>
    <row r="81" spans="1:48" x14ac:dyDescent="0.15">
      <c r="C81" s="7">
        <v>8</v>
      </c>
      <c r="D81" s="7">
        <f t="shared" si="81"/>
        <v>17.364264099354799</v>
      </c>
      <c r="E81" s="10">
        <f t="shared" si="82"/>
        <v>18.774078593548399</v>
      </c>
      <c r="F81" s="7" t="s">
        <v>83</v>
      </c>
      <c r="G81" s="1">
        <v>9</v>
      </c>
      <c r="H81" s="9">
        <f t="shared" si="63"/>
        <v>17.364264099354799</v>
      </c>
      <c r="I81" s="9">
        <f t="shared" si="64"/>
        <v>290.51426409935476</v>
      </c>
      <c r="J81" s="9">
        <f t="shared" si="65"/>
        <v>0.1467297552932374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0.4272862467543217</v>
      </c>
      <c r="P81" s="9">
        <f t="shared" si="68"/>
        <v>6.2695606426427478E-2</v>
      </c>
      <c r="Q81" s="12">
        <f t="shared" si="69"/>
        <v>1.1285209156756945E-2</v>
      </c>
      <c r="R81" s="9">
        <f t="shared" si="70"/>
        <v>1.9710000000000002E-2</v>
      </c>
      <c r="S81" s="13">
        <f t="shared" si="71"/>
        <v>0.57256261576646084</v>
      </c>
      <c r="T81" s="2">
        <f t="shared" si="72"/>
        <v>0.01</v>
      </c>
      <c r="U81" s="14">
        <f t="shared" si="73"/>
        <v>5.7256261576646081E-3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2.7325626157664609E-2</v>
      </c>
      <c r="AR81" s="9">
        <f t="shared" si="77"/>
        <v>10.950000000000001</v>
      </c>
      <c r="AS81" s="1">
        <f t="shared" si="78"/>
        <v>0.18</v>
      </c>
      <c r="AT81" s="1">
        <f t="shared" si="79"/>
        <v>2212.3333333333335</v>
      </c>
      <c r="AU81" s="1">
        <f t="shared" si="80"/>
        <v>798329.37990058423</v>
      </c>
    </row>
    <row r="82" spans="1:48" x14ac:dyDescent="0.15">
      <c r="C82" s="7">
        <v>9</v>
      </c>
      <c r="D82" s="7">
        <f t="shared" si="81"/>
        <v>16.334666071333299</v>
      </c>
      <c r="E82" s="10">
        <f t="shared" si="82"/>
        <v>17.364264099354799</v>
      </c>
      <c r="F82" s="7" t="s">
        <v>83</v>
      </c>
      <c r="G82" s="1">
        <v>10</v>
      </c>
      <c r="H82" s="9">
        <f t="shared" si="63"/>
        <v>16.334666071333299</v>
      </c>
      <c r="I82" s="9">
        <f t="shared" si="64"/>
        <v>289.48466607133327</v>
      </c>
      <c r="J82" s="9">
        <f t="shared" si="65"/>
        <v>0.13024126327139213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0.47409064032789427</v>
      </c>
      <c r="P82" s="9">
        <f t="shared" si="68"/>
        <v>6.1746163901448152E-2</v>
      </c>
      <c r="Q82" s="12">
        <f t="shared" si="69"/>
        <v>1.1114309502260666E-2</v>
      </c>
      <c r="R82" s="9">
        <f t="shared" si="70"/>
        <v>1.9710000000000002E-2</v>
      </c>
      <c r="S82" s="13">
        <f t="shared" si="71"/>
        <v>0.56389190777578213</v>
      </c>
      <c r="T82" s="2">
        <f t="shared" si="72"/>
        <v>0.01</v>
      </c>
      <c r="U82" s="14">
        <f t="shared" si="73"/>
        <v>5.6389190777578211E-3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2.7238919077757821E-2</v>
      </c>
      <c r="AR82" s="9">
        <f t="shared" si="77"/>
        <v>10.950000000000001</v>
      </c>
      <c r="AS82" s="1">
        <f t="shared" si="78"/>
        <v>0.18</v>
      </c>
      <c r="AT82" s="1">
        <f t="shared" si="79"/>
        <v>2212.3333333333335</v>
      </c>
      <c r="AU82" s="1">
        <f t="shared" si="80"/>
        <v>795796.1969851926</v>
      </c>
    </row>
    <row r="83" spans="1:48" x14ac:dyDescent="0.15">
      <c r="C83" s="7">
        <v>10</v>
      </c>
      <c r="D83" s="7">
        <f t="shared" si="81"/>
        <v>7.65473856987097</v>
      </c>
      <c r="E83" s="10">
        <f t="shared" si="82"/>
        <v>16.334666071333299</v>
      </c>
      <c r="F83" s="7" t="s">
        <v>83</v>
      </c>
      <c r="G83" s="1">
        <v>11</v>
      </c>
      <c r="H83" s="9">
        <f t="shared" si="63"/>
        <v>7.65473856987097</v>
      </c>
      <c r="I83" s="9">
        <f t="shared" si="64"/>
        <v>280.80473856987095</v>
      </c>
      <c r="J83" s="9">
        <f t="shared" si="65"/>
        <v>4.6048877741654372E-2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0.39172725260512381</v>
      </c>
      <c r="O83" s="9">
        <f t="shared" si="83"/>
        <v>0.13011722382132235</v>
      </c>
      <c r="P83" s="9">
        <f t="shared" si="68"/>
        <v>5.9917521318315504E-3</v>
      </c>
      <c r="Q83" s="12">
        <f t="shared" si="69"/>
        <v>1.0785153837296791E-3</v>
      </c>
      <c r="R83" s="9">
        <f t="shared" si="70"/>
        <v>1.9710000000000002E-2</v>
      </c>
      <c r="S83" s="13">
        <f t="shared" si="71"/>
        <v>5.4719197550973056E-2</v>
      </c>
      <c r="T83" s="2">
        <f t="shared" si="72"/>
        <v>0.01</v>
      </c>
      <c r="U83" s="14">
        <f t="shared" si="73"/>
        <v>5.4719197550973054E-4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1.3147191975509731E-2</v>
      </c>
      <c r="AR83" s="9">
        <f t="shared" si="77"/>
        <v>10.950000000000001</v>
      </c>
      <c r="AS83" s="1">
        <f t="shared" si="78"/>
        <v>0.18</v>
      </c>
      <c r="AT83" s="1">
        <f t="shared" si="79"/>
        <v>2212.3333333333335</v>
      </c>
      <c r="AU83" s="1">
        <f t="shared" si="80"/>
        <v>384100.60785738443</v>
      </c>
    </row>
    <row r="84" spans="1:48" x14ac:dyDescent="0.15">
      <c r="C84" s="7">
        <v>11</v>
      </c>
      <c r="D84" s="7">
        <f t="shared" si="81"/>
        <v>2.7361292894666698</v>
      </c>
      <c r="E84" s="10">
        <f t="shared" si="82"/>
        <v>7.65473856987097</v>
      </c>
      <c r="F84" s="7" t="s">
        <v>85</v>
      </c>
      <c r="G84" s="1">
        <v>12</v>
      </c>
      <c r="H84" s="9">
        <f t="shared" si="63"/>
        <v>2.7361292894666698</v>
      </c>
      <c r="I84" s="9">
        <f t="shared" si="64"/>
        <v>275.88612928946662</v>
      </c>
      <c r="J84" s="9">
        <f t="shared" si="65"/>
        <v>2.4816550948159585E-2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0.2336254716894908</v>
      </c>
      <c r="P84" s="9">
        <f t="shared" si="68"/>
        <v>5.7977784209700635E-3</v>
      </c>
      <c r="Q84" s="12">
        <f t="shared" si="69"/>
        <v>1.0436001157746115E-3</v>
      </c>
      <c r="R84" s="9">
        <f t="shared" si="70"/>
        <v>1.9710000000000002E-2</v>
      </c>
      <c r="S84" s="13">
        <f t="shared" si="71"/>
        <v>5.2947748136712908E-2</v>
      </c>
      <c r="T84" s="2">
        <f t="shared" si="72"/>
        <v>0.01</v>
      </c>
      <c r="U84" s="14">
        <f t="shared" si="73"/>
        <v>5.2947748136712909E-4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1.3129477481367129E-2</v>
      </c>
      <c r="AR84" s="9">
        <f t="shared" si="77"/>
        <v>10.950000000000001</v>
      </c>
      <c r="AS84" s="1">
        <f t="shared" si="78"/>
        <v>0.18</v>
      </c>
      <c r="AT84" s="1">
        <f t="shared" si="79"/>
        <v>2212.3333333333335</v>
      </c>
      <c r="AU84" s="1">
        <f t="shared" si="80"/>
        <v>383583.0716427514</v>
      </c>
      <c r="AV84" s="1">
        <f>SUM(AU73:AU84)</f>
        <v>6276364.604594335</v>
      </c>
    </row>
    <row r="85" spans="1:48" x14ac:dyDescent="0.15">
      <c r="C85" s="7">
        <v>12</v>
      </c>
      <c r="D85" s="7">
        <f t="shared" si="81"/>
        <v>-0.277563903419355</v>
      </c>
      <c r="E85" s="10">
        <f t="shared" si="82"/>
        <v>2.7361292894666698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2.0454492775161301</v>
      </c>
      <c r="E89" s="7"/>
      <c r="F89" s="7"/>
      <c r="G89" s="1">
        <v>1</v>
      </c>
      <c r="H89" s="9">
        <f t="shared" ref="H89:H100" si="84">E90</f>
        <v>2.0454492775161301</v>
      </c>
      <c r="I89" s="9">
        <f t="shared" ref="I89:I100" si="85">H89+273.15</f>
        <v>275.1954492775161</v>
      </c>
      <c r="J89" s="9">
        <f t="shared" ref="J89:J100" si="86">EXP(($C$15*(I89-$C$13))/($C$16*I89*$C$13))</f>
        <v>2.2712914672421824E-2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0.1204982583887327</v>
      </c>
      <c r="Q89" s="12">
        <f t="shared" ref="Q89:Q100" si="90">P89*$B$91</f>
        <v>5.4224216274929717E-2</v>
      </c>
      <c r="R89" s="9">
        <f t="shared" ref="R89:R100" si="91">L89*$B$91</f>
        <v>2.3873737500000001</v>
      </c>
      <c r="S89" s="13">
        <f t="shared" ref="S89:S100" si="92">Q89/R89</f>
        <v>2.2712914672421824E-2</v>
      </c>
      <c r="T89" s="2">
        <f t="shared" ref="T89:T100" si="93">$B$90/100</f>
        <v>0.51</v>
      </c>
      <c r="U89" s="14">
        <f t="shared" ref="U89:U100" si="94">S89*T89</f>
        <v>1.1583586482935131E-2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3.3829451324604944E-2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134162.08333333334</v>
      </c>
      <c r="AN89" s="1">
        <f t="shared" ref="AN89:AN100" si="99">AM89*10000*AK89*AJ89</f>
        <v>472130951.18588299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-1.34371994932258</v>
      </c>
      <c r="E90" s="10">
        <f t="shared" ref="E90:E101" si="101">D89</f>
        <v>2.0454492775161301</v>
      </c>
      <c r="F90" s="7" t="s">
        <v>83</v>
      </c>
      <c r="G90" s="1">
        <v>2</v>
      </c>
      <c r="H90" s="9">
        <f t="shared" si="84"/>
        <v>-1.34371994932258</v>
      </c>
      <c r="I90" s="9">
        <f t="shared" si="85"/>
        <v>271.8062800506774</v>
      </c>
      <c r="J90" s="9">
        <f t="shared" si="86"/>
        <v>1.4610805278715248E-2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10.490051741611268</v>
      </c>
      <c r="P90" s="9">
        <f t="shared" si="89"/>
        <v>0.15326810336033</v>
      </c>
      <c r="Q90" s="12">
        <f t="shared" si="90"/>
        <v>6.8970646512148501E-2</v>
      </c>
      <c r="R90" s="9">
        <f t="shared" si="91"/>
        <v>2.3873737500000001</v>
      </c>
      <c r="S90" s="13">
        <f t="shared" si="92"/>
        <v>2.888975658383967E-2</v>
      </c>
      <c r="T90" s="2">
        <f t="shared" si="93"/>
        <v>0.51</v>
      </c>
      <c r="U90" s="14">
        <f t="shared" si="94"/>
        <v>1.4733775857758232E-2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3.4779233421114109E-2</v>
      </c>
      <c r="AK90" s="9">
        <f t="shared" si="96"/>
        <v>10.4025</v>
      </c>
      <c r="AL90" s="1">
        <f t="shared" si="97"/>
        <v>0.45</v>
      </c>
      <c r="AM90" s="17">
        <f t="shared" si="98"/>
        <v>134162.08333333334</v>
      </c>
      <c r="AN90" s="1">
        <f t="shared" si="99"/>
        <v>485386310.26166099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3.04432438517241</v>
      </c>
      <c r="E91" s="10">
        <f t="shared" si="101"/>
        <v>-1.34371994932258</v>
      </c>
      <c r="F91" s="7" t="s">
        <v>83</v>
      </c>
      <c r="G91" s="1">
        <v>3</v>
      </c>
      <c r="H91" s="9">
        <f t="shared" si="84"/>
        <v>3.04432438517241</v>
      </c>
      <c r="I91" s="9">
        <f t="shared" si="85"/>
        <v>276.19432438517237</v>
      </c>
      <c r="J91" s="9">
        <f t="shared" si="86"/>
        <v>2.5813373911845586E-2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15.642058638250937</v>
      </c>
      <c r="P91" s="9">
        <f t="shared" si="89"/>
        <v>0.40377430838018563</v>
      </c>
      <c r="Q91" s="12">
        <f t="shared" si="90"/>
        <v>0.18169843877108355</v>
      </c>
      <c r="R91" s="9">
        <f t="shared" si="91"/>
        <v>2.3873737500000001</v>
      </c>
      <c r="S91" s="13">
        <f t="shared" si="92"/>
        <v>7.6108082687548831E-2</v>
      </c>
      <c r="T91" s="2">
        <f t="shared" si="93"/>
        <v>0.51</v>
      </c>
      <c r="U91" s="14">
        <f t="shared" si="94"/>
        <v>3.8815122170649904E-2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4.2039759334450949E-2</v>
      </c>
      <c r="AK91" s="9">
        <f t="shared" si="96"/>
        <v>10.4025</v>
      </c>
      <c r="AL91" s="1">
        <f t="shared" si="97"/>
        <v>0.45</v>
      </c>
      <c r="AM91" s="17">
        <f t="shared" si="98"/>
        <v>134162.08333333334</v>
      </c>
      <c r="AN91" s="1">
        <f t="shared" si="99"/>
        <v>586715739.83713484</v>
      </c>
    </row>
    <row r="92" spans="1:48" x14ac:dyDescent="0.15">
      <c r="C92" s="7">
        <v>3</v>
      </c>
      <c r="D92" s="7">
        <f t="shared" si="100"/>
        <v>3.4322627063548401</v>
      </c>
      <c r="E92" s="10">
        <f t="shared" si="101"/>
        <v>3.04432438517241</v>
      </c>
      <c r="F92" s="7" t="s">
        <v>83</v>
      </c>
      <c r="G92" s="1">
        <v>4</v>
      </c>
      <c r="H92" s="9">
        <f t="shared" si="84"/>
        <v>3.4322627063548401</v>
      </c>
      <c r="I92" s="9">
        <f t="shared" si="85"/>
        <v>276.58226270635481</v>
      </c>
      <c r="J92" s="9">
        <f t="shared" si="86"/>
        <v>2.712184958265873E-2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20.543559329870753</v>
      </c>
      <c r="P92" s="9">
        <f t="shared" si="89"/>
        <v>0.5571793260371799</v>
      </c>
      <c r="Q92" s="12">
        <f t="shared" si="90"/>
        <v>0.25073069671673098</v>
      </c>
      <c r="R92" s="9">
        <f t="shared" si="91"/>
        <v>2.3873737500000001</v>
      </c>
      <c r="S92" s="13">
        <f t="shared" si="92"/>
        <v>0.10502364647208297</v>
      </c>
      <c r="T92" s="2">
        <f t="shared" si="93"/>
        <v>0.51</v>
      </c>
      <c r="U92" s="14">
        <f t="shared" si="94"/>
        <v>5.3562059700762311E-2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4.6485960999779835E-2</v>
      </c>
      <c r="AK92" s="9">
        <f t="shared" si="96"/>
        <v>10.4025</v>
      </c>
      <c r="AL92" s="1">
        <f t="shared" si="97"/>
        <v>0.45</v>
      </c>
      <c r="AM92" s="17">
        <f t="shared" si="98"/>
        <v>134162.08333333334</v>
      </c>
      <c r="AN92" s="1">
        <f t="shared" si="99"/>
        <v>648767867.1765219</v>
      </c>
    </row>
    <row r="93" spans="1:48" x14ac:dyDescent="0.15">
      <c r="C93" s="7">
        <v>4</v>
      </c>
      <c r="D93" s="7">
        <f t="shared" si="100"/>
        <v>7.8105325785000002</v>
      </c>
      <c r="E93" s="10">
        <f t="shared" si="101"/>
        <v>3.4322627063548401</v>
      </c>
      <c r="F93" s="7" t="s">
        <v>83</v>
      </c>
      <c r="G93" s="1">
        <v>5</v>
      </c>
      <c r="H93" s="9">
        <f t="shared" si="84"/>
        <v>7.8105325785000002</v>
      </c>
      <c r="I93" s="9">
        <f t="shared" si="85"/>
        <v>280.96053257849996</v>
      </c>
      <c r="J93" s="9">
        <f t="shared" si="86"/>
        <v>4.6942836837056447E-2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18.987061003641895</v>
      </c>
      <c r="O93" s="9">
        <f t="shared" si="102"/>
        <v>6.3045940001916811</v>
      </c>
      <c r="P93" s="9">
        <f t="shared" si="89"/>
        <v>0.29595552747488313</v>
      </c>
      <c r="Q93" s="12">
        <f t="shared" si="90"/>
        <v>0.13317998736369741</v>
      </c>
      <c r="R93" s="9">
        <f t="shared" si="91"/>
        <v>2.3873737500000001</v>
      </c>
      <c r="S93" s="13">
        <f t="shared" si="92"/>
        <v>5.5785143555213086E-2</v>
      </c>
      <c r="T93" s="2">
        <f t="shared" si="93"/>
        <v>0.51</v>
      </c>
      <c r="U93" s="14">
        <f t="shared" si="94"/>
        <v>2.8450423213158674E-2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3.1488802598767338E-2</v>
      </c>
      <c r="AK93" s="9">
        <f t="shared" si="96"/>
        <v>10.4025</v>
      </c>
      <c r="AL93" s="1">
        <f t="shared" si="97"/>
        <v>0.45</v>
      </c>
      <c r="AM93" s="17">
        <f t="shared" si="98"/>
        <v>134162.08333333334</v>
      </c>
      <c r="AN93" s="1">
        <f t="shared" si="99"/>
        <v>439464364.34951961</v>
      </c>
    </row>
    <row r="94" spans="1:48" x14ac:dyDescent="0.15">
      <c r="C94" s="7">
        <v>5</v>
      </c>
      <c r="D94" s="7">
        <f t="shared" si="100"/>
        <v>13.4612146966774</v>
      </c>
      <c r="E94" s="10">
        <f t="shared" si="101"/>
        <v>7.8105325785000002</v>
      </c>
      <c r="F94" s="7" t="s">
        <v>85</v>
      </c>
      <c r="G94" s="1">
        <v>6</v>
      </c>
      <c r="H94" s="9">
        <f t="shared" si="84"/>
        <v>13.4612146966774</v>
      </c>
      <c r="I94" s="9">
        <f t="shared" si="85"/>
        <v>286.61121469667739</v>
      </c>
      <c r="J94" s="9">
        <f t="shared" si="86"/>
        <v>9.2960834466790765E-2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11.313913472716798</v>
      </c>
      <c r="P94" s="9">
        <f t="shared" si="89"/>
        <v>1.0517508375088203</v>
      </c>
      <c r="Q94" s="12">
        <f t="shared" si="90"/>
        <v>0.47328787687896912</v>
      </c>
      <c r="R94" s="9">
        <f t="shared" si="91"/>
        <v>2.3873737500000001</v>
      </c>
      <c r="S94" s="13">
        <f t="shared" si="92"/>
        <v>0.19824624312760794</v>
      </c>
      <c r="T94" s="2">
        <f t="shared" si="93"/>
        <v>0.51</v>
      </c>
      <c r="U94" s="14">
        <f t="shared" si="94"/>
        <v>0.10110558399508005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5.6612333574516643E-2</v>
      </c>
      <c r="AK94" s="9">
        <f t="shared" si="96"/>
        <v>10.4025</v>
      </c>
      <c r="AL94" s="1">
        <f t="shared" si="97"/>
        <v>0.45</v>
      </c>
      <c r="AM94" s="17">
        <f t="shared" si="98"/>
        <v>134162.08333333334</v>
      </c>
      <c r="AN94" s="1">
        <f t="shared" si="99"/>
        <v>790093656.64611983</v>
      </c>
    </row>
    <row r="95" spans="1:48" x14ac:dyDescent="0.15">
      <c r="C95" s="7">
        <v>6</v>
      </c>
      <c r="D95" s="7">
        <f t="shared" si="100"/>
        <v>17.295528457333301</v>
      </c>
      <c r="E95" s="10">
        <f t="shared" si="101"/>
        <v>13.4612146966774</v>
      </c>
      <c r="F95" s="7" t="s">
        <v>83</v>
      </c>
      <c r="G95" s="1">
        <v>7</v>
      </c>
      <c r="H95" s="9">
        <f t="shared" si="84"/>
        <v>17.295528457333301</v>
      </c>
      <c r="I95" s="9">
        <f t="shared" si="85"/>
        <v>290.4455284573333</v>
      </c>
      <c r="J95" s="9">
        <f t="shared" si="86"/>
        <v>0.14557054403570016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15.56743763520798</v>
      </c>
      <c r="P95" s="9">
        <f t="shared" si="89"/>
        <v>2.2661603657990592</v>
      </c>
      <c r="Q95" s="12">
        <f t="shared" si="90"/>
        <v>1.0197721646095768</v>
      </c>
      <c r="R95" s="9">
        <f t="shared" si="91"/>
        <v>2.3873737500000001</v>
      </c>
      <c r="S95" s="13">
        <f t="shared" si="92"/>
        <v>0.4271522900884609</v>
      </c>
      <c r="T95" s="2">
        <f t="shared" si="93"/>
        <v>0.51</v>
      </c>
      <c r="U95" s="14">
        <f t="shared" si="94"/>
        <v>0.21784766794511506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0.1121360718854522</v>
      </c>
      <c r="AK95" s="9">
        <f t="shared" si="96"/>
        <v>10.4025</v>
      </c>
      <c r="AL95" s="1">
        <f t="shared" si="97"/>
        <v>0.45</v>
      </c>
      <c r="AM95" s="17">
        <f t="shared" si="98"/>
        <v>134162.08333333334</v>
      </c>
      <c r="AN95" s="1">
        <f t="shared" si="99"/>
        <v>1564994648.4062688</v>
      </c>
    </row>
    <row r="96" spans="1:48" x14ac:dyDescent="0.15">
      <c r="C96" s="7">
        <v>7</v>
      </c>
      <c r="D96" s="7">
        <f t="shared" si="100"/>
        <v>18.774078593548399</v>
      </c>
      <c r="E96" s="10">
        <f t="shared" si="101"/>
        <v>17.295528457333301</v>
      </c>
      <c r="F96" s="7" t="s">
        <v>83</v>
      </c>
      <c r="G96" s="1">
        <v>8</v>
      </c>
      <c r="H96" s="9">
        <f t="shared" si="84"/>
        <v>18.774078593548399</v>
      </c>
      <c r="I96" s="9">
        <f t="shared" si="85"/>
        <v>291.92407859354836</v>
      </c>
      <c r="J96" s="9">
        <f t="shared" si="86"/>
        <v>0.17250958520882403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18.606552269408922</v>
      </c>
      <c r="P96" s="9">
        <f t="shared" si="89"/>
        <v>3.2098086141620366</v>
      </c>
      <c r="Q96" s="12">
        <f t="shared" si="90"/>
        <v>1.4444138763729164</v>
      </c>
      <c r="R96" s="9">
        <f t="shared" si="91"/>
        <v>2.3873737500000001</v>
      </c>
      <c r="S96" s="13">
        <f t="shared" si="92"/>
        <v>0.60502209860224709</v>
      </c>
      <c r="T96" s="2">
        <f t="shared" si="93"/>
        <v>0.51</v>
      </c>
      <c r="U96" s="14">
        <f t="shared" si="94"/>
        <v>0.30856127028714603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0.13948622299157454</v>
      </c>
      <c r="AK96" s="9">
        <f t="shared" si="96"/>
        <v>10.4025</v>
      </c>
      <c r="AL96" s="1">
        <f t="shared" si="97"/>
        <v>0.45</v>
      </c>
      <c r="AM96" s="17">
        <f t="shared" si="98"/>
        <v>134162.08333333334</v>
      </c>
      <c r="AN96" s="1">
        <f t="shared" si="99"/>
        <v>1946699120.4329655</v>
      </c>
    </row>
    <row r="97" spans="1:50" x14ac:dyDescent="0.15">
      <c r="C97" s="7">
        <v>8</v>
      </c>
      <c r="D97" s="7">
        <f t="shared" si="100"/>
        <v>17.364264099354799</v>
      </c>
      <c r="E97" s="10">
        <f t="shared" si="101"/>
        <v>18.774078593548399</v>
      </c>
      <c r="F97" s="7" t="s">
        <v>83</v>
      </c>
      <c r="G97" s="1">
        <v>9</v>
      </c>
      <c r="H97" s="9">
        <f t="shared" si="84"/>
        <v>17.364264099354799</v>
      </c>
      <c r="I97" s="9">
        <f t="shared" si="85"/>
        <v>290.51426409935476</v>
      </c>
      <c r="J97" s="9">
        <f t="shared" si="86"/>
        <v>0.1467297552932374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20.702018655246889</v>
      </c>
      <c r="P97" s="9">
        <f t="shared" si="89"/>
        <v>3.0376021313604116</v>
      </c>
      <c r="Q97" s="12">
        <f t="shared" si="90"/>
        <v>1.3669209591121851</v>
      </c>
      <c r="R97" s="9">
        <f t="shared" si="91"/>
        <v>2.3873737500000001</v>
      </c>
      <c r="S97" s="13">
        <f t="shared" si="92"/>
        <v>0.57256261576646095</v>
      </c>
      <c r="T97" s="2">
        <f t="shared" si="93"/>
        <v>0.51</v>
      </c>
      <c r="U97" s="14">
        <f t="shared" si="94"/>
        <v>0.29200693404089506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0.13449509061332987</v>
      </c>
      <c r="AK97" s="9">
        <f t="shared" si="96"/>
        <v>10.4025</v>
      </c>
      <c r="AL97" s="1">
        <f t="shared" si="97"/>
        <v>0.45</v>
      </c>
      <c r="AM97" s="17">
        <f t="shared" si="98"/>
        <v>134162.08333333334</v>
      </c>
      <c r="AN97" s="1">
        <f t="shared" si="99"/>
        <v>1877041825.2370071</v>
      </c>
    </row>
    <row r="98" spans="1:50" x14ac:dyDescent="0.15">
      <c r="C98" s="7">
        <v>9</v>
      </c>
      <c r="D98" s="7">
        <f t="shared" si="100"/>
        <v>16.334666071333299</v>
      </c>
      <c r="E98" s="10">
        <f t="shared" si="101"/>
        <v>17.364264099354799</v>
      </c>
      <c r="F98" s="7" t="s">
        <v>83</v>
      </c>
      <c r="G98" s="1">
        <v>10</v>
      </c>
      <c r="H98" s="9">
        <f t="shared" si="84"/>
        <v>16.334666071333299</v>
      </c>
      <c r="I98" s="9">
        <f t="shared" si="85"/>
        <v>289.48466607133327</v>
      </c>
      <c r="J98" s="9">
        <f t="shared" si="86"/>
        <v>0.13024126327139213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22.969691523886478</v>
      </c>
      <c r="P98" s="9">
        <f t="shared" si="89"/>
        <v>2.9916016410251629</v>
      </c>
      <c r="Q98" s="12">
        <f t="shared" si="90"/>
        <v>1.3462207384613234</v>
      </c>
      <c r="R98" s="9">
        <f t="shared" si="91"/>
        <v>2.3873737500000001</v>
      </c>
      <c r="S98" s="13">
        <f t="shared" si="92"/>
        <v>0.56389190777578224</v>
      </c>
      <c r="T98" s="2">
        <f t="shared" si="93"/>
        <v>0.51</v>
      </c>
      <c r="U98" s="14">
        <f t="shared" si="94"/>
        <v>0.28758487296564894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0.12995583919914316</v>
      </c>
      <c r="AK98" s="9">
        <f t="shared" si="96"/>
        <v>10.4025</v>
      </c>
      <c r="AL98" s="1">
        <f t="shared" si="97"/>
        <v>0.45</v>
      </c>
      <c r="AM98" s="17">
        <f t="shared" si="98"/>
        <v>134162.08333333334</v>
      </c>
      <c r="AN98" s="1">
        <f t="shared" si="99"/>
        <v>1813691075.9952335</v>
      </c>
    </row>
    <row r="99" spans="1:50" x14ac:dyDescent="0.15">
      <c r="C99" s="7">
        <v>10</v>
      </c>
      <c r="D99" s="7">
        <f t="shared" si="100"/>
        <v>7.65473856987097</v>
      </c>
      <c r="E99" s="10">
        <f t="shared" si="101"/>
        <v>16.334666071333299</v>
      </c>
      <c r="F99" s="7" t="s">
        <v>83</v>
      </c>
      <c r="G99" s="1">
        <v>11</v>
      </c>
      <c r="H99" s="9">
        <f t="shared" si="84"/>
        <v>7.65473856987097</v>
      </c>
      <c r="I99" s="9">
        <f t="shared" si="85"/>
        <v>280.80473856987095</v>
      </c>
      <c r="J99" s="9">
        <f t="shared" si="86"/>
        <v>4.6048877741654372E-2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18.97918538871825</v>
      </c>
      <c r="O99" s="9">
        <f t="shared" si="102"/>
        <v>6.3041794941430638</v>
      </c>
      <c r="P99" s="9">
        <f t="shared" si="89"/>
        <v>0.29030039078723846</v>
      </c>
      <c r="Q99" s="12">
        <f t="shared" si="90"/>
        <v>0.13063517585425732</v>
      </c>
      <c r="R99" s="9">
        <f t="shared" si="91"/>
        <v>2.3873737500000001</v>
      </c>
      <c r="S99" s="13">
        <f t="shared" si="92"/>
        <v>5.4719197550973042E-2</v>
      </c>
      <c r="T99" s="2">
        <f t="shared" si="93"/>
        <v>0.51</v>
      </c>
      <c r="U99" s="14">
        <f t="shared" si="94"/>
        <v>2.7906790750996252E-2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3.8750897411425372E-2</v>
      </c>
      <c r="AK99" s="9">
        <f t="shared" si="96"/>
        <v>10.4025</v>
      </c>
      <c r="AL99" s="1">
        <f t="shared" si="97"/>
        <v>0.45</v>
      </c>
      <c r="AM99" s="17">
        <f t="shared" si="98"/>
        <v>134162.08333333334</v>
      </c>
      <c r="AN99" s="1">
        <f t="shared" si="99"/>
        <v>540815689.81451643</v>
      </c>
    </row>
    <row r="100" spans="1:50" x14ac:dyDescent="0.15">
      <c r="C100" s="7">
        <v>11</v>
      </c>
      <c r="D100" s="7">
        <f t="shared" si="100"/>
        <v>2.7361292894666698</v>
      </c>
      <c r="E100" s="10">
        <f t="shared" si="101"/>
        <v>7.65473856987097</v>
      </c>
      <c r="F100" s="7" t="s">
        <v>85</v>
      </c>
      <c r="G100" s="1">
        <v>12</v>
      </c>
      <c r="H100" s="9">
        <f t="shared" si="84"/>
        <v>2.7361292894666698</v>
      </c>
      <c r="I100" s="9">
        <f t="shared" si="85"/>
        <v>275.88612928946662</v>
      </c>
      <c r="J100" s="9">
        <f t="shared" si="86"/>
        <v>2.4816550948159585E-2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11.319154103355825</v>
      </c>
      <c r="P100" s="9">
        <f t="shared" si="89"/>
        <v>0.28090236449599942</v>
      </c>
      <c r="Q100" s="12">
        <f t="shared" si="90"/>
        <v>0.12640606402319973</v>
      </c>
      <c r="R100" s="9">
        <f t="shared" si="91"/>
        <v>2.3873737500000001</v>
      </c>
      <c r="S100" s="13">
        <f t="shared" si="92"/>
        <v>5.2947748136712873E-2</v>
      </c>
      <c r="T100" s="2">
        <f t="shared" si="93"/>
        <v>0.51</v>
      </c>
      <c r="U100" s="14">
        <f t="shared" si="94"/>
        <v>2.7003351549723567E-2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3.8478510492241658E-2</v>
      </c>
      <c r="AK100" s="9">
        <f t="shared" si="96"/>
        <v>10.4025</v>
      </c>
      <c r="AL100" s="1">
        <f t="shared" si="97"/>
        <v>0.45</v>
      </c>
      <c r="AM100" s="17">
        <f t="shared" si="98"/>
        <v>134162.08333333334</v>
      </c>
      <c r="AN100" s="1">
        <f t="shared" si="99"/>
        <v>537014200.57335746</v>
      </c>
      <c r="AO100" s="1">
        <f>SUM(AN89:AN100)</f>
        <v>11702815449.916187</v>
      </c>
    </row>
    <row r="101" spans="1:50" x14ac:dyDescent="0.15">
      <c r="C101" s="7">
        <v>12</v>
      </c>
      <c r="D101" s="7">
        <f t="shared" si="100"/>
        <v>-0.277563903419355</v>
      </c>
      <c r="E101" s="10">
        <f t="shared" si="101"/>
        <v>2.7361292894666698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2.0454492775161301</v>
      </c>
      <c r="E105" s="7"/>
      <c r="F105" s="7"/>
      <c r="G105" s="1">
        <v>1</v>
      </c>
      <c r="H105" s="9">
        <f t="shared" ref="H105:H116" si="103">E106</f>
        <v>2.0454492775161301</v>
      </c>
      <c r="I105" s="9">
        <f t="shared" ref="I105:I116" si="104">H105+273.15</f>
        <v>275.1954492775161</v>
      </c>
      <c r="J105" s="9">
        <f t="shared" ref="J105:J116" si="105">EXP(($C$15*(I105-$C$13))/($C$16*I105*$C$13))</f>
        <v>2.2712914672421824E-2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1.4715475018972602E-2</v>
      </c>
      <c r="Q105" s="12">
        <f t="shared" ref="Q105:Q116" si="109">P105*$B$107</f>
        <v>4.41464250569178E-3</v>
      </c>
      <c r="R105" s="9">
        <f t="shared" ref="R105:R116" si="110">L105*$B$107</f>
        <v>0.19436706250000002</v>
      </c>
      <c r="S105" s="13">
        <f t="shared" ref="S105:S116" si="111">Q105/R105</f>
        <v>2.2712914672421824E-2</v>
      </c>
      <c r="T105" s="2">
        <f t="shared" ref="T105:T116" si="112">$B$106/100</f>
        <v>0.01</v>
      </c>
      <c r="U105" s="14">
        <f t="shared" ref="U105:U116" si="113">S105*T105</f>
        <v>2.2712914672421824E-4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5.7171291467242183E-3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2677.75</v>
      </c>
      <c r="AX105" s="1">
        <f t="shared" ref="AX105:AX116" si="120">AW105*10000*AV105*0.67*AU105*AT105</f>
        <v>1993634.3351361926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-1.34371994932258</v>
      </c>
      <c r="E106" s="10">
        <f t="shared" ref="E106:E117" si="122">D105</f>
        <v>2.0454492775161301</v>
      </c>
      <c r="F106" s="7" t="s">
        <v>83</v>
      </c>
      <c r="G106" s="1">
        <v>2</v>
      </c>
      <c r="H106" s="9">
        <f t="shared" si="103"/>
        <v>-1.34371994932258</v>
      </c>
      <c r="I106" s="9">
        <f t="shared" si="104"/>
        <v>271.8062800506774</v>
      </c>
      <c r="J106" s="9">
        <f t="shared" si="105"/>
        <v>1.4610805278715248E-2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1.2810649416476942</v>
      </c>
      <c r="P106" s="9">
        <f t="shared" si="108"/>
        <v>1.8717390411803172E-2</v>
      </c>
      <c r="Q106" s="12">
        <f t="shared" si="109"/>
        <v>5.6152171235409514E-3</v>
      </c>
      <c r="R106" s="9">
        <f t="shared" si="110"/>
        <v>0.19436706250000002</v>
      </c>
      <c r="S106" s="13">
        <f t="shared" si="111"/>
        <v>2.8889756583839667E-2</v>
      </c>
      <c r="T106" s="2">
        <f t="shared" si="112"/>
        <v>0.01</v>
      </c>
      <c r="U106" s="14">
        <f t="shared" si="113"/>
        <v>2.8889756583839668E-4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5.7788975658383968E-3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2677.75</v>
      </c>
      <c r="AX106" s="1">
        <f t="shared" si="120"/>
        <v>2015173.7543119283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3.04432438517241</v>
      </c>
      <c r="E107" s="10">
        <f t="shared" si="122"/>
        <v>-1.34371994932258</v>
      </c>
      <c r="F107" s="7" t="s">
        <v>83</v>
      </c>
      <c r="G107" s="1">
        <v>3</v>
      </c>
      <c r="H107" s="9">
        <f t="shared" si="103"/>
        <v>3.04432438517241</v>
      </c>
      <c r="I107" s="9">
        <f t="shared" si="104"/>
        <v>276.19432438517237</v>
      </c>
      <c r="J107" s="9">
        <f t="shared" si="105"/>
        <v>2.5813373911845586E-2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1.9102377595692246</v>
      </c>
      <c r="P107" s="9">
        <f t="shared" si="108"/>
        <v>4.9309681548286584E-2</v>
      </c>
      <c r="Q107" s="12">
        <f t="shared" si="109"/>
        <v>1.4792904464485975E-2</v>
      </c>
      <c r="R107" s="9">
        <f t="shared" si="110"/>
        <v>0.19436706250000002</v>
      </c>
      <c r="S107" s="13">
        <f t="shared" si="111"/>
        <v>7.6108082687548845E-2</v>
      </c>
      <c r="T107" s="2">
        <f t="shared" si="112"/>
        <v>0.01</v>
      </c>
      <c r="U107" s="14">
        <f t="shared" si="113"/>
        <v>7.6108082687548846E-4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6.2510808268754882E-3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2677.75</v>
      </c>
      <c r="AX107" s="1">
        <f t="shared" si="120"/>
        <v>2179829.9545692722</v>
      </c>
    </row>
    <row r="108" spans="1:50" x14ac:dyDescent="0.15">
      <c r="C108" s="7">
        <v>3</v>
      </c>
      <c r="D108" s="7">
        <f t="shared" si="121"/>
        <v>3.4322627063548401</v>
      </c>
      <c r="E108" s="10">
        <f t="shared" si="122"/>
        <v>3.04432438517241</v>
      </c>
      <c r="F108" s="7" t="s">
        <v>83</v>
      </c>
      <c r="G108" s="1">
        <v>4</v>
      </c>
      <c r="H108" s="9">
        <f t="shared" si="103"/>
        <v>3.4322627063548401</v>
      </c>
      <c r="I108" s="9">
        <f t="shared" si="104"/>
        <v>276.58226270635481</v>
      </c>
      <c r="J108" s="9">
        <f t="shared" si="105"/>
        <v>2.712184958265873E-2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2.5088182863542712</v>
      </c>
      <c r="P108" s="9">
        <f t="shared" si="108"/>
        <v>6.8043792192724176E-2</v>
      </c>
      <c r="Q108" s="12">
        <f t="shared" si="109"/>
        <v>2.0413137657817253E-2</v>
      </c>
      <c r="R108" s="9">
        <f t="shared" si="110"/>
        <v>0.19436706250000002</v>
      </c>
      <c r="S108" s="13">
        <f t="shared" si="111"/>
        <v>0.10502364647208295</v>
      </c>
      <c r="T108" s="2">
        <f t="shared" si="112"/>
        <v>0.01</v>
      </c>
      <c r="U108" s="14">
        <f t="shared" si="113"/>
        <v>1.0502364647208295E-3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6.54023646472083E-3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2677.75</v>
      </c>
      <c r="AX108" s="1">
        <f t="shared" si="120"/>
        <v>2280662.1367733395</v>
      </c>
    </row>
    <row r="109" spans="1:50" x14ac:dyDescent="0.15">
      <c r="C109" s="7">
        <v>4</v>
      </c>
      <c r="D109" s="7">
        <f t="shared" si="121"/>
        <v>7.8105325785000002</v>
      </c>
      <c r="E109" s="10">
        <f t="shared" si="122"/>
        <v>3.4322627063548401</v>
      </c>
      <c r="F109" s="7" t="s">
        <v>83</v>
      </c>
      <c r="G109" s="1">
        <v>5</v>
      </c>
      <c r="H109" s="9">
        <f t="shared" si="103"/>
        <v>7.8105325785000002</v>
      </c>
      <c r="I109" s="9">
        <f t="shared" si="104"/>
        <v>280.96053257849996</v>
      </c>
      <c r="J109" s="9">
        <f t="shared" si="105"/>
        <v>4.6942836837056447E-2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2.3187357694534696</v>
      </c>
      <c r="O109" s="9">
        <f t="shared" si="123"/>
        <v>0.76992893304141097</v>
      </c>
      <c r="P109" s="9">
        <f t="shared" si="108"/>
        <v>3.6142648279891915E-2</v>
      </c>
      <c r="Q109" s="12">
        <f t="shared" si="109"/>
        <v>1.0842794483967574E-2</v>
      </c>
      <c r="R109" s="9">
        <f t="shared" si="110"/>
        <v>0.19436706250000002</v>
      </c>
      <c r="S109" s="13">
        <f t="shared" si="111"/>
        <v>5.5785143555213079E-2</v>
      </c>
      <c r="T109" s="2">
        <f t="shared" si="112"/>
        <v>0.01</v>
      </c>
      <c r="U109" s="14">
        <f t="shared" si="113"/>
        <v>5.5785143555213076E-4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6.0478514355521307E-3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2677.75</v>
      </c>
      <c r="AX109" s="1">
        <f t="shared" si="120"/>
        <v>2108961.3276670403</v>
      </c>
    </row>
    <row r="110" spans="1:50" x14ac:dyDescent="0.15">
      <c r="C110" s="7">
        <v>5</v>
      </c>
      <c r="D110" s="7">
        <f t="shared" si="121"/>
        <v>13.4612146966774</v>
      </c>
      <c r="E110" s="10">
        <f t="shared" si="122"/>
        <v>7.8105325785000002</v>
      </c>
      <c r="F110" s="7" t="s">
        <v>85</v>
      </c>
      <c r="G110" s="1">
        <v>6</v>
      </c>
      <c r="H110" s="9">
        <f t="shared" si="103"/>
        <v>13.4612146966774</v>
      </c>
      <c r="I110" s="9">
        <f t="shared" si="104"/>
        <v>286.61121469667739</v>
      </c>
      <c r="J110" s="9">
        <f t="shared" si="105"/>
        <v>9.2960834466790765E-2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1.3816764930948526</v>
      </c>
      <c r="P110" s="9">
        <f t="shared" si="108"/>
        <v>0.12844179976124656</v>
      </c>
      <c r="Q110" s="12">
        <f t="shared" si="109"/>
        <v>3.8532539928373966E-2</v>
      </c>
      <c r="R110" s="9">
        <f t="shared" si="110"/>
        <v>0.19436706250000002</v>
      </c>
      <c r="S110" s="13">
        <f t="shared" si="111"/>
        <v>0.19824624312760791</v>
      </c>
      <c r="T110" s="2">
        <f t="shared" si="112"/>
        <v>0.01</v>
      </c>
      <c r="U110" s="14">
        <f t="shared" si="113"/>
        <v>1.982462431276079E-3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7.4724624312760791E-3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2677.75</v>
      </c>
      <c r="AX110" s="1">
        <f t="shared" si="120"/>
        <v>2605740.9739542268</v>
      </c>
    </row>
    <row r="111" spans="1:50" x14ac:dyDescent="0.15">
      <c r="C111" s="7">
        <v>6</v>
      </c>
      <c r="D111" s="7">
        <f t="shared" si="121"/>
        <v>17.295528457333301</v>
      </c>
      <c r="E111" s="10">
        <f t="shared" si="122"/>
        <v>13.4612146966774</v>
      </c>
      <c r="F111" s="7" t="s">
        <v>83</v>
      </c>
      <c r="G111" s="1">
        <v>7</v>
      </c>
      <c r="H111" s="9">
        <f t="shared" si="103"/>
        <v>17.295528457333301</v>
      </c>
      <c r="I111" s="9">
        <f t="shared" si="104"/>
        <v>290.4455284573333</v>
      </c>
      <c r="J111" s="9">
        <f t="shared" si="105"/>
        <v>0.14557054403570016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1.9011249016669396</v>
      </c>
      <c r="P111" s="9">
        <f t="shared" si="108"/>
        <v>0.27674778621547336</v>
      </c>
      <c r="Q111" s="12">
        <f t="shared" si="109"/>
        <v>8.3024335864642002E-2</v>
      </c>
      <c r="R111" s="9">
        <f t="shared" si="110"/>
        <v>0.19436706250000002</v>
      </c>
      <c r="S111" s="13">
        <f t="shared" si="111"/>
        <v>0.42715229008846078</v>
      </c>
      <c r="T111" s="2">
        <f t="shared" si="112"/>
        <v>0.01</v>
      </c>
      <c r="U111" s="14">
        <f t="shared" si="113"/>
        <v>4.2715229008846081E-3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1.4221522900884607E-2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2677.75</v>
      </c>
      <c r="AX111" s="1">
        <f t="shared" si="120"/>
        <v>4959222.6492512506</v>
      </c>
    </row>
    <row r="112" spans="1:50" x14ac:dyDescent="0.15">
      <c r="C112" s="7">
        <v>7</v>
      </c>
      <c r="D112" s="7">
        <f t="shared" si="121"/>
        <v>18.774078593548399</v>
      </c>
      <c r="E112" s="10">
        <f t="shared" si="122"/>
        <v>17.295528457333301</v>
      </c>
      <c r="F112" s="7" t="s">
        <v>83</v>
      </c>
      <c r="G112" s="1">
        <v>8</v>
      </c>
      <c r="H112" s="9">
        <f t="shared" si="103"/>
        <v>18.774078593548399</v>
      </c>
      <c r="I112" s="9">
        <f t="shared" si="104"/>
        <v>291.92407859354836</v>
      </c>
      <c r="J112" s="9">
        <f t="shared" si="105"/>
        <v>0.17250958520882403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2.2722673237847997</v>
      </c>
      <c r="P112" s="9">
        <f t="shared" si="108"/>
        <v>0.39198789350968044</v>
      </c>
      <c r="Q112" s="12">
        <f t="shared" si="109"/>
        <v>0.11759636805290413</v>
      </c>
      <c r="R112" s="9">
        <f t="shared" si="110"/>
        <v>0.19436706250000002</v>
      </c>
      <c r="S112" s="13">
        <f t="shared" si="111"/>
        <v>0.60502209860224709</v>
      </c>
      <c r="T112" s="2">
        <f t="shared" si="112"/>
        <v>0.01</v>
      </c>
      <c r="U112" s="14">
        <f t="shared" si="113"/>
        <v>6.0502209860224714E-3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1.6000220986022471E-2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2677.75</v>
      </c>
      <c r="AX112" s="1">
        <f t="shared" si="120"/>
        <v>5579476.8858384481</v>
      </c>
    </row>
    <row r="113" spans="1:53" x14ac:dyDescent="0.15">
      <c r="C113" s="7">
        <v>8</v>
      </c>
      <c r="D113" s="7">
        <f t="shared" si="121"/>
        <v>17.364264099354799</v>
      </c>
      <c r="E113" s="10">
        <f t="shared" si="122"/>
        <v>18.774078593548399</v>
      </c>
      <c r="F113" s="7" t="s">
        <v>83</v>
      </c>
      <c r="G113" s="1">
        <v>9</v>
      </c>
      <c r="H113" s="9">
        <f t="shared" si="103"/>
        <v>17.364264099354799</v>
      </c>
      <c r="I113" s="9">
        <f t="shared" si="104"/>
        <v>290.51426409935476</v>
      </c>
      <c r="J113" s="9">
        <f t="shared" si="105"/>
        <v>0.1467297552932374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2.5281696386084529</v>
      </c>
      <c r="P113" s="9">
        <f t="shared" si="108"/>
        <v>0.37095771241281073</v>
      </c>
      <c r="Q113" s="12">
        <f t="shared" si="109"/>
        <v>0.11128731372384322</v>
      </c>
      <c r="R113" s="9">
        <f t="shared" si="110"/>
        <v>0.19436706250000002</v>
      </c>
      <c r="S113" s="13">
        <f t="shared" si="111"/>
        <v>0.57256261576646095</v>
      </c>
      <c r="T113" s="2">
        <f t="shared" si="112"/>
        <v>0.01</v>
      </c>
      <c r="U113" s="14">
        <f t="shared" si="113"/>
        <v>5.7256261576646098E-3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1.5675626157664609E-2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2677.75</v>
      </c>
      <c r="AX113" s="1">
        <f t="shared" si="120"/>
        <v>5466286.6152998405</v>
      </c>
    </row>
    <row r="114" spans="1:53" x14ac:dyDescent="0.15">
      <c r="C114" s="7">
        <v>9</v>
      </c>
      <c r="D114" s="7">
        <f t="shared" si="121"/>
        <v>16.334666071333299</v>
      </c>
      <c r="E114" s="10">
        <f t="shared" si="122"/>
        <v>17.364264099354799</v>
      </c>
      <c r="F114" s="7" t="s">
        <v>83</v>
      </c>
      <c r="G114" s="1">
        <v>10</v>
      </c>
      <c r="H114" s="9">
        <f t="shared" si="103"/>
        <v>16.334666071333299</v>
      </c>
      <c r="I114" s="9">
        <f t="shared" si="104"/>
        <v>289.48466607133327</v>
      </c>
      <c r="J114" s="9">
        <f t="shared" si="105"/>
        <v>0.13024126327139213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2.8051021345289757</v>
      </c>
      <c r="P114" s="9">
        <f t="shared" si="108"/>
        <v>0.36534004560633232</v>
      </c>
      <c r="Q114" s="12">
        <f t="shared" si="109"/>
        <v>0.10960201368189969</v>
      </c>
      <c r="R114" s="9">
        <f t="shared" si="110"/>
        <v>0.19436706250000002</v>
      </c>
      <c r="S114" s="13">
        <f t="shared" si="111"/>
        <v>0.56389190777578213</v>
      </c>
      <c r="T114" s="2">
        <f t="shared" si="112"/>
        <v>0.01</v>
      </c>
      <c r="U114" s="14">
        <f t="shared" si="113"/>
        <v>5.6389190777578211E-3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1.5588919077757821E-2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2677.75</v>
      </c>
      <c r="AX114" s="1">
        <f t="shared" si="120"/>
        <v>5436050.7736448348</v>
      </c>
    </row>
    <row r="115" spans="1:53" x14ac:dyDescent="0.15">
      <c r="C115" s="7">
        <v>10</v>
      </c>
      <c r="D115" s="7">
        <f t="shared" si="121"/>
        <v>7.65473856987097</v>
      </c>
      <c r="E115" s="10">
        <f t="shared" si="122"/>
        <v>16.334666071333299</v>
      </c>
      <c r="F115" s="7" t="s">
        <v>83</v>
      </c>
      <c r="G115" s="1">
        <v>11</v>
      </c>
      <c r="H115" s="9">
        <f t="shared" si="103"/>
        <v>7.65473856987097</v>
      </c>
      <c r="I115" s="9">
        <f t="shared" si="104"/>
        <v>280.80473856987095</v>
      </c>
      <c r="J115" s="9">
        <f t="shared" si="105"/>
        <v>4.6048877741654372E-2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2.3177739844765113</v>
      </c>
      <c r="O115" s="9">
        <f t="shared" si="123"/>
        <v>0.76987831277946572</v>
      </c>
      <c r="P115" s="9">
        <f t="shared" si="108"/>
        <v>3.5452032301132759E-2</v>
      </c>
      <c r="Q115" s="12">
        <f t="shared" si="109"/>
        <v>1.0635609690339828E-2</v>
      </c>
      <c r="R115" s="9">
        <f t="shared" si="110"/>
        <v>0.19436706250000002</v>
      </c>
      <c r="S115" s="13">
        <f t="shared" si="111"/>
        <v>5.4719197550973056E-2</v>
      </c>
      <c r="T115" s="2">
        <f t="shared" si="112"/>
        <v>0.01</v>
      </c>
      <c r="U115" s="14">
        <f t="shared" si="113"/>
        <v>5.4719197550973054E-4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6.0371919755097302E-3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2677.75</v>
      </c>
      <c r="AX115" s="1">
        <f t="shared" si="120"/>
        <v>2105244.2408234244</v>
      </c>
    </row>
    <row r="116" spans="1:53" x14ac:dyDescent="0.15">
      <c r="C116" s="7">
        <v>11</v>
      </c>
      <c r="D116" s="7">
        <f t="shared" si="121"/>
        <v>2.7361292894666698</v>
      </c>
      <c r="E116" s="10">
        <f t="shared" si="122"/>
        <v>7.65473856987097</v>
      </c>
      <c r="F116" s="7" t="s">
        <v>85</v>
      </c>
      <c r="G116" s="1">
        <v>12</v>
      </c>
      <c r="H116" s="9">
        <f t="shared" si="103"/>
        <v>2.7361292894666698</v>
      </c>
      <c r="I116" s="9">
        <f t="shared" si="104"/>
        <v>275.88612928946662</v>
      </c>
      <c r="J116" s="9">
        <f t="shared" si="105"/>
        <v>2.4816550948159585E-2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1.3823164888116666</v>
      </c>
      <c r="P116" s="9">
        <f t="shared" si="108"/>
        <v>3.4304327571075793E-2</v>
      </c>
      <c r="Q116" s="12">
        <f t="shared" si="109"/>
        <v>1.0291298271322738E-2</v>
      </c>
      <c r="R116" s="9">
        <f t="shared" si="110"/>
        <v>0.19436706250000002</v>
      </c>
      <c r="S116" s="13">
        <f t="shared" si="111"/>
        <v>5.2947748136712908E-2</v>
      </c>
      <c r="T116" s="2">
        <f t="shared" si="112"/>
        <v>0.01</v>
      </c>
      <c r="U116" s="14">
        <f t="shared" si="113"/>
        <v>5.2947748136712909E-4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6.019477481367129E-3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2677.75</v>
      </c>
      <c r="AX116" s="1">
        <f t="shared" si="120"/>
        <v>2099066.9754781951</v>
      </c>
      <c r="AY116" s="1">
        <f>SUM(AX105:AX116)</f>
        <v>38829350.622747995</v>
      </c>
    </row>
    <row r="117" spans="1:53" x14ac:dyDescent="0.15">
      <c r="C117" s="7">
        <v>12</v>
      </c>
      <c r="D117" s="7">
        <f t="shared" si="121"/>
        <v>-0.277563903419355</v>
      </c>
      <c r="E117" s="10">
        <f t="shared" si="122"/>
        <v>2.7361292894666698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2.0454492775161301</v>
      </c>
      <c r="E121" s="7"/>
      <c r="F121" s="7"/>
      <c r="G121" s="1">
        <v>1</v>
      </c>
      <c r="H121" s="9">
        <f t="shared" ref="H121:H132" si="124">E122</f>
        <v>2.0454492775161301</v>
      </c>
      <c r="I121" s="9">
        <f t="shared" ref="I121:I132" si="125">H121+273.15</f>
        <v>275.1954492775161</v>
      </c>
      <c r="J121" s="9">
        <f t="shared" ref="J121:J132" si="126">EXP(($C$15*(I121-$C$13))/($C$16*I121*$C$13))</f>
        <v>2.2712914672421824E-2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6.4663668072384934E-3</v>
      </c>
      <c r="Q121" s="12">
        <f t="shared" ref="Q121:Q132" si="130">P121*$B$123</f>
        <v>2.1339010463887029E-3</v>
      </c>
      <c r="R121" s="9">
        <f t="shared" ref="R121:R132" si="131">L121*$B$123</f>
        <v>9.3951000000000007E-2</v>
      </c>
      <c r="S121" s="13">
        <f t="shared" ref="S121:S132" si="132">Q121/R121</f>
        <v>2.2712914672421824E-2</v>
      </c>
      <c r="T121" s="2">
        <f t="shared" ref="T121:T132" si="133">$B$122/100</f>
        <v>0.01</v>
      </c>
      <c r="U121" s="14">
        <f t="shared" ref="U121:U132" si="134">S121*T121</f>
        <v>2.2712914672421824E-4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5.7171291467242183E-3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-1.34371994932258</v>
      </c>
      <c r="E122" s="10">
        <f t="shared" ref="E122:E133" si="145">D121</f>
        <v>2.0454492775161301</v>
      </c>
      <c r="F122" s="7" t="s">
        <v>83</v>
      </c>
      <c r="G122" s="1">
        <v>2</v>
      </c>
      <c r="H122" s="9">
        <f t="shared" si="124"/>
        <v>-1.34371994932258</v>
      </c>
      <c r="I122" s="9">
        <f t="shared" si="125"/>
        <v>271.8062800506774</v>
      </c>
      <c r="J122" s="9">
        <f t="shared" si="126"/>
        <v>1.4610805278715248E-2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0.56293363319276157</v>
      </c>
      <c r="P122" s="9">
        <f t="shared" si="129"/>
        <v>8.2249136994191532E-3</v>
      </c>
      <c r="Q122" s="12">
        <f t="shared" si="130"/>
        <v>2.7142215208083207E-3</v>
      </c>
      <c r="R122" s="9">
        <f t="shared" si="131"/>
        <v>9.3951000000000007E-2</v>
      </c>
      <c r="S122" s="13">
        <f t="shared" si="132"/>
        <v>2.8889756583839667E-2</v>
      </c>
      <c r="T122" s="2">
        <f t="shared" si="133"/>
        <v>0.01</v>
      </c>
      <c r="U122" s="14">
        <f t="shared" si="134"/>
        <v>2.8889756583839668E-4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5.7788975658383968E-3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3.04432438517241</v>
      </c>
      <c r="E123" s="10">
        <f t="shared" si="145"/>
        <v>-1.34371994932258</v>
      </c>
      <c r="F123" s="7" t="s">
        <v>83</v>
      </c>
      <c r="G123" s="1">
        <v>3</v>
      </c>
      <c r="H123" s="9">
        <f t="shared" si="124"/>
        <v>3.04432438517241</v>
      </c>
      <c r="I123" s="9">
        <f t="shared" si="125"/>
        <v>276.19432438517237</v>
      </c>
      <c r="J123" s="9">
        <f t="shared" si="126"/>
        <v>2.5813373911845586E-2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0.8394087194933425</v>
      </c>
      <c r="P123" s="9">
        <f t="shared" si="129"/>
        <v>2.1667971141145156E-2</v>
      </c>
      <c r="Q123" s="12">
        <f t="shared" si="130"/>
        <v>7.1504304765779014E-3</v>
      </c>
      <c r="R123" s="9">
        <f t="shared" si="131"/>
        <v>9.3951000000000007E-2</v>
      </c>
      <c r="S123" s="13">
        <f t="shared" si="132"/>
        <v>7.6108082687548845E-2</v>
      </c>
      <c r="T123" s="2">
        <f t="shared" si="133"/>
        <v>0.01</v>
      </c>
      <c r="U123" s="14">
        <f t="shared" si="134"/>
        <v>7.6108082687548846E-4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6.2510808268754882E-3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3.4322627063548401</v>
      </c>
      <c r="E124" s="10">
        <f t="shared" si="145"/>
        <v>3.04432438517241</v>
      </c>
      <c r="F124" s="7" t="s">
        <v>83</v>
      </c>
      <c r="G124" s="1">
        <v>4</v>
      </c>
      <c r="H124" s="9">
        <f t="shared" si="124"/>
        <v>3.4322627063548401</v>
      </c>
      <c r="I124" s="9">
        <f t="shared" si="125"/>
        <v>276.58226270635481</v>
      </c>
      <c r="J124" s="9">
        <f t="shared" si="126"/>
        <v>2.712184958265873E-2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1.1024407483521974</v>
      </c>
      <c r="P124" s="9">
        <f t="shared" si="129"/>
        <v>2.9900232150602023E-2</v>
      </c>
      <c r="Q124" s="12">
        <f t="shared" si="130"/>
        <v>9.8670766096986672E-3</v>
      </c>
      <c r="R124" s="9">
        <f t="shared" si="131"/>
        <v>9.3951000000000007E-2</v>
      </c>
      <c r="S124" s="13">
        <f t="shared" si="132"/>
        <v>0.10502364647208297</v>
      </c>
      <c r="T124" s="2">
        <f t="shared" si="133"/>
        <v>0.01</v>
      </c>
      <c r="U124" s="14">
        <f t="shared" si="134"/>
        <v>1.0502364647208297E-3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6.54023646472083E-3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7.8105325785000002</v>
      </c>
      <c r="E125" s="10">
        <f t="shared" si="145"/>
        <v>3.4322627063548401</v>
      </c>
      <c r="F125" s="7" t="s">
        <v>83</v>
      </c>
      <c r="G125" s="1">
        <v>5</v>
      </c>
      <c r="H125" s="9">
        <f t="shared" si="124"/>
        <v>7.8105325785000002</v>
      </c>
      <c r="I125" s="9">
        <f t="shared" si="125"/>
        <v>280.96053257849996</v>
      </c>
      <c r="J125" s="9">
        <f t="shared" si="126"/>
        <v>4.6942836837056447E-2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1.0189134903915156</v>
      </c>
      <c r="O125" s="9">
        <f t="shared" si="146"/>
        <v>0.33832702581007967</v>
      </c>
      <c r="P125" s="9">
        <f t="shared" si="129"/>
        <v>1.5882030370169154E-2</v>
      </c>
      <c r="Q125" s="12">
        <f t="shared" si="130"/>
        <v>5.241070022155821E-3</v>
      </c>
      <c r="R125" s="9">
        <f t="shared" si="131"/>
        <v>9.3951000000000007E-2</v>
      </c>
      <c r="S125" s="13">
        <f t="shared" si="132"/>
        <v>5.5785143555213045E-2</v>
      </c>
      <c r="T125" s="2">
        <f t="shared" si="133"/>
        <v>0.01</v>
      </c>
      <c r="U125" s="14">
        <f t="shared" si="134"/>
        <v>5.5785143555213044E-4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6.0478514355521307E-3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13.4612146966774</v>
      </c>
      <c r="E126" s="10">
        <f t="shared" si="145"/>
        <v>7.8105325785000002</v>
      </c>
      <c r="F126" s="7" t="s">
        <v>85</v>
      </c>
      <c r="G126" s="1">
        <v>6</v>
      </c>
      <c r="H126" s="9">
        <f t="shared" si="124"/>
        <v>13.4612146966774</v>
      </c>
      <c r="I126" s="9">
        <f t="shared" si="125"/>
        <v>286.61121469667739</v>
      </c>
      <c r="J126" s="9">
        <f t="shared" si="126"/>
        <v>9.2960834466790765E-2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0.60714499543991052</v>
      </c>
      <c r="P126" s="9">
        <f t="shared" si="129"/>
        <v>5.6440705418429958E-2</v>
      </c>
      <c r="Q126" s="12">
        <f t="shared" si="130"/>
        <v>1.8625432788081889E-2</v>
      </c>
      <c r="R126" s="9">
        <f t="shared" si="131"/>
        <v>9.3951000000000007E-2</v>
      </c>
      <c r="S126" s="13">
        <f t="shared" si="132"/>
        <v>0.19824624312760789</v>
      </c>
      <c r="T126" s="2">
        <f t="shared" si="133"/>
        <v>0.01</v>
      </c>
      <c r="U126" s="14">
        <f t="shared" si="134"/>
        <v>1.982462431276079E-3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7.4724624312760791E-3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17.295528457333301</v>
      </c>
      <c r="E127" s="10">
        <f t="shared" si="145"/>
        <v>13.4612146966774</v>
      </c>
      <c r="F127" s="7" t="s">
        <v>83</v>
      </c>
      <c r="G127" s="1">
        <v>7</v>
      </c>
      <c r="H127" s="9">
        <f t="shared" si="124"/>
        <v>17.295528457333301</v>
      </c>
      <c r="I127" s="9">
        <f t="shared" si="125"/>
        <v>290.4455284573333</v>
      </c>
      <c r="J127" s="9">
        <f t="shared" si="126"/>
        <v>0.14557054403570016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0.83540429002148064</v>
      </c>
      <c r="P127" s="9">
        <f t="shared" si="129"/>
        <v>0.12161025698818477</v>
      </c>
      <c r="Q127" s="12">
        <f t="shared" si="130"/>
        <v>4.0131384806100977E-2</v>
      </c>
      <c r="R127" s="9">
        <f t="shared" si="131"/>
        <v>9.3951000000000007E-2</v>
      </c>
      <c r="S127" s="13">
        <f t="shared" si="132"/>
        <v>0.42715229008846073</v>
      </c>
      <c r="T127" s="2">
        <f t="shared" si="133"/>
        <v>0.01</v>
      </c>
      <c r="U127" s="14">
        <f t="shared" si="134"/>
        <v>4.2715229008846072E-3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1.4221522900884607E-2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18.774078593548399</v>
      </c>
      <c r="E128" s="10">
        <f t="shared" si="145"/>
        <v>17.295528457333301</v>
      </c>
      <c r="F128" s="7" t="s">
        <v>83</v>
      </c>
      <c r="G128" s="1">
        <v>8</v>
      </c>
      <c r="H128" s="9">
        <f t="shared" si="124"/>
        <v>18.774078593548399</v>
      </c>
      <c r="I128" s="9">
        <f t="shared" si="125"/>
        <v>291.92407859354836</v>
      </c>
      <c r="J128" s="9">
        <f t="shared" si="126"/>
        <v>0.17250958520882403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0.99849403303329587</v>
      </c>
      <c r="P128" s="9">
        <f t="shared" si="129"/>
        <v>0.17224979147205971</v>
      </c>
      <c r="Q128" s="12">
        <f t="shared" si="130"/>
        <v>5.684243118577971E-2</v>
      </c>
      <c r="R128" s="9">
        <f t="shared" si="131"/>
        <v>9.3951000000000007E-2</v>
      </c>
      <c r="S128" s="13">
        <f t="shared" si="132"/>
        <v>0.60502209860224698</v>
      </c>
      <c r="T128" s="2">
        <f t="shared" si="133"/>
        <v>0.01</v>
      </c>
      <c r="U128" s="14">
        <f t="shared" si="134"/>
        <v>6.0502209860224697E-3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1.6000220986022471E-2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17.364264099354799</v>
      </c>
      <c r="E129" s="10">
        <f t="shared" si="145"/>
        <v>18.774078593548399</v>
      </c>
      <c r="F129" s="7" t="s">
        <v>83</v>
      </c>
      <c r="G129" s="1">
        <v>9</v>
      </c>
      <c r="H129" s="9">
        <f t="shared" si="124"/>
        <v>17.364264099354799</v>
      </c>
      <c r="I129" s="9">
        <f t="shared" si="125"/>
        <v>290.51426409935476</v>
      </c>
      <c r="J129" s="9">
        <f t="shared" si="126"/>
        <v>0.1467297552932374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1.1109442415612361</v>
      </c>
      <c r="P129" s="9">
        <f t="shared" si="129"/>
        <v>0.16300857670871138</v>
      </c>
      <c r="Q129" s="12">
        <f t="shared" si="130"/>
        <v>5.3792830313874759E-2</v>
      </c>
      <c r="R129" s="9">
        <f t="shared" si="131"/>
        <v>9.3951000000000007E-2</v>
      </c>
      <c r="S129" s="13">
        <f t="shared" si="132"/>
        <v>0.57256261576646073</v>
      </c>
      <c r="T129" s="2">
        <f t="shared" si="133"/>
        <v>0.01</v>
      </c>
      <c r="U129" s="14">
        <f t="shared" si="134"/>
        <v>5.7256261576646072E-3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1.5675626157664609E-2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16.334666071333299</v>
      </c>
      <c r="E130" s="10">
        <f t="shared" si="145"/>
        <v>17.364264099354799</v>
      </c>
      <c r="F130" s="7" t="s">
        <v>83</v>
      </c>
      <c r="G130" s="1">
        <v>10</v>
      </c>
      <c r="H130" s="9">
        <f t="shared" si="124"/>
        <v>16.334666071333299</v>
      </c>
      <c r="I130" s="9">
        <f t="shared" si="125"/>
        <v>289.48466607133327</v>
      </c>
      <c r="J130" s="9">
        <f t="shared" si="126"/>
        <v>0.13024126327139213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1.2326356648525247</v>
      </c>
      <c r="P130" s="9">
        <f t="shared" si="129"/>
        <v>0.16054002614376514</v>
      </c>
      <c r="Q130" s="12">
        <f t="shared" si="130"/>
        <v>5.29782086274425E-2</v>
      </c>
      <c r="R130" s="9">
        <f t="shared" si="131"/>
        <v>9.3951000000000007E-2</v>
      </c>
      <c r="S130" s="13">
        <f t="shared" si="132"/>
        <v>0.56389190777578202</v>
      </c>
      <c r="T130" s="2">
        <f t="shared" si="133"/>
        <v>0.01</v>
      </c>
      <c r="U130" s="14">
        <f t="shared" si="134"/>
        <v>5.6389190777578202E-3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1.5588919077757821E-2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7.65473856987097</v>
      </c>
      <c r="E131" s="10">
        <f t="shared" si="145"/>
        <v>16.334666071333299</v>
      </c>
      <c r="F131" s="7" t="s">
        <v>83</v>
      </c>
      <c r="G131" s="1">
        <v>11</v>
      </c>
      <c r="H131" s="9">
        <f t="shared" si="124"/>
        <v>7.65473856987097</v>
      </c>
      <c r="I131" s="9">
        <f t="shared" si="125"/>
        <v>280.80473856987095</v>
      </c>
      <c r="J131" s="9">
        <f t="shared" si="126"/>
        <v>4.6048877741654372E-2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1.0184908567733217</v>
      </c>
      <c r="O131" s="9">
        <f t="shared" si="146"/>
        <v>0.33830478193543789</v>
      </c>
      <c r="P131" s="9">
        <f t="shared" si="129"/>
        <v>1.5578555542762022E-2</v>
      </c>
      <c r="Q131" s="12">
        <f t="shared" si="130"/>
        <v>5.1409233291114676E-3</v>
      </c>
      <c r="R131" s="9">
        <f t="shared" si="131"/>
        <v>9.3951000000000007E-2</v>
      </c>
      <c r="S131" s="13">
        <f t="shared" si="132"/>
        <v>5.4719197550973028E-2</v>
      </c>
      <c r="T131" s="2">
        <f t="shared" si="133"/>
        <v>0.01</v>
      </c>
      <c r="U131" s="14">
        <f t="shared" si="134"/>
        <v>5.4719197550973033E-4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6.0371919755097302E-3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2.7361292894666698</v>
      </c>
      <c r="E132" s="10">
        <f t="shared" si="145"/>
        <v>7.65473856987097</v>
      </c>
      <c r="F132" s="7" t="s">
        <v>85</v>
      </c>
      <c r="G132" s="1">
        <v>12</v>
      </c>
      <c r="H132" s="9">
        <f t="shared" si="124"/>
        <v>2.7361292894666698</v>
      </c>
      <c r="I132" s="9">
        <f t="shared" si="125"/>
        <v>275.88612928946662</v>
      </c>
      <c r="J132" s="9">
        <f t="shared" si="126"/>
        <v>2.4816550948159585E-2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0.60742622639267585</v>
      </c>
      <c r="P132" s="9">
        <f t="shared" si="129"/>
        <v>1.5074223894522159E-2</v>
      </c>
      <c r="Q132" s="12">
        <f t="shared" si="130"/>
        <v>4.9744938851923126E-3</v>
      </c>
      <c r="R132" s="9">
        <f t="shared" si="131"/>
        <v>9.3951000000000007E-2</v>
      </c>
      <c r="S132" s="13">
        <f t="shared" si="132"/>
        <v>5.2947748136712887E-2</v>
      </c>
      <c r="T132" s="2">
        <f t="shared" si="133"/>
        <v>0.01</v>
      </c>
      <c r="U132" s="14">
        <f t="shared" si="134"/>
        <v>5.2947748136712887E-4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6.019477481367129E-3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-0.277563903419355</v>
      </c>
      <c r="E133" s="10">
        <f t="shared" si="145"/>
        <v>2.7361292894666698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2.0454492775161301</v>
      </c>
      <c r="E136" s="7"/>
      <c r="F136" s="7"/>
      <c r="G136" s="1">
        <v>1</v>
      </c>
      <c r="H136" s="9">
        <f t="shared" ref="H136:H147" si="147">E137</f>
        <v>2.0454492775161301</v>
      </c>
      <c r="I136" s="9">
        <f t="shared" ref="I136:I147" si="148">H136+273.15</f>
        <v>275.1954492775161</v>
      </c>
      <c r="J136" s="9">
        <f t="shared" ref="J136:J147" si="149">EXP(($C$15*(I136-$C$13))/($C$16*I136*$C$13))</f>
        <v>2.2712914672421824E-2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1.7240190563529552E-2</v>
      </c>
      <c r="Q136" s="12">
        <f t="shared" ref="Q136:Q147" si="153">P136*$B$138</f>
        <v>4.4824495465176839E-3</v>
      </c>
      <c r="R136" s="9">
        <f t="shared" ref="R136:R147" si="154">L136*$B$138</f>
        <v>0.19735245833333334</v>
      </c>
      <c r="S136" s="13">
        <f t="shared" ref="S136:S147" si="155">Q136/R136</f>
        <v>2.2712914672421827E-2</v>
      </c>
      <c r="T136" s="2">
        <f t="shared" ref="T136:T147" si="156">$B$137/100</f>
        <v>0.01</v>
      </c>
      <c r="U136" s="14">
        <f t="shared" ref="U136:U147" si="157">S136*T136</f>
        <v>2.2712914672421827E-4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5.7171291467242183E-3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-1.34371994932258</v>
      </c>
      <c r="E137" s="10">
        <f t="shared" ref="E137:E148" si="166">D136</f>
        <v>2.0454492775161301</v>
      </c>
      <c r="F137" s="7" t="s">
        <v>83</v>
      </c>
      <c r="G137" s="1">
        <v>2</v>
      </c>
      <c r="H137" s="9">
        <f t="shared" si="147"/>
        <v>-1.34371994932258</v>
      </c>
      <c r="I137" s="9">
        <f t="shared" si="148"/>
        <v>271.8062800506774</v>
      </c>
      <c r="J137" s="9">
        <f t="shared" si="149"/>
        <v>1.4610805278715248E-2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1.5008556427698039</v>
      </c>
      <c r="P137" s="9">
        <f t="shared" si="152"/>
        <v>2.1928709547970618E-2</v>
      </c>
      <c r="Q137" s="12">
        <f t="shared" si="153"/>
        <v>5.7014644824723605E-3</v>
      </c>
      <c r="R137" s="9">
        <f t="shared" si="154"/>
        <v>0.19735245833333334</v>
      </c>
      <c r="S137" s="13">
        <f t="shared" si="155"/>
        <v>2.8889756583839667E-2</v>
      </c>
      <c r="T137" s="2">
        <f t="shared" si="156"/>
        <v>0.01</v>
      </c>
      <c r="U137" s="14">
        <f t="shared" si="157"/>
        <v>2.8889756583839668E-4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5.7788975658383968E-3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3.04432438517241</v>
      </c>
      <c r="E138" s="10">
        <f t="shared" si="166"/>
        <v>-1.34371994932258</v>
      </c>
      <c r="F138" s="7" t="s">
        <v>83</v>
      </c>
      <c r="G138" s="1">
        <v>3</v>
      </c>
      <c r="H138" s="9">
        <f t="shared" si="147"/>
        <v>3.04432438517241</v>
      </c>
      <c r="I138" s="9">
        <f t="shared" si="148"/>
        <v>276.19432438517237</v>
      </c>
      <c r="J138" s="9">
        <f t="shared" si="149"/>
        <v>2.5813373911845586E-2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2.2379748498884999</v>
      </c>
      <c r="P138" s="9">
        <f t="shared" si="152"/>
        <v>5.7769681605478344E-2</v>
      </c>
      <c r="Q138" s="12">
        <f t="shared" si="153"/>
        <v>1.502011721742437E-2</v>
      </c>
      <c r="R138" s="9">
        <f t="shared" si="154"/>
        <v>0.19735245833333334</v>
      </c>
      <c r="S138" s="13">
        <f t="shared" si="155"/>
        <v>7.6108082687548831E-2</v>
      </c>
      <c r="T138" s="2">
        <f t="shared" si="156"/>
        <v>0.01</v>
      </c>
      <c r="U138" s="14">
        <f t="shared" si="157"/>
        <v>7.6108082687548835E-4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6.2510808268754882E-3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3.4322627063548401</v>
      </c>
      <c r="E139" s="10">
        <f t="shared" si="166"/>
        <v>3.04432438517241</v>
      </c>
      <c r="F139" s="7" t="s">
        <v>83</v>
      </c>
      <c r="G139" s="1">
        <v>4</v>
      </c>
      <c r="H139" s="9">
        <f t="shared" si="147"/>
        <v>3.4322627063548401</v>
      </c>
      <c r="I139" s="9">
        <f t="shared" si="148"/>
        <v>276.58226270635481</v>
      </c>
      <c r="J139" s="9">
        <f t="shared" si="149"/>
        <v>2.712184958265873E-2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2.9392530849496885</v>
      </c>
      <c r="P139" s="9">
        <f t="shared" si="152"/>
        <v>7.971798005537109E-2</v>
      </c>
      <c r="Q139" s="12">
        <f t="shared" si="153"/>
        <v>2.0726674814396485E-2</v>
      </c>
      <c r="R139" s="9">
        <f t="shared" si="154"/>
        <v>0.19735245833333334</v>
      </c>
      <c r="S139" s="13">
        <f t="shared" si="155"/>
        <v>0.10502364647208297</v>
      </c>
      <c r="T139" s="2">
        <f t="shared" si="156"/>
        <v>0.01</v>
      </c>
      <c r="U139" s="14">
        <f t="shared" si="157"/>
        <v>1.0502364647208297E-3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6.54023646472083E-3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7.8105325785000002</v>
      </c>
      <c r="E140" s="10">
        <f t="shared" si="166"/>
        <v>3.4322627063548401</v>
      </c>
      <c r="F140" s="7" t="s">
        <v>83</v>
      </c>
      <c r="G140" s="1">
        <v>5</v>
      </c>
      <c r="H140" s="9">
        <f t="shared" si="147"/>
        <v>7.8105325785000002</v>
      </c>
      <c r="I140" s="9">
        <f t="shared" si="148"/>
        <v>280.96053257849996</v>
      </c>
      <c r="J140" s="9">
        <f t="shared" si="149"/>
        <v>4.6942836837056447E-2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3.6185830215609842</v>
      </c>
      <c r="P140" s="9">
        <f t="shared" si="152"/>
        <v>0.16986655236247999</v>
      </c>
      <c r="Q140" s="12">
        <f t="shared" si="153"/>
        <v>4.4165303614244797E-2</v>
      </c>
      <c r="R140" s="9">
        <f t="shared" si="154"/>
        <v>0.19735245833333334</v>
      </c>
      <c r="S140" s="13">
        <f t="shared" si="155"/>
        <v>0.22378897120018881</v>
      </c>
      <c r="T140" s="2">
        <f t="shared" si="156"/>
        <v>0.01</v>
      </c>
      <c r="U140" s="14">
        <f t="shared" si="157"/>
        <v>2.2378897120018883E-3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7.7278897120018888E-3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13.4612146966774</v>
      </c>
      <c r="E141" s="10">
        <f t="shared" si="166"/>
        <v>7.8105325785000002</v>
      </c>
      <c r="F141" s="7" t="s">
        <v>85</v>
      </c>
      <c r="G141" s="1">
        <v>6</v>
      </c>
      <c r="H141" s="9">
        <f t="shared" si="147"/>
        <v>13.4612146966774</v>
      </c>
      <c r="I141" s="9">
        <f t="shared" si="148"/>
        <v>286.61121469667739</v>
      </c>
      <c r="J141" s="9">
        <f t="shared" si="149"/>
        <v>9.2960834466790765E-2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4.207764385865171</v>
      </c>
      <c r="P141" s="9">
        <f t="shared" si="152"/>
        <v>0.39115728854966964</v>
      </c>
      <c r="Q141" s="12">
        <f t="shared" si="153"/>
        <v>0.10170089502291411</v>
      </c>
      <c r="R141" s="9">
        <f t="shared" si="154"/>
        <v>0.19735245833333334</v>
      </c>
      <c r="S141" s="13">
        <f t="shared" si="155"/>
        <v>0.51532621322172079</v>
      </c>
      <c r="T141" s="2">
        <f t="shared" si="156"/>
        <v>0.01</v>
      </c>
      <c r="U141" s="14">
        <f t="shared" si="157"/>
        <v>5.1532621322172081E-3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1.064326213221721E-2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17.295528457333301</v>
      </c>
      <c r="E142" s="10">
        <f t="shared" si="166"/>
        <v>13.4612146966774</v>
      </c>
      <c r="F142" s="7" t="s">
        <v>83</v>
      </c>
      <c r="G142" s="1">
        <v>7</v>
      </c>
      <c r="H142" s="9">
        <f t="shared" si="147"/>
        <v>17.295528457333301</v>
      </c>
      <c r="I142" s="9">
        <f t="shared" si="148"/>
        <v>290.4455284573333</v>
      </c>
      <c r="J142" s="9">
        <f t="shared" si="149"/>
        <v>0.14557054403570016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4.5756550139821686</v>
      </c>
      <c r="P142" s="9">
        <f t="shared" si="152"/>
        <v>0.66608058970506345</v>
      </c>
      <c r="Q142" s="12">
        <f t="shared" si="153"/>
        <v>0.17318095332331651</v>
      </c>
      <c r="R142" s="9">
        <f t="shared" si="154"/>
        <v>0.19735245833333334</v>
      </c>
      <c r="S142" s="13">
        <f t="shared" si="155"/>
        <v>0.87752113546419297</v>
      </c>
      <c r="T142" s="2">
        <f t="shared" si="156"/>
        <v>0.01</v>
      </c>
      <c r="U142" s="14">
        <f t="shared" si="157"/>
        <v>8.7752113546419302E-3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1.8725211354641932E-2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18.774078593548399</v>
      </c>
      <c r="E143" s="10">
        <f t="shared" si="166"/>
        <v>17.295528457333301</v>
      </c>
      <c r="F143" s="7" t="s">
        <v>83</v>
      </c>
      <c r="G143" s="1">
        <v>8</v>
      </c>
      <c r="H143" s="9">
        <f t="shared" si="147"/>
        <v>18.774078593548399</v>
      </c>
      <c r="I143" s="9">
        <f t="shared" si="148"/>
        <v>291.92407859354836</v>
      </c>
      <c r="J143" s="9">
        <f t="shared" si="149"/>
        <v>0.17250958520882403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4.6686223409437719</v>
      </c>
      <c r="P143" s="9">
        <f t="shared" si="152"/>
        <v>0.80538210353285911</v>
      </c>
      <c r="Q143" s="12">
        <f t="shared" si="153"/>
        <v>0.20939934691854337</v>
      </c>
      <c r="R143" s="9">
        <f t="shared" si="154"/>
        <v>0.19735245833333334</v>
      </c>
      <c r="S143" s="13">
        <f t="shared" si="155"/>
        <v>1.061042505813951</v>
      </c>
      <c r="T143" s="2">
        <f t="shared" si="156"/>
        <v>0.01</v>
      </c>
      <c r="U143" s="14">
        <f t="shared" si="157"/>
        <v>1.061042505813951E-2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2.0560425058139511E-2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17.364264099354799</v>
      </c>
      <c r="E144" s="10">
        <f t="shared" si="166"/>
        <v>18.774078593548399</v>
      </c>
      <c r="F144" s="7" t="s">
        <v>83</v>
      </c>
      <c r="G144" s="1">
        <v>9</v>
      </c>
      <c r="H144" s="9">
        <f t="shared" si="147"/>
        <v>17.364264099354799</v>
      </c>
      <c r="I144" s="9">
        <f t="shared" si="148"/>
        <v>290.51426409935476</v>
      </c>
      <c r="J144" s="9">
        <f t="shared" si="149"/>
        <v>0.1467297552932374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4.6222881540775793</v>
      </c>
      <c r="P144" s="9">
        <f t="shared" si="152"/>
        <v>0.67822720974263317</v>
      </c>
      <c r="Q144" s="12">
        <f t="shared" si="153"/>
        <v>0.17633907453308464</v>
      </c>
      <c r="R144" s="9">
        <f t="shared" si="154"/>
        <v>0.19735245833333334</v>
      </c>
      <c r="S144" s="13">
        <f t="shared" si="155"/>
        <v>0.89352357716894226</v>
      </c>
      <c r="T144" s="2">
        <f t="shared" si="156"/>
        <v>0.01</v>
      </c>
      <c r="U144" s="14">
        <f t="shared" si="157"/>
        <v>8.9352357716894221E-3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1.8885235771689421E-2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16.334666071333299</v>
      </c>
      <c r="E145" s="10">
        <f t="shared" si="166"/>
        <v>17.364264099354799</v>
      </c>
      <c r="F145" s="7" t="s">
        <v>83</v>
      </c>
      <c r="G145" s="1">
        <v>10</v>
      </c>
      <c r="H145" s="9">
        <f t="shared" si="147"/>
        <v>16.334666071333299</v>
      </c>
      <c r="I145" s="9">
        <f t="shared" si="148"/>
        <v>289.48466607133327</v>
      </c>
      <c r="J145" s="9">
        <f t="shared" si="149"/>
        <v>0.13024126327139213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4.7031088610016134</v>
      </c>
      <c r="P145" s="9">
        <f t="shared" si="152"/>
        <v>0.6125388393597283</v>
      </c>
      <c r="Q145" s="12">
        <f t="shared" si="153"/>
        <v>0.15926009823352935</v>
      </c>
      <c r="R145" s="9">
        <f t="shared" si="154"/>
        <v>0.19735245833333334</v>
      </c>
      <c r="S145" s="13">
        <f t="shared" si="155"/>
        <v>0.80698309804955648</v>
      </c>
      <c r="T145" s="2">
        <f t="shared" si="156"/>
        <v>0.01</v>
      </c>
      <c r="U145" s="14">
        <f t="shared" si="157"/>
        <v>8.069830980495565E-3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1.8019830980495564E-2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7.65473856987097</v>
      </c>
      <c r="E146" s="10">
        <f t="shared" si="166"/>
        <v>16.334666071333299</v>
      </c>
      <c r="F146" s="7" t="s">
        <v>83</v>
      </c>
      <c r="G146" s="1">
        <v>11</v>
      </c>
      <c r="H146" s="9">
        <f t="shared" si="147"/>
        <v>7.65473856987097</v>
      </c>
      <c r="I146" s="9">
        <f t="shared" si="148"/>
        <v>280.80473856987095</v>
      </c>
      <c r="J146" s="9">
        <f t="shared" si="149"/>
        <v>4.6048877741654372E-2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4.849617938308552</v>
      </c>
      <c r="P146" s="9">
        <f t="shared" si="152"/>
        <v>0.22331946353490445</v>
      </c>
      <c r="Q146" s="12">
        <f t="shared" si="153"/>
        <v>5.8063060519075158E-2</v>
      </c>
      <c r="R146" s="9">
        <f t="shared" si="154"/>
        <v>0.19735245833333334</v>
      </c>
      <c r="S146" s="13">
        <f t="shared" si="155"/>
        <v>0.29420996834508728</v>
      </c>
      <c r="T146" s="2">
        <f t="shared" si="156"/>
        <v>0.01</v>
      </c>
      <c r="U146" s="14">
        <f t="shared" si="157"/>
        <v>2.9420996834508728E-3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8.4320996834508742E-3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2.7361292894666698</v>
      </c>
      <c r="E147" s="10">
        <f t="shared" si="166"/>
        <v>7.65473856987097</v>
      </c>
      <c r="F147" s="7" t="s">
        <v>85</v>
      </c>
      <c r="G147" s="1">
        <v>12</v>
      </c>
      <c r="H147" s="9">
        <f t="shared" si="147"/>
        <v>2.7361292894666698</v>
      </c>
      <c r="I147" s="9">
        <f t="shared" si="148"/>
        <v>275.88612928946662</v>
      </c>
      <c r="J147" s="9">
        <f t="shared" si="149"/>
        <v>2.4816550948159585E-2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5.3853463914403141</v>
      </c>
      <c r="P147" s="9">
        <f t="shared" si="152"/>
        <v>0.13364572309666592</v>
      </c>
      <c r="Q147" s="12">
        <f t="shared" si="153"/>
        <v>3.4747888005133142E-2</v>
      </c>
      <c r="R147" s="9">
        <f t="shared" si="154"/>
        <v>0.19735245833333334</v>
      </c>
      <c r="S147" s="13">
        <f t="shared" si="155"/>
        <v>0.17607020605967355</v>
      </c>
      <c r="T147" s="2">
        <f t="shared" si="156"/>
        <v>0.01</v>
      </c>
      <c r="U147" s="14">
        <f t="shared" si="157"/>
        <v>1.7607020605967356E-3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7.2507020605967355E-3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-0.277563903419355</v>
      </c>
      <c r="E148" s="10">
        <f t="shared" si="166"/>
        <v>2.7361292894666698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E2">
        <v>7972</v>
      </c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12466586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138810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 s="1">
        <v>1574300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27376100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441954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51949821.54183533</v>
      </c>
      <c r="J13" s="6" t="s">
        <v>37</v>
      </c>
      <c r="K13" s="6">
        <f>I13/(10000*1000)</f>
        <v>5.194982154183533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4.1109012549677404</v>
      </c>
      <c r="E26" s="7"/>
      <c r="F26" s="7"/>
      <c r="G26" s="1">
        <v>1</v>
      </c>
      <c r="H26" s="9">
        <f t="shared" ref="H26:H37" si="0">E27</f>
        <v>4.1109012549677404</v>
      </c>
      <c r="I26" s="9">
        <f t="shared" ref="I26:I37" si="1">H26+273.15</f>
        <v>277.26090125496773</v>
      </c>
      <c r="J26" s="9">
        <f t="shared" ref="J26:J37" si="2">EXP(($C$15*(I26-$C$13))/($C$16*I26*$C$13))</f>
        <v>2.9562501953839387E-2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1.1982301129952855</v>
      </c>
      <c r="Q26" s="12">
        <f t="shared" ref="Q26:Q37" si="6">P26*$B$28</f>
        <v>0.11982301129952855</v>
      </c>
      <c r="R26" s="9">
        <f t="shared" ref="R26:R37" si="7">L26*$B$28</f>
        <v>4.0532094166666672</v>
      </c>
      <c r="S26" s="13">
        <f t="shared" ref="S26:S37" si="8">Q26/R26</f>
        <v>2.9562501953839387E-2</v>
      </c>
      <c r="T26" s="2">
        <f t="shared" ref="T26:T37" si="9">$B$27/100</f>
        <v>0.34</v>
      </c>
      <c r="U26" s="14">
        <f t="shared" ref="U26:U37" si="10">S26*T26</f>
        <v>1.0051250664305393E-2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2.2951250664305395E-2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664.33333333333337</v>
      </c>
      <c r="AU26" s="1">
        <f t="shared" ref="AU26:AU37" si="17">AT26*10000*AS26*0.67*AR26*AQ26</f>
        <v>1217831.8522336204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1.2037660520645199</v>
      </c>
      <c r="E27" s="10">
        <f t="shared" ref="E27:E38" si="18">D26</f>
        <v>4.1109012549677404</v>
      </c>
      <c r="F27" s="7" t="s">
        <v>83</v>
      </c>
      <c r="G27" s="1">
        <v>2</v>
      </c>
      <c r="H27" s="9">
        <f t="shared" si="0"/>
        <v>1.2037660520645199</v>
      </c>
      <c r="I27" s="9">
        <f t="shared" si="1"/>
        <v>274.35376605206449</v>
      </c>
      <c r="J27" s="9">
        <f t="shared" si="2"/>
        <v>2.0376618291782649E-2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79.865958220338044</v>
      </c>
      <c r="P27" s="9">
        <f t="shared" si="5"/>
        <v>1.6273981451632891</v>
      </c>
      <c r="Q27" s="12">
        <f t="shared" si="6"/>
        <v>0.16273981451632891</v>
      </c>
      <c r="R27" s="9">
        <f t="shared" si="7"/>
        <v>4.0532094166666672</v>
      </c>
      <c r="S27" s="13">
        <f t="shared" si="8"/>
        <v>4.0150852765501829E-2</v>
      </c>
      <c r="T27" s="2">
        <f t="shared" si="9"/>
        <v>0.34</v>
      </c>
      <c r="U27" s="14">
        <f t="shared" si="10"/>
        <v>1.3651289940270622E-2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2.6551289940270624E-2</v>
      </c>
      <c r="AR27" s="9">
        <f t="shared" si="14"/>
        <v>119.21204166666666</v>
      </c>
      <c r="AS27" s="1">
        <f t="shared" si="15"/>
        <v>0.1</v>
      </c>
      <c r="AT27" s="1">
        <f t="shared" si="16"/>
        <v>664.33333333333337</v>
      </c>
      <c r="AU27" s="1">
        <f t="shared" si="17"/>
        <v>1408855.9739117061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3.4404514973448301</v>
      </c>
      <c r="E28" s="10">
        <f t="shared" si="18"/>
        <v>1.2037660520645199</v>
      </c>
      <c r="F28" s="7" t="s">
        <v>83</v>
      </c>
      <c r="G28" s="1">
        <v>3</v>
      </c>
      <c r="H28" s="9">
        <f t="shared" si="0"/>
        <v>3.4404514973448301</v>
      </c>
      <c r="I28" s="9">
        <f t="shared" si="1"/>
        <v>276.59045149734482</v>
      </c>
      <c r="J28" s="9">
        <f t="shared" si="2"/>
        <v>2.715013220588124E-2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118.77065424184143</v>
      </c>
      <c r="P28" s="9">
        <f t="shared" si="5"/>
        <v>3.224638964845004</v>
      </c>
      <c r="Q28" s="12">
        <f t="shared" si="6"/>
        <v>0.32246389648450041</v>
      </c>
      <c r="R28" s="9">
        <f t="shared" si="7"/>
        <v>4.0532094166666672</v>
      </c>
      <c r="S28" s="13">
        <f t="shared" si="8"/>
        <v>7.9557669820498098E-2</v>
      </c>
      <c r="T28" s="2">
        <f t="shared" si="9"/>
        <v>0.34</v>
      </c>
      <c r="U28" s="14">
        <f t="shared" si="10"/>
        <v>2.7049607738969354E-2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3.9949607738969356E-2</v>
      </c>
      <c r="AR28" s="9">
        <f t="shared" si="14"/>
        <v>119.21204166666666</v>
      </c>
      <c r="AS28" s="1">
        <f t="shared" si="15"/>
        <v>0.1</v>
      </c>
      <c r="AT28" s="1">
        <f t="shared" si="16"/>
        <v>664.33333333333337</v>
      </c>
      <c r="AU28" s="1">
        <f t="shared" si="17"/>
        <v>2119793.1868881034</v>
      </c>
    </row>
    <row r="29" spans="1:47" x14ac:dyDescent="0.15">
      <c r="C29" s="7">
        <v>3</v>
      </c>
      <c r="D29" s="8">
        <v>4.17626690596774</v>
      </c>
      <c r="E29" s="10">
        <f t="shared" si="18"/>
        <v>3.4404514973448301</v>
      </c>
      <c r="F29" s="7" t="s">
        <v>83</v>
      </c>
      <c r="G29" s="1">
        <v>4</v>
      </c>
      <c r="H29" s="9">
        <f t="shared" si="0"/>
        <v>4.17626690596774</v>
      </c>
      <c r="I29" s="9">
        <f t="shared" si="1"/>
        <v>277.32626690596771</v>
      </c>
      <c r="J29" s="9">
        <f t="shared" si="2"/>
        <v>2.9808213478194671E-2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156.07810944366307</v>
      </c>
      <c r="P29" s="9">
        <f t="shared" si="5"/>
        <v>4.6524096055697406</v>
      </c>
      <c r="Q29" s="12">
        <f t="shared" si="6"/>
        <v>0.46524096055697406</v>
      </c>
      <c r="R29" s="9">
        <f t="shared" si="7"/>
        <v>4.0532094166666672</v>
      </c>
      <c r="S29" s="13">
        <f t="shared" si="8"/>
        <v>0.11478335134718629</v>
      </c>
      <c r="T29" s="2">
        <f t="shared" si="9"/>
        <v>0.34</v>
      </c>
      <c r="U29" s="14">
        <f t="shared" si="10"/>
        <v>3.902633945804334E-2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5.1926339458043341E-2</v>
      </c>
      <c r="AR29" s="9">
        <f t="shared" si="14"/>
        <v>119.21204166666666</v>
      </c>
      <c r="AS29" s="1">
        <f t="shared" si="15"/>
        <v>0.1</v>
      </c>
      <c r="AT29" s="1">
        <f t="shared" si="16"/>
        <v>664.33333333333337</v>
      </c>
      <c r="AU29" s="1">
        <f t="shared" si="17"/>
        <v>2755298.6583101526</v>
      </c>
    </row>
    <row r="30" spans="1:47" x14ac:dyDescent="0.15">
      <c r="C30" s="7">
        <v>4</v>
      </c>
      <c r="D30" s="8">
        <v>8.04472186676667</v>
      </c>
      <c r="E30" s="10">
        <f t="shared" si="18"/>
        <v>4.17626690596774</v>
      </c>
      <c r="F30" s="7" t="s">
        <v>83</v>
      </c>
      <c r="G30" s="1">
        <v>5</v>
      </c>
      <c r="H30" s="9">
        <f t="shared" si="0"/>
        <v>8.04472186676667</v>
      </c>
      <c r="I30" s="9">
        <f t="shared" si="1"/>
        <v>281.19472186676666</v>
      </c>
      <c r="J30" s="9">
        <f t="shared" si="2"/>
        <v>4.8317454988404063E-2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143.85441484618866</v>
      </c>
      <c r="O30" s="9">
        <f t="shared" si="19"/>
        <v>48.103379158571329</v>
      </c>
      <c r="P30" s="9">
        <f t="shared" si="5"/>
        <v>2.3242328572844042</v>
      </c>
      <c r="Q30" s="12">
        <f t="shared" si="6"/>
        <v>0.23242328572844043</v>
      </c>
      <c r="R30" s="9">
        <f t="shared" si="7"/>
        <v>4.0532094166666672</v>
      </c>
      <c r="S30" s="13">
        <f t="shared" si="8"/>
        <v>5.7343024215014235E-2</v>
      </c>
      <c r="T30" s="2">
        <f t="shared" si="9"/>
        <v>0.34</v>
      </c>
      <c r="U30" s="14">
        <f t="shared" si="10"/>
        <v>1.9496628233104843E-2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3.2396628233104845E-2</v>
      </c>
      <c r="AR30" s="9">
        <f t="shared" si="14"/>
        <v>119.21204166666666</v>
      </c>
      <c r="AS30" s="1">
        <f t="shared" si="15"/>
        <v>0.1</v>
      </c>
      <c r="AT30" s="1">
        <f t="shared" si="16"/>
        <v>664.33333333333337</v>
      </c>
      <c r="AU30" s="1">
        <f t="shared" si="17"/>
        <v>1719019.4270591883</v>
      </c>
    </row>
    <row r="31" spans="1:47" x14ac:dyDescent="0.15">
      <c r="C31" s="7">
        <v>5</v>
      </c>
      <c r="D31" s="8">
        <v>13.8980227474516</v>
      </c>
      <c r="E31" s="10">
        <f t="shared" si="18"/>
        <v>8.04472186676667</v>
      </c>
      <c r="F31" s="7" t="s">
        <v>85</v>
      </c>
      <c r="G31" s="1">
        <v>6</v>
      </c>
      <c r="H31" s="9">
        <f t="shared" si="0"/>
        <v>13.8980227474516</v>
      </c>
      <c r="I31" s="9">
        <f t="shared" si="1"/>
        <v>287.04802274745157</v>
      </c>
      <c r="J31" s="9">
        <f t="shared" si="2"/>
        <v>9.789294408533207E-2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86.311240467953596</v>
      </c>
      <c r="P31" s="9">
        <f t="shared" si="5"/>
        <v>8.4492614370650312</v>
      </c>
      <c r="Q31" s="12">
        <f t="shared" si="6"/>
        <v>0.84492614370650321</v>
      </c>
      <c r="R31" s="9">
        <f t="shared" si="7"/>
        <v>4.0532094166666672</v>
      </c>
      <c r="S31" s="13">
        <f t="shared" si="8"/>
        <v>0.2084585465118565</v>
      </c>
      <c r="T31" s="2">
        <f t="shared" si="9"/>
        <v>0.34</v>
      </c>
      <c r="U31" s="14">
        <f t="shared" si="10"/>
        <v>7.087590581403122E-2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8.3775905814031215E-2</v>
      </c>
      <c r="AR31" s="9">
        <f t="shared" si="14"/>
        <v>119.21204166666666</v>
      </c>
      <c r="AS31" s="1">
        <f t="shared" si="15"/>
        <v>0.1</v>
      </c>
      <c r="AT31" s="1">
        <f t="shared" si="16"/>
        <v>664.33333333333337</v>
      </c>
      <c r="AU31" s="1">
        <f t="shared" si="17"/>
        <v>4445290.0646814788</v>
      </c>
    </row>
    <row r="32" spans="1:47" x14ac:dyDescent="0.15">
      <c r="C32" s="7">
        <v>6</v>
      </c>
      <c r="D32" s="8">
        <v>17.150197067000001</v>
      </c>
      <c r="E32" s="10">
        <f t="shared" si="18"/>
        <v>13.8980227474516</v>
      </c>
      <c r="F32" s="7" t="s">
        <v>83</v>
      </c>
      <c r="G32" s="1">
        <v>7</v>
      </c>
      <c r="H32" s="9">
        <f t="shared" si="0"/>
        <v>17.150197067000001</v>
      </c>
      <c r="I32" s="9">
        <f t="shared" si="1"/>
        <v>290.300197067</v>
      </c>
      <c r="J32" s="9">
        <f t="shared" si="2"/>
        <v>0.14314785629782403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118.39407319755523</v>
      </c>
      <c r="P32" s="9">
        <f t="shared" si="5"/>
        <v>16.947857776597697</v>
      </c>
      <c r="Q32" s="12">
        <f t="shared" si="6"/>
        <v>1.6947857776597699</v>
      </c>
      <c r="R32" s="9">
        <f t="shared" si="7"/>
        <v>4.0532094166666672</v>
      </c>
      <c r="S32" s="13">
        <f t="shared" si="8"/>
        <v>0.41813427421017652</v>
      </c>
      <c r="T32" s="2">
        <f t="shared" si="9"/>
        <v>0.34</v>
      </c>
      <c r="U32" s="14">
        <f t="shared" si="10"/>
        <v>0.14216565323146002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0.16781565323146003</v>
      </c>
      <c r="AR32" s="9">
        <f t="shared" si="14"/>
        <v>119.21204166666666</v>
      </c>
      <c r="AS32" s="1">
        <f t="shared" si="15"/>
        <v>0.1</v>
      </c>
      <c r="AT32" s="1">
        <f t="shared" si="16"/>
        <v>664.33333333333337</v>
      </c>
      <c r="AU32" s="1">
        <f t="shared" si="17"/>
        <v>8904580.0073330812</v>
      </c>
    </row>
    <row r="33" spans="1:48" x14ac:dyDescent="0.15">
      <c r="C33" s="7">
        <v>7</v>
      </c>
      <c r="D33" s="8">
        <v>18.7629536545161</v>
      </c>
      <c r="E33" s="10">
        <f t="shared" si="18"/>
        <v>17.150197067000001</v>
      </c>
      <c r="F33" s="7" t="s">
        <v>83</v>
      </c>
      <c r="G33" s="1">
        <v>8</v>
      </c>
      <c r="H33" s="9">
        <f t="shared" si="0"/>
        <v>18.7629536545161</v>
      </c>
      <c r="I33" s="9">
        <f t="shared" si="1"/>
        <v>291.91295365451606</v>
      </c>
      <c r="J33" s="9">
        <f t="shared" si="2"/>
        <v>0.17229044233306645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141.97830958762421</v>
      </c>
      <c r="P33" s="9">
        <f t="shared" si="5"/>
        <v>24.461505760552825</v>
      </c>
      <c r="Q33" s="12">
        <f t="shared" si="6"/>
        <v>2.4461505760552829</v>
      </c>
      <c r="R33" s="9">
        <f t="shared" si="7"/>
        <v>4.0532094166666672</v>
      </c>
      <c r="S33" s="13">
        <f t="shared" si="8"/>
        <v>0.60350954628615783</v>
      </c>
      <c r="T33" s="2">
        <f t="shared" si="9"/>
        <v>0.34</v>
      </c>
      <c r="U33" s="14">
        <f t="shared" si="10"/>
        <v>0.20519324573729367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0.23084324573729367</v>
      </c>
      <c r="AR33" s="9">
        <f t="shared" si="14"/>
        <v>119.21204166666666</v>
      </c>
      <c r="AS33" s="1">
        <f t="shared" si="15"/>
        <v>0.1</v>
      </c>
      <c r="AT33" s="1">
        <f t="shared" si="16"/>
        <v>664.33333333333337</v>
      </c>
      <c r="AU33" s="1">
        <f t="shared" si="17"/>
        <v>12248929.77048479</v>
      </c>
    </row>
    <row r="34" spans="1:48" x14ac:dyDescent="0.15">
      <c r="C34" s="7">
        <v>8</v>
      </c>
      <c r="D34" s="8">
        <v>17.917888154516099</v>
      </c>
      <c r="E34" s="10">
        <f t="shared" si="18"/>
        <v>18.7629536545161</v>
      </c>
      <c r="F34" s="7" t="s">
        <v>83</v>
      </c>
      <c r="G34" s="1">
        <v>9</v>
      </c>
      <c r="H34" s="9">
        <f t="shared" si="0"/>
        <v>17.917888154516099</v>
      </c>
      <c r="I34" s="9">
        <f t="shared" si="1"/>
        <v>291.06788815451608</v>
      </c>
      <c r="J34" s="9">
        <f t="shared" si="2"/>
        <v>0.1563881170554467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158.04889799373805</v>
      </c>
      <c r="P34" s="9">
        <f t="shared" si="5"/>
        <v>24.716969559929062</v>
      </c>
      <c r="Q34" s="12">
        <f t="shared" si="6"/>
        <v>2.4716969559929063</v>
      </c>
      <c r="R34" s="9">
        <f t="shared" si="7"/>
        <v>4.0532094166666672</v>
      </c>
      <c r="S34" s="13">
        <f t="shared" si="8"/>
        <v>0.60981229981095164</v>
      </c>
      <c r="T34" s="2">
        <f t="shared" si="9"/>
        <v>0.34</v>
      </c>
      <c r="U34" s="14">
        <f t="shared" si="10"/>
        <v>0.20733618193572356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0.23298618193572357</v>
      </c>
      <c r="AR34" s="9">
        <f t="shared" si="14"/>
        <v>119.21204166666666</v>
      </c>
      <c r="AS34" s="1">
        <f t="shared" si="15"/>
        <v>0.1</v>
      </c>
      <c r="AT34" s="1">
        <f t="shared" si="16"/>
        <v>664.33333333333337</v>
      </c>
      <c r="AU34" s="1">
        <f t="shared" si="17"/>
        <v>12362637.55913315</v>
      </c>
    </row>
    <row r="35" spans="1:48" x14ac:dyDescent="0.15">
      <c r="C35" s="7">
        <v>9</v>
      </c>
      <c r="D35" s="8">
        <v>17.134432384</v>
      </c>
      <c r="E35" s="10">
        <f t="shared" si="18"/>
        <v>17.917888154516099</v>
      </c>
      <c r="F35" s="7" t="s">
        <v>83</v>
      </c>
      <c r="G35" s="1">
        <v>10</v>
      </c>
      <c r="H35" s="9">
        <f t="shared" si="0"/>
        <v>17.134432384</v>
      </c>
      <c r="I35" s="9">
        <f t="shared" si="1"/>
        <v>290.28443238399996</v>
      </c>
      <c r="J35" s="9">
        <f t="shared" si="2"/>
        <v>0.14288734935351677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173.86402260047566</v>
      </c>
      <c r="P35" s="9">
        <f t="shared" si="5"/>
        <v>24.8429693373219</v>
      </c>
      <c r="Q35" s="12">
        <f t="shared" si="6"/>
        <v>2.4842969337321903</v>
      </c>
      <c r="R35" s="9">
        <f t="shared" si="7"/>
        <v>4.0532094166666672</v>
      </c>
      <c r="S35" s="13">
        <f t="shared" si="8"/>
        <v>0.6129209419865751</v>
      </c>
      <c r="T35" s="2">
        <f t="shared" si="9"/>
        <v>0.34</v>
      </c>
      <c r="U35" s="14">
        <f t="shared" si="10"/>
        <v>0.20839312027543555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0.23404312027543556</v>
      </c>
      <c r="AR35" s="9">
        <f t="shared" si="14"/>
        <v>119.21204166666666</v>
      </c>
      <c r="AS35" s="1">
        <f t="shared" si="15"/>
        <v>0.1</v>
      </c>
      <c r="AT35" s="1">
        <f t="shared" si="16"/>
        <v>664.33333333333337</v>
      </c>
      <c r="AU35" s="1">
        <f t="shared" si="17"/>
        <v>12418720.48004996</v>
      </c>
    </row>
    <row r="36" spans="1:48" x14ac:dyDescent="0.15">
      <c r="C36" s="7">
        <v>10</v>
      </c>
      <c r="D36" s="8">
        <v>8.6670455467096801</v>
      </c>
      <c r="E36" s="10">
        <f t="shared" si="18"/>
        <v>17.134432384</v>
      </c>
      <c r="F36" s="7" t="s">
        <v>83</v>
      </c>
      <c r="G36" s="1">
        <v>11</v>
      </c>
      <c r="H36" s="9">
        <f t="shared" si="0"/>
        <v>8.6670455467096801</v>
      </c>
      <c r="I36" s="9">
        <f t="shared" si="1"/>
        <v>281.81704554670966</v>
      </c>
      <c r="J36" s="9">
        <f t="shared" si="2"/>
        <v>5.2156926830452116E-2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141.57000059999606</v>
      </c>
      <c r="O36" s="9">
        <f t="shared" si="19"/>
        <v>47.983146829824364</v>
      </c>
      <c r="P36" s="9">
        <f t="shared" si="5"/>
        <v>2.5026534782979897</v>
      </c>
      <c r="Q36" s="12">
        <f t="shared" si="6"/>
        <v>0.25026534782979898</v>
      </c>
      <c r="R36" s="9">
        <f t="shared" si="7"/>
        <v>4.0532094166666672</v>
      </c>
      <c r="S36" s="13">
        <f t="shared" si="8"/>
        <v>6.1744983321294945E-2</v>
      </c>
      <c r="T36" s="2">
        <f t="shared" si="9"/>
        <v>0.34</v>
      </c>
      <c r="U36" s="14">
        <f t="shared" si="10"/>
        <v>2.0993294329240283E-2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3.3893294329240285E-2</v>
      </c>
      <c r="AR36" s="9">
        <f t="shared" si="14"/>
        <v>119.21204166666666</v>
      </c>
      <c r="AS36" s="1">
        <f t="shared" si="15"/>
        <v>0.1</v>
      </c>
      <c r="AT36" s="1">
        <f t="shared" si="16"/>
        <v>664.33333333333337</v>
      </c>
      <c r="AU36" s="1">
        <f t="shared" si="17"/>
        <v>1798435.0402077385</v>
      </c>
    </row>
    <row r="37" spans="1:48" x14ac:dyDescent="0.15">
      <c r="C37" s="7">
        <v>11</v>
      </c>
      <c r="D37" s="8">
        <v>4.0140776808666701</v>
      </c>
      <c r="E37" s="10">
        <f t="shared" si="18"/>
        <v>8.6670455467096801</v>
      </c>
      <c r="F37" s="7" t="s">
        <v>85</v>
      </c>
      <c r="G37" s="1">
        <v>12</v>
      </c>
      <c r="H37" s="9">
        <f t="shared" si="0"/>
        <v>4.0140776808666701</v>
      </c>
      <c r="I37" s="9">
        <f t="shared" si="1"/>
        <v>277.16407768086663</v>
      </c>
      <c r="J37" s="9">
        <f t="shared" si="2"/>
        <v>2.9202046779048661E-2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86.012587518193044</v>
      </c>
      <c r="P37" s="9">
        <f t="shared" si="5"/>
        <v>2.5117436042932901</v>
      </c>
      <c r="Q37" s="12">
        <f t="shared" si="6"/>
        <v>0.251174360429329</v>
      </c>
      <c r="R37" s="9">
        <f t="shared" si="7"/>
        <v>4.0532094166666672</v>
      </c>
      <c r="S37" s="13">
        <f t="shared" si="8"/>
        <v>6.1969253154428215E-2</v>
      </c>
      <c r="T37" s="2">
        <f t="shared" si="9"/>
        <v>0.34</v>
      </c>
      <c r="U37" s="14">
        <f t="shared" si="10"/>
        <v>2.1069546072505593E-2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3.3969546072505595E-2</v>
      </c>
      <c r="AR37" s="9">
        <f t="shared" si="14"/>
        <v>119.21204166666666</v>
      </c>
      <c r="AS37" s="1">
        <f t="shared" si="15"/>
        <v>0.1</v>
      </c>
      <c r="AT37" s="1">
        <f t="shared" si="16"/>
        <v>664.33333333333337</v>
      </c>
      <c r="AU37" s="1">
        <f t="shared" si="17"/>
        <v>1802481.0855886666</v>
      </c>
      <c r="AV37" s="1">
        <f>SUM(AU26:AU37)</f>
        <v>63201873.105881631</v>
      </c>
    </row>
    <row r="38" spans="1:48" x14ac:dyDescent="0.15">
      <c r="C38" s="7">
        <v>12</v>
      </c>
      <c r="D38" s="8">
        <v>2.4666077694516102</v>
      </c>
      <c r="E38" s="10">
        <f t="shared" si="18"/>
        <v>4.0140776808666701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4.1109012549677404</v>
      </c>
      <c r="E42" s="7"/>
      <c r="F42" s="7"/>
      <c r="G42" s="1">
        <v>1</v>
      </c>
      <c r="H42" s="9">
        <f t="shared" ref="H42:H53" si="20">E43</f>
        <v>4.1109012549677404</v>
      </c>
      <c r="I42" s="9">
        <f t="shared" ref="I42:I53" si="21">H42+273.15</f>
        <v>277.26090125496773</v>
      </c>
      <c r="J42" s="9">
        <f t="shared" ref="J42:J53" si="22">EXP(($C$15*(I42-$C$13))/($C$16*I42*$C$13))</f>
        <v>2.9562501953839387E-2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1.7399380056206595</v>
      </c>
      <c r="Q42" s="12">
        <f t="shared" ref="Q42:Q53" si="26">P42*$B$44</f>
        <v>0.41758512134895825</v>
      </c>
      <c r="R42" s="9">
        <f t="shared" ref="R42:R53" si="27">L42*$B$44</f>
        <v>14.125500000000001</v>
      </c>
      <c r="S42" s="13">
        <f t="shared" ref="S42:S53" si="28">Q42/R42</f>
        <v>2.9562501953839384E-2</v>
      </c>
      <c r="T42" s="2">
        <f t="shared" ref="T42:T53" si="29">$B$43/100</f>
        <v>0.43</v>
      </c>
      <c r="U42" s="14">
        <f t="shared" ref="U42:U53" si="30">S42*T42</f>
        <v>1.2711875840150934E-2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2.1131875840150933E-2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1038882.1666666666</v>
      </c>
      <c r="AU42" s="1">
        <f t="shared" ref="AU42:AU53" si="38">AT42*10000*AS42*0.67*AR42*AQ42</f>
        <v>4831861956.1313992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1.2037660520645199</v>
      </c>
      <c r="E43" s="10">
        <f t="shared" ref="E43:E54" si="40">D42</f>
        <v>4.1109012549677404</v>
      </c>
      <c r="F43" s="7" t="s">
        <v>83</v>
      </c>
      <c r="G43" s="1">
        <v>2</v>
      </c>
      <c r="H43" s="9">
        <f t="shared" si="20"/>
        <v>1.2037660520645199</v>
      </c>
      <c r="I43" s="9">
        <f t="shared" si="21"/>
        <v>274.35376605206449</v>
      </c>
      <c r="J43" s="9">
        <f t="shared" si="22"/>
        <v>2.0376618291782649E-2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115.97256199437935</v>
      </c>
      <c r="P43" s="9">
        <f t="shared" si="25"/>
        <v>2.3631286280795676</v>
      </c>
      <c r="Q43" s="12">
        <f t="shared" si="26"/>
        <v>0.5671508707390962</v>
      </c>
      <c r="R43" s="9">
        <f t="shared" si="27"/>
        <v>14.125500000000001</v>
      </c>
      <c r="S43" s="13">
        <f t="shared" si="28"/>
        <v>4.0150852765501836E-2</v>
      </c>
      <c r="T43" s="2">
        <f t="shared" si="29"/>
        <v>0.43</v>
      </c>
      <c r="U43" s="14">
        <f t="shared" si="30"/>
        <v>1.7264866689165791E-2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2.5684866689165788E-2</v>
      </c>
      <c r="AR43" s="9">
        <f t="shared" si="35"/>
        <v>136.875</v>
      </c>
      <c r="AS43" s="1">
        <f t="shared" si="36"/>
        <v>0.24</v>
      </c>
      <c r="AT43" s="1">
        <f t="shared" si="37"/>
        <v>1038882.1666666666</v>
      </c>
      <c r="AU43" s="1">
        <f t="shared" si="38"/>
        <v>5872915927.6945848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3.4404514973448301</v>
      </c>
      <c r="E44" s="10">
        <f t="shared" si="40"/>
        <v>1.2037660520645199</v>
      </c>
      <c r="F44" s="7" t="s">
        <v>83</v>
      </c>
      <c r="G44" s="1">
        <v>3</v>
      </c>
      <c r="H44" s="9">
        <f t="shared" si="20"/>
        <v>3.4404514973448301</v>
      </c>
      <c r="I44" s="9">
        <f t="shared" si="21"/>
        <v>276.59045149734482</v>
      </c>
      <c r="J44" s="9">
        <f t="shared" si="22"/>
        <v>2.715013220588124E-2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172.46568336629977</v>
      </c>
      <c r="P44" s="9">
        <f t="shared" si="25"/>
        <v>4.6824661043726916</v>
      </c>
      <c r="Q44" s="12">
        <f t="shared" si="26"/>
        <v>1.1237918650494458</v>
      </c>
      <c r="R44" s="9">
        <f t="shared" si="27"/>
        <v>14.125500000000001</v>
      </c>
      <c r="S44" s="13">
        <f t="shared" si="28"/>
        <v>7.9557669820498098E-2</v>
      </c>
      <c r="T44" s="2">
        <f t="shared" si="29"/>
        <v>0.43</v>
      </c>
      <c r="U44" s="14">
        <f t="shared" si="30"/>
        <v>3.4209798022814181E-2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4.2629798022814178E-2</v>
      </c>
      <c r="AR44" s="9">
        <f t="shared" si="35"/>
        <v>136.875</v>
      </c>
      <c r="AS44" s="1">
        <f t="shared" si="36"/>
        <v>0.24</v>
      </c>
      <c r="AT44" s="1">
        <f t="shared" si="37"/>
        <v>1038882.1666666666</v>
      </c>
      <c r="AU44" s="1">
        <f t="shared" si="38"/>
        <v>9747421422.5995636</v>
      </c>
    </row>
    <row r="45" spans="1:48" x14ac:dyDescent="0.15">
      <c r="C45" s="7">
        <v>3</v>
      </c>
      <c r="D45" s="7">
        <f t="shared" si="39"/>
        <v>4.17626690596774</v>
      </c>
      <c r="E45" s="10">
        <f t="shared" si="40"/>
        <v>3.4404514973448301</v>
      </c>
      <c r="F45" s="7" t="s">
        <v>83</v>
      </c>
      <c r="G45" s="1">
        <v>4</v>
      </c>
      <c r="H45" s="9">
        <f t="shared" si="20"/>
        <v>4.17626690596774</v>
      </c>
      <c r="I45" s="9">
        <f t="shared" si="21"/>
        <v>277.32626690596771</v>
      </c>
      <c r="J45" s="9">
        <f t="shared" si="22"/>
        <v>2.9808213478194671E-2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226.63946726192711</v>
      </c>
      <c r="P45" s="9">
        <f t="shared" si="25"/>
        <v>6.7557176227278353</v>
      </c>
      <c r="Q45" s="12">
        <f t="shared" si="26"/>
        <v>1.6213722294546804</v>
      </c>
      <c r="R45" s="9">
        <f t="shared" si="27"/>
        <v>14.125500000000001</v>
      </c>
      <c r="S45" s="13">
        <f t="shared" si="28"/>
        <v>0.11478335134718631</v>
      </c>
      <c r="T45" s="2">
        <f t="shared" si="29"/>
        <v>0.43</v>
      </c>
      <c r="U45" s="14">
        <f t="shared" si="30"/>
        <v>4.9356841079290115E-2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5.7776841079290112E-2</v>
      </c>
      <c r="AR45" s="9">
        <f t="shared" si="35"/>
        <v>136.875</v>
      </c>
      <c r="AS45" s="1">
        <f t="shared" si="36"/>
        <v>0.24</v>
      </c>
      <c r="AT45" s="1">
        <f t="shared" si="37"/>
        <v>1038882.1666666666</v>
      </c>
      <c r="AU45" s="1">
        <f t="shared" si="38"/>
        <v>13210834781.929029</v>
      </c>
    </row>
    <row r="46" spans="1:48" x14ac:dyDescent="0.15">
      <c r="C46" s="7">
        <v>4</v>
      </c>
      <c r="D46" s="7">
        <f t="shared" si="39"/>
        <v>8.04472186676667</v>
      </c>
      <c r="E46" s="10">
        <f t="shared" si="40"/>
        <v>4.17626690596774</v>
      </c>
      <c r="F46" s="7" t="s">
        <v>83</v>
      </c>
      <c r="G46" s="1">
        <v>5</v>
      </c>
      <c r="H46" s="9">
        <f t="shared" si="20"/>
        <v>8.04472186676667</v>
      </c>
      <c r="I46" s="9">
        <f t="shared" si="21"/>
        <v>281.19472186676666</v>
      </c>
      <c r="J46" s="9">
        <f t="shared" si="22"/>
        <v>4.8317454988404063E-2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208.88956215723931</v>
      </c>
      <c r="O46" s="9">
        <f t="shared" si="41"/>
        <v>69.850437481959943</v>
      </c>
      <c r="P46" s="9">
        <f t="shared" si="25"/>
        <v>3.3749953689549317</v>
      </c>
      <c r="Q46" s="12">
        <f t="shared" si="26"/>
        <v>0.80999888854918356</v>
      </c>
      <c r="R46" s="9">
        <f t="shared" si="27"/>
        <v>14.125500000000001</v>
      </c>
      <c r="S46" s="13">
        <f t="shared" si="28"/>
        <v>5.7343024215014228E-2</v>
      </c>
      <c r="T46" s="2">
        <f t="shared" si="29"/>
        <v>0.43</v>
      </c>
      <c r="U46" s="14">
        <f t="shared" si="30"/>
        <v>2.4657500412456117E-2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3.3077500412456114E-2</v>
      </c>
      <c r="AR46" s="9">
        <f t="shared" si="35"/>
        <v>136.875</v>
      </c>
      <c r="AS46" s="1">
        <f t="shared" si="36"/>
        <v>0.24</v>
      </c>
      <c r="AT46" s="1">
        <f t="shared" si="37"/>
        <v>1038882.1666666666</v>
      </c>
      <c r="AU46" s="1">
        <f t="shared" si="38"/>
        <v>7563262109.6133509</v>
      </c>
    </row>
    <row r="47" spans="1:48" x14ac:dyDescent="0.15">
      <c r="C47" s="7">
        <v>5</v>
      </c>
      <c r="D47" s="7">
        <f t="shared" si="39"/>
        <v>13.8980227474516</v>
      </c>
      <c r="E47" s="10">
        <f t="shared" si="40"/>
        <v>8.04472186676667</v>
      </c>
      <c r="F47" s="7" t="s">
        <v>85</v>
      </c>
      <c r="G47" s="1">
        <v>6</v>
      </c>
      <c r="H47" s="9">
        <f t="shared" si="20"/>
        <v>13.8980227474516</v>
      </c>
      <c r="I47" s="9">
        <f t="shared" si="21"/>
        <v>287.04802274745157</v>
      </c>
      <c r="J47" s="9">
        <f t="shared" si="22"/>
        <v>9.789294408533207E-2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125.331692113005</v>
      </c>
      <c r="P47" s="9">
        <f t="shared" si="25"/>
        <v>12.269088328138453</v>
      </c>
      <c r="Q47" s="12">
        <f t="shared" si="26"/>
        <v>2.9445811987532289</v>
      </c>
      <c r="R47" s="9">
        <f t="shared" si="27"/>
        <v>14.125500000000001</v>
      </c>
      <c r="S47" s="13">
        <f t="shared" si="28"/>
        <v>0.2084585465118565</v>
      </c>
      <c r="T47" s="2">
        <f t="shared" si="29"/>
        <v>0.43</v>
      </c>
      <c r="U47" s="14">
        <f t="shared" si="30"/>
        <v>8.9637175000098296E-2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9.8057175000098307E-2</v>
      </c>
      <c r="AR47" s="9">
        <f t="shared" si="35"/>
        <v>136.875</v>
      </c>
      <c r="AS47" s="1">
        <f t="shared" si="36"/>
        <v>0.24</v>
      </c>
      <c r="AT47" s="1">
        <f t="shared" si="37"/>
        <v>1038882.1666666666</v>
      </c>
      <c r="AU47" s="1">
        <f t="shared" si="38"/>
        <v>22421044728.47924</v>
      </c>
    </row>
    <row r="48" spans="1:48" x14ac:dyDescent="0.15">
      <c r="C48" s="7">
        <v>6</v>
      </c>
      <c r="D48" s="7">
        <f t="shared" si="39"/>
        <v>17.150197067000001</v>
      </c>
      <c r="E48" s="10">
        <f t="shared" si="40"/>
        <v>13.8980227474516</v>
      </c>
      <c r="F48" s="7" t="s">
        <v>83</v>
      </c>
      <c r="G48" s="1">
        <v>7</v>
      </c>
      <c r="H48" s="9">
        <f t="shared" si="20"/>
        <v>17.150197067000001</v>
      </c>
      <c r="I48" s="9">
        <f t="shared" si="21"/>
        <v>290.300197067</v>
      </c>
      <c r="J48" s="9">
        <f t="shared" si="22"/>
        <v>0.14314785629782403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171.91885378486657</v>
      </c>
      <c r="P48" s="9">
        <f t="shared" si="25"/>
        <v>24.6098153764827</v>
      </c>
      <c r="Q48" s="12">
        <f t="shared" si="26"/>
        <v>5.9063556903558476</v>
      </c>
      <c r="R48" s="9">
        <f t="shared" si="27"/>
        <v>14.125500000000001</v>
      </c>
      <c r="S48" s="13">
        <f t="shared" si="28"/>
        <v>0.41813427421017646</v>
      </c>
      <c r="T48" s="2">
        <f t="shared" si="29"/>
        <v>0.43</v>
      </c>
      <c r="U48" s="14">
        <f t="shared" si="30"/>
        <v>0.17979773791037587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0.19539773791037585</v>
      </c>
      <c r="AR48" s="9">
        <f t="shared" si="35"/>
        <v>136.875</v>
      </c>
      <c r="AS48" s="1">
        <f t="shared" si="36"/>
        <v>0.24</v>
      </c>
      <c r="AT48" s="1">
        <f t="shared" si="37"/>
        <v>1038882.1666666666</v>
      </c>
      <c r="AU48" s="1">
        <f t="shared" si="38"/>
        <v>44678234117.266876</v>
      </c>
    </row>
    <row r="49" spans="1:48" x14ac:dyDescent="0.15">
      <c r="C49" s="7">
        <v>7</v>
      </c>
      <c r="D49" s="7">
        <f t="shared" si="39"/>
        <v>18.7629536545161</v>
      </c>
      <c r="E49" s="10">
        <f t="shared" si="40"/>
        <v>17.150197067000001</v>
      </c>
      <c r="F49" s="7" t="s">
        <v>83</v>
      </c>
      <c r="G49" s="1">
        <v>8</v>
      </c>
      <c r="H49" s="9">
        <f t="shared" si="20"/>
        <v>18.7629536545161</v>
      </c>
      <c r="I49" s="9">
        <f t="shared" si="21"/>
        <v>291.91295365451606</v>
      </c>
      <c r="J49" s="9">
        <f t="shared" si="22"/>
        <v>0.17229044233306645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206.1652884083839</v>
      </c>
      <c r="P49" s="9">
        <f t="shared" si="25"/>
        <v>35.520308733604679</v>
      </c>
      <c r="Q49" s="12">
        <f t="shared" si="26"/>
        <v>8.5248740960651226</v>
      </c>
      <c r="R49" s="9">
        <f t="shared" si="27"/>
        <v>14.125500000000001</v>
      </c>
      <c r="S49" s="13">
        <f t="shared" si="28"/>
        <v>0.60350954628615783</v>
      </c>
      <c r="T49" s="2">
        <f t="shared" si="29"/>
        <v>0.43</v>
      </c>
      <c r="U49" s="14">
        <f t="shared" si="30"/>
        <v>0.25950910490304785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0.27510910490304785</v>
      </c>
      <c r="AR49" s="9">
        <f t="shared" si="35"/>
        <v>136.875</v>
      </c>
      <c r="AS49" s="1">
        <f t="shared" si="36"/>
        <v>0.24</v>
      </c>
      <c r="AT49" s="1">
        <f t="shared" si="37"/>
        <v>1038882.1666666666</v>
      </c>
      <c r="AU49" s="1">
        <f t="shared" si="38"/>
        <v>62904459018.291519</v>
      </c>
    </row>
    <row r="50" spans="1:48" x14ac:dyDescent="0.15">
      <c r="C50" s="7">
        <v>8</v>
      </c>
      <c r="D50" s="7">
        <f t="shared" si="39"/>
        <v>17.917888154516099</v>
      </c>
      <c r="E50" s="10">
        <f t="shared" si="40"/>
        <v>18.7629536545161</v>
      </c>
      <c r="F50" s="7" t="s">
        <v>83</v>
      </c>
      <c r="G50" s="1">
        <v>9</v>
      </c>
      <c r="H50" s="9">
        <f t="shared" si="20"/>
        <v>17.917888154516099</v>
      </c>
      <c r="I50" s="9">
        <f t="shared" si="21"/>
        <v>291.06788815451608</v>
      </c>
      <c r="J50" s="9">
        <f t="shared" si="22"/>
        <v>0.1563881170554467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229.50122967477921</v>
      </c>
      <c r="P50" s="9">
        <f t="shared" si="25"/>
        <v>35.891265170748326</v>
      </c>
      <c r="Q50" s="12">
        <f t="shared" si="26"/>
        <v>8.6139036409795988</v>
      </c>
      <c r="R50" s="9">
        <f t="shared" si="27"/>
        <v>14.125500000000001</v>
      </c>
      <c r="S50" s="13">
        <f t="shared" si="28"/>
        <v>0.60981229981095175</v>
      </c>
      <c r="T50" s="2">
        <f t="shared" si="29"/>
        <v>0.43</v>
      </c>
      <c r="U50" s="14">
        <f t="shared" si="30"/>
        <v>0.26221928891870927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0.27781928891870927</v>
      </c>
      <c r="AR50" s="9">
        <f t="shared" si="35"/>
        <v>136.875</v>
      </c>
      <c r="AS50" s="1">
        <f t="shared" si="36"/>
        <v>0.24</v>
      </c>
      <c r="AT50" s="1">
        <f t="shared" si="37"/>
        <v>1038882.1666666666</v>
      </c>
      <c r="AU50" s="1">
        <f t="shared" si="38"/>
        <v>63524150101.962784</v>
      </c>
    </row>
    <row r="51" spans="1:48" x14ac:dyDescent="0.15">
      <c r="C51" s="7">
        <v>9</v>
      </c>
      <c r="D51" s="7">
        <f t="shared" si="39"/>
        <v>17.134432384</v>
      </c>
      <c r="E51" s="10">
        <f t="shared" si="40"/>
        <v>17.917888154516099</v>
      </c>
      <c r="F51" s="7" t="s">
        <v>83</v>
      </c>
      <c r="G51" s="1">
        <v>10</v>
      </c>
      <c r="H51" s="9">
        <f t="shared" si="20"/>
        <v>17.134432384</v>
      </c>
      <c r="I51" s="9">
        <f t="shared" si="21"/>
        <v>290.28443238399996</v>
      </c>
      <c r="J51" s="9">
        <f t="shared" si="22"/>
        <v>0.14288734935351677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252.46621450403086</v>
      </c>
      <c r="P51" s="9">
        <f t="shared" si="25"/>
        <v>36.07422819179736</v>
      </c>
      <c r="Q51" s="12">
        <f t="shared" si="26"/>
        <v>8.6578147660313665</v>
      </c>
      <c r="R51" s="9">
        <f t="shared" si="27"/>
        <v>14.125500000000001</v>
      </c>
      <c r="S51" s="13">
        <f t="shared" si="28"/>
        <v>0.6129209419865751</v>
      </c>
      <c r="T51" s="2">
        <f t="shared" si="29"/>
        <v>0.43</v>
      </c>
      <c r="U51" s="14">
        <f t="shared" si="30"/>
        <v>0.26355600505422727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0.27915600505422727</v>
      </c>
      <c r="AR51" s="9">
        <f t="shared" si="35"/>
        <v>136.875</v>
      </c>
      <c r="AS51" s="1">
        <f t="shared" si="36"/>
        <v>0.24</v>
      </c>
      <c r="AT51" s="1">
        <f t="shared" si="37"/>
        <v>1038882.1666666666</v>
      </c>
      <c r="AU51" s="1">
        <f t="shared" si="38"/>
        <v>63829793949.684273</v>
      </c>
    </row>
    <row r="52" spans="1:48" x14ac:dyDescent="0.15">
      <c r="C52" s="7">
        <v>10</v>
      </c>
      <c r="D52" s="7">
        <f t="shared" si="39"/>
        <v>8.6670455467096801</v>
      </c>
      <c r="E52" s="10">
        <f t="shared" si="40"/>
        <v>17.134432384</v>
      </c>
      <c r="F52" s="7" t="s">
        <v>83</v>
      </c>
      <c r="G52" s="1">
        <v>11</v>
      </c>
      <c r="H52" s="9">
        <f t="shared" si="20"/>
        <v>8.6670455467096801</v>
      </c>
      <c r="I52" s="9">
        <f t="shared" si="21"/>
        <v>281.81704554670966</v>
      </c>
      <c r="J52" s="9">
        <f t="shared" si="22"/>
        <v>5.2156926830452116E-2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205.57238699662182</v>
      </c>
      <c r="O52" s="9">
        <f t="shared" si="41"/>
        <v>69.675849315611657</v>
      </c>
      <c r="P52" s="9">
        <f t="shared" si="25"/>
        <v>3.6340781746039643</v>
      </c>
      <c r="Q52" s="12">
        <f t="shared" si="26"/>
        <v>0.87217876190495136</v>
      </c>
      <c r="R52" s="9">
        <f t="shared" si="27"/>
        <v>14.125500000000001</v>
      </c>
      <c r="S52" s="13">
        <f t="shared" si="28"/>
        <v>6.1744983321294918E-2</v>
      </c>
      <c r="T52" s="2">
        <f t="shared" si="29"/>
        <v>0.43</v>
      </c>
      <c r="U52" s="14">
        <f t="shared" si="30"/>
        <v>2.6550342828156815E-2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3.4970342828156815E-2</v>
      </c>
      <c r="AR52" s="9">
        <f t="shared" si="35"/>
        <v>136.875</v>
      </c>
      <c r="AS52" s="1">
        <f t="shared" si="36"/>
        <v>0.24</v>
      </c>
      <c r="AT52" s="1">
        <f t="shared" si="37"/>
        <v>1038882.1666666666</v>
      </c>
      <c r="AU52" s="1">
        <f t="shared" si="38"/>
        <v>7996065772.0311756</v>
      </c>
    </row>
    <row r="53" spans="1:48" x14ac:dyDescent="0.15">
      <c r="C53" s="7">
        <v>11</v>
      </c>
      <c r="D53" s="7">
        <f t="shared" si="39"/>
        <v>4.0140776808666701</v>
      </c>
      <c r="E53" s="10">
        <f t="shared" si="40"/>
        <v>8.6670455467096801</v>
      </c>
      <c r="F53" s="7" t="s">
        <v>85</v>
      </c>
      <c r="G53" s="1">
        <v>12</v>
      </c>
      <c r="H53" s="9">
        <f t="shared" si="20"/>
        <v>4.0140776808666701</v>
      </c>
      <c r="I53" s="9">
        <f t="shared" si="21"/>
        <v>277.16407768086663</v>
      </c>
      <c r="J53" s="9">
        <f t="shared" si="22"/>
        <v>2.9202046779048661E-2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124.8980211410077</v>
      </c>
      <c r="P53" s="9">
        <f t="shared" si="25"/>
        <v>3.6472778559703154</v>
      </c>
      <c r="Q53" s="12">
        <f t="shared" si="26"/>
        <v>0.87534668543287564</v>
      </c>
      <c r="R53" s="9">
        <f t="shared" si="27"/>
        <v>14.125500000000001</v>
      </c>
      <c r="S53" s="13">
        <f t="shared" si="28"/>
        <v>6.1969253154428201E-2</v>
      </c>
      <c r="T53" s="2">
        <f t="shared" si="29"/>
        <v>0.43</v>
      </c>
      <c r="U53" s="14">
        <f t="shared" si="30"/>
        <v>2.6646778856404128E-2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3.5066778856404128E-2</v>
      </c>
      <c r="AR53" s="9">
        <f t="shared" si="35"/>
        <v>136.875</v>
      </c>
      <c r="AS53" s="1">
        <f t="shared" si="36"/>
        <v>0.24</v>
      </c>
      <c r="AT53" s="1">
        <f t="shared" si="37"/>
        <v>1038882.1666666666</v>
      </c>
      <c r="AU53" s="1">
        <f t="shared" si="38"/>
        <v>8018116137.0632877</v>
      </c>
      <c r="AV53" s="1">
        <f>SUM(AU42:AU53)</f>
        <v>314598160022.74707</v>
      </c>
    </row>
    <row r="54" spans="1:48" x14ac:dyDescent="0.15">
      <c r="C54" s="7">
        <v>12</v>
      </c>
      <c r="D54" s="7">
        <f t="shared" si="39"/>
        <v>2.4666077694516102</v>
      </c>
      <c r="E54" s="10">
        <f t="shared" si="40"/>
        <v>4.0140776808666701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D26</f>
        <v>4.1109012549677404</v>
      </c>
      <c r="E58" s="7"/>
      <c r="F58" s="7"/>
      <c r="G58" s="1">
        <v>1</v>
      </c>
      <c r="H58" s="9">
        <f t="shared" ref="H58:H69" si="42">E59</f>
        <v>4.1109012549677404</v>
      </c>
      <c r="I58" s="9">
        <f t="shared" ref="I58:I69" si="43">H58+273.15</f>
        <v>277.26090125496773</v>
      </c>
      <c r="J58" s="9">
        <f t="shared" ref="J58:J69" si="44">EXP(($C$15*(I58-$C$13))/($C$16*I58*$C$13))</f>
        <v>2.9562501953839387E-2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2.9493522782613763E-3</v>
      </c>
      <c r="Q58" s="12">
        <f t="shared" ref="Q58:Q69" si="48">P58*$B$60</f>
        <v>5.6037693286966153E-4</v>
      </c>
      <c r="R58" s="9">
        <f t="shared" ref="R58:R69" si="49">L58*$B$60</f>
        <v>1.8955666666666669E-2</v>
      </c>
      <c r="S58" s="13">
        <f t="shared" ref="S58:S69" si="50">Q58/R58</f>
        <v>2.9562501953839387E-2</v>
      </c>
      <c r="T58" s="2">
        <f t="shared" ref="T58:T69" si="51">$B$59/100</f>
        <v>0.01</v>
      </c>
      <c r="U58" s="14">
        <f t="shared" ref="U58:U69" si="52">S58*T58</f>
        <v>2.956250195383939E-4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1.2295625019538394E-2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131191.66666666666</v>
      </c>
      <c r="AU58" s="1">
        <f t="shared" ref="AU58:AU69" si="59">AT58*10000*AS58*0.67*AR58*AQ58</f>
        <v>20486639.493690994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D27</f>
        <v>1.2037660520645199</v>
      </c>
      <c r="E59" s="10">
        <f t="shared" ref="E59:E70" si="61">D58</f>
        <v>4.1109012549677404</v>
      </c>
      <c r="F59" s="7" t="s">
        <v>83</v>
      </c>
      <c r="G59" s="1">
        <v>2</v>
      </c>
      <c r="H59" s="9">
        <f t="shared" si="42"/>
        <v>1.2037660520645199</v>
      </c>
      <c r="I59" s="9">
        <f t="shared" si="43"/>
        <v>274.35376605206449</v>
      </c>
      <c r="J59" s="9">
        <f t="shared" si="44"/>
        <v>2.0376618291782649E-2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0.19658398105507197</v>
      </c>
      <c r="P59" s="9">
        <f t="shared" si="47"/>
        <v>4.005716744238233E-3</v>
      </c>
      <c r="Q59" s="12">
        <f t="shared" si="48"/>
        <v>7.610861814052643E-4</v>
      </c>
      <c r="R59" s="9">
        <f t="shared" si="49"/>
        <v>1.8955666666666669E-2</v>
      </c>
      <c r="S59" s="13">
        <f t="shared" si="50"/>
        <v>4.0150852765501829E-2</v>
      </c>
      <c r="T59" s="2">
        <f t="shared" si="51"/>
        <v>0.01</v>
      </c>
      <c r="U59" s="14">
        <f t="shared" si="52"/>
        <v>4.0150852765501828E-4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1.2401508527655019E-2</v>
      </c>
      <c r="AR59" s="9">
        <f t="shared" si="56"/>
        <v>9.9766666666666666</v>
      </c>
      <c r="AS59" s="1">
        <f t="shared" si="57"/>
        <v>0.19</v>
      </c>
      <c r="AT59" s="1">
        <f t="shared" si="58"/>
        <v>131191.66666666666</v>
      </c>
      <c r="AU59" s="1">
        <f t="shared" si="59"/>
        <v>20663059.745257355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3.4404514973448301</v>
      </c>
      <c r="E60" s="10">
        <f t="shared" si="61"/>
        <v>1.2037660520645199</v>
      </c>
      <c r="F60" s="7" t="s">
        <v>83</v>
      </c>
      <c r="G60" s="1">
        <v>3</v>
      </c>
      <c r="H60" s="9">
        <f t="shared" si="42"/>
        <v>3.4404514973448301</v>
      </c>
      <c r="I60" s="9">
        <f t="shared" si="43"/>
        <v>276.59045149734482</v>
      </c>
      <c r="J60" s="9">
        <f t="shared" si="44"/>
        <v>2.715013220588124E-2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0.29234493097750042</v>
      </c>
      <c r="P60" s="9">
        <f t="shared" si="47"/>
        <v>7.9372035257583625E-3</v>
      </c>
      <c r="Q60" s="12">
        <f t="shared" si="48"/>
        <v>1.508068669894089E-3</v>
      </c>
      <c r="R60" s="9">
        <f t="shared" si="49"/>
        <v>1.8955666666666669E-2</v>
      </c>
      <c r="S60" s="13">
        <f t="shared" si="50"/>
        <v>7.9557669820498111E-2</v>
      </c>
      <c r="T60" s="2">
        <f t="shared" si="51"/>
        <v>0.01</v>
      </c>
      <c r="U60" s="14">
        <f t="shared" si="52"/>
        <v>7.9557669820498112E-4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1.2795576698204981E-2</v>
      </c>
      <c r="AR60" s="9">
        <f t="shared" si="56"/>
        <v>9.9766666666666666</v>
      </c>
      <c r="AS60" s="1">
        <f t="shared" si="57"/>
        <v>0.19</v>
      </c>
      <c r="AT60" s="1">
        <f t="shared" si="58"/>
        <v>131191.66666666666</v>
      </c>
      <c r="AU60" s="1">
        <f t="shared" si="59"/>
        <v>21319645.525416296</v>
      </c>
    </row>
    <row r="61" spans="1:48" x14ac:dyDescent="0.15">
      <c r="C61" s="7">
        <v>3</v>
      </c>
      <c r="D61" s="7">
        <f t="shared" si="60"/>
        <v>4.17626690596774</v>
      </c>
      <c r="E61" s="10">
        <f t="shared" si="61"/>
        <v>3.4404514973448301</v>
      </c>
      <c r="F61" s="7" t="s">
        <v>83</v>
      </c>
      <c r="G61" s="1">
        <v>4</v>
      </c>
      <c r="H61" s="9">
        <f t="shared" si="42"/>
        <v>4.17626690596774</v>
      </c>
      <c r="I61" s="9">
        <f t="shared" si="43"/>
        <v>277.32626690596771</v>
      </c>
      <c r="J61" s="9">
        <f t="shared" si="44"/>
        <v>2.9808213478194671E-2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0.3841743941184087</v>
      </c>
      <c r="P61" s="9">
        <f t="shared" si="47"/>
        <v>1.1451552352737622E-2</v>
      </c>
      <c r="Q61" s="12">
        <f t="shared" si="48"/>
        <v>2.1757949470201481E-3</v>
      </c>
      <c r="R61" s="9">
        <f t="shared" si="49"/>
        <v>1.8955666666666669E-2</v>
      </c>
      <c r="S61" s="13">
        <f t="shared" si="50"/>
        <v>0.1147833513471863</v>
      </c>
      <c r="T61" s="2">
        <f t="shared" si="51"/>
        <v>0.01</v>
      </c>
      <c r="U61" s="14">
        <f t="shared" si="52"/>
        <v>1.1478335134718629E-3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1.3147833513471863E-2</v>
      </c>
      <c r="AR61" s="9">
        <f t="shared" si="56"/>
        <v>9.9766666666666666</v>
      </c>
      <c r="AS61" s="1">
        <f t="shared" si="57"/>
        <v>0.19</v>
      </c>
      <c r="AT61" s="1">
        <f t="shared" si="58"/>
        <v>131191.66666666666</v>
      </c>
      <c r="AU61" s="1">
        <f t="shared" si="59"/>
        <v>21906566.350677378</v>
      </c>
    </row>
    <row r="62" spans="1:48" x14ac:dyDescent="0.15">
      <c r="C62" s="7">
        <v>4</v>
      </c>
      <c r="D62" s="7">
        <f t="shared" si="60"/>
        <v>8.04472186676667</v>
      </c>
      <c r="E62" s="10">
        <f t="shared" si="61"/>
        <v>4.17626690596774</v>
      </c>
      <c r="F62" s="7" t="s">
        <v>83</v>
      </c>
      <c r="G62" s="1">
        <v>5</v>
      </c>
      <c r="H62" s="9">
        <f t="shared" si="42"/>
        <v>8.04472186676667</v>
      </c>
      <c r="I62" s="9">
        <f t="shared" si="43"/>
        <v>281.19472186676666</v>
      </c>
      <c r="J62" s="9">
        <f t="shared" si="44"/>
        <v>4.8317454988404063E-2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0.35408669967738754</v>
      </c>
      <c r="O62" s="9">
        <f t="shared" si="62"/>
        <v>0.11840280875495018</v>
      </c>
      <c r="P62" s="9">
        <f t="shared" si="47"/>
        <v>5.7209223825179199E-3</v>
      </c>
      <c r="Q62" s="12">
        <f t="shared" si="48"/>
        <v>1.0869752526784049E-3</v>
      </c>
      <c r="R62" s="9">
        <f t="shared" si="49"/>
        <v>1.8955666666666669E-2</v>
      </c>
      <c r="S62" s="13">
        <f t="shared" si="50"/>
        <v>5.7343024215014228E-2</v>
      </c>
      <c r="T62" s="2">
        <f t="shared" si="51"/>
        <v>0.01</v>
      </c>
      <c r="U62" s="14">
        <f t="shared" si="52"/>
        <v>5.7343024215014227E-4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1.2573430242150142E-2</v>
      </c>
      <c r="AR62" s="9">
        <f t="shared" si="56"/>
        <v>9.9766666666666666</v>
      </c>
      <c r="AS62" s="1">
        <f t="shared" si="57"/>
        <v>0.19</v>
      </c>
      <c r="AT62" s="1">
        <f t="shared" si="58"/>
        <v>131191.66666666666</v>
      </c>
      <c r="AU62" s="1">
        <f t="shared" si="59"/>
        <v>20949511.078996148</v>
      </c>
    </row>
    <row r="63" spans="1:48" x14ac:dyDescent="0.15">
      <c r="C63" s="7">
        <v>5</v>
      </c>
      <c r="D63" s="7">
        <f t="shared" si="60"/>
        <v>13.8980227474516</v>
      </c>
      <c r="E63" s="10">
        <f t="shared" si="61"/>
        <v>8.04472186676667</v>
      </c>
      <c r="F63" s="7" t="s">
        <v>85</v>
      </c>
      <c r="G63" s="1">
        <v>6</v>
      </c>
      <c r="H63" s="9">
        <f t="shared" si="42"/>
        <v>13.8980227474516</v>
      </c>
      <c r="I63" s="9">
        <f t="shared" si="43"/>
        <v>287.04802274745157</v>
      </c>
      <c r="J63" s="9">
        <f t="shared" si="44"/>
        <v>9.789294408533207E-2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0.21244855303909893</v>
      </c>
      <c r="P63" s="9">
        <f t="shared" si="47"/>
        <v>2.0797214323666217E-2</v>
      </c>
      <c r="Q63" s="12">
        <f t="shared" si="48"/>
        <v>3.9514707214965816E-3</v>
      </c>
      <c r="R63" s="9">
        <f t="shared" si="49"/>
        <v>1.8955666666666669E-2</v>
      </c>
      <c r="S63" s="13">
        <f t="shared" si="50"/>
        <v>0.2084585465118565</v>
      </c>
      <c r="T63" s="2">
        <f t="shared" si="51"/>
        <v>0.01</v>
      </c>
      <c r="U63" s="14">
        <f t="shared" si="52"/>
        <v>2.0845854651185651E-3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1.4084585465118565E-2</v>
      </c>
      <c r="AR63" s="9">
        <f t="shared" si="56"/>
        <v>9.9766666666666666</v>
      </c>
      <c r="AS63" s="1">
        <f t="shared" si="57"/>
        <v>0.19</v>
      </c>
      <c r="AT63" s="1">
        <f t="shared" si="58"/>
        <v>131191.66666666666</v>
      </c>
      <c r="AU63" s="1">
        <f t="shared" si="59"/>
        <v>23467357.241575737</v>
      </c>
    </row>
    <row r="64" spans="1:48" x14ac:dyDescent="0.15">
      <c r="C64" s="7">
        <v>6</v>
      </c>
      <c r="D64" s="7">
        <f t="shared" si="60"/>
        <v>17.150197067000001</v>
      </c>
      <c r="E64" s="10">
        <f t="shared" si="61"/>
        <v>13.8980227474516</v>
      </c>
      <c r="F64" s="7" t="s">
        <v>83</v>
      </c>
      <c r="G64" s="1">
        <v>7</v>
      </c>
      <c r="H64" s="9">
        <f t="shared" si="42"/>
        <v>17.150197067000001</v>
      </c>
      <c r="I64" s="9">
        <f t="shared" si="43"/>
        <v>290.300197067</v>
      </c>
      <c r="J64" s="9">
        <f t="shared" si="44"/>
        <v>0.14314785629782403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0.29141800538209939</v>
      </c>
      <c r="P64" s="9">
        <f t="shared" si="47"/>
        <v>4.1715862757035274E-2</v>
      </c>
      <c r="Q64" s="12">
        <f t="shared" si="48"/>
        <v>7.9260139238367024E-3</v>
      </c>
      <c r="R64" s="9">
        <f t="shared" si="49"/>
        <v>1.8955666666666669E-2</v>
      </c>
      <c r="S64" s="13">
        <f t="shared" si="50"/>
        <v>0.41813427421017646</v>
      </c>
      <c r="T64" s="2">
        <f t="shared" si="51"/>
        <v>0.01</v>
      </c>
      <c r="U64" s="14">
        <f t="shared" si="52"/>
        <v>4.1813427421017648E-3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2.4281342742101766E-2</v>
      </c>
      <c r="AR64" s="9">
        <f t="shared" si="56"/>
        <v>9.9766666666666666</v>
      </c>
      <c r="AS64" s="1">
        <f t="shared" si="57"/>
        <v>0.19</v>
      </c>
      <c r="AT64" s="1">
        <f t="shared" si="58"/>
        <v>131191.66666666666</v>
      </c>
      <c r="AU64" s="1">
        <f t="shared" si="59"/>
        <v>40456919.789740331</v>
      </c>
    </row>
    <row r="65" spans="1:48" x14ac:dyDescent="0.15">
      <c r="C65" s="7">
        <v>7</v>
      </c>
      <c r="D65" s="7">
        <f t="shared" si="60"/>
        <v>18.7629536545161</v>
      </c>
      <c r="E65" s="10">
        <f t="shared" si="61"/>
        <v>17.150197067000001</v>
      </c>
      <c r="F65" s="7" t="s">
        <v>83</v>
      </c>
      <c r="G65" s="1">
        <v>8</v>
      </c>
      <c r="H65" s="9">
        <f t="shared" si="42"/>
        <v>18.7629536545161</v>
      </c>
      <c r="I65" s="9">
        <f t="shared" si="43"/>
        <v>291.91295365451606</v>
      </c>
      <c r="J65" s="9">
        <f t="shared" si="44"/>
        <v>0.17229044233306645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0.3494688092917308</v>
      </c>
      <c r="P65" s="9">
        <f t="shared" si="47"/>
        <v>6.0210135734482341E-2</v>
      </c>
      <c r="Q65" s="12">
        <f t="shared" si="48"/>
        <v>1.1439925789551645E-2</v>
      </c>
      <c r="R65" s="9">
        <f t="shared" si="49"/>
        <v>1.8955666666666669E-2</v>
      </c>
      <c r="S65" s="13">
        <f t="shared" si="50"/>
        <v>0.60350954628615772</v>
      </c>
      <c r="T65" s="2">
        <f t="shared" si="51"/>
        <v>0.01</v>
      </c>
      <c r="U65" s="14">
        <f t="shared" si="52"/>
        <v>6.0350954628615771E-3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2.6135095462861576E-2</v>
      </c>
      <c r="AR65" s="9">
        <f t="shared" si="56"/>
        <v>9.9766666666666666</v>
      </c>
      <c r="AS65" s="1">
        <f t="shared" si="57"/>
        <v>0.19</v>
      </c>
      <c r="AT65" s="1">
        <f t="shared" si="58"/>
        <v>131191.66666666666</v>
      </c>
      <c r="AU65" s="1">
        <f t="shared" si="59"/>
        <v>43545592.682765886</v>
      </c>
    </row>
    <row r="66" spans="1:48" x14ac:dyDescent="0.15">
      <c r="C66" s="7">
        <v>8</v>
      </c>
      <c r="D66" s="7">
        <f t="shared" si="60"/>
        <v>17.917888154516099</v>
      </c>
      <c r="E66" s="10">
        <f t="shared" si="61"/>
        <v>18.7629536545161</v>
      </c>
      <c r="F66" s="7" t="s">
        <v>83</v>
      </c>
      <c r="G66" s="1">
        <v>9</v>
      </c>
      <c r="H66" s="9">
        <f t="shared" si="42"/>
        <v>17.917888154516099</v>
      </c>
      <c r="I66" s="9">
        <f t="shared" si="43"/>
        <v>291.06788815451608</v>
      </c>
      <c r="J66" s="9">
        <f t="shared" si="44"/>
        <v>0.1563881170554467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0.38902534022391511</v>
      </c>
      <c r="P66" s="9">
        <f t="shared" si="47"/>
        <v>6.0838940444472613E-2</v>
      </c>
      <c r="Q66" s="12">
        <f t="shared" si="48"/>
        <v>1.1559398684449796E-2</v>
      </c>
      <c r="R66" s="9">
        <f t="shared" si="49"/>
        <v>1.8955666666666669E-2</v>
      </c>
      <c r="S66" s="13">
        <f t="shared" si="50"/>
        <v>0.60981229981095153</v>
      </c>
      <c r="T66" s="2">
        <f t="shared" si="51"/>
        <v>0.01</v>
      </c>
      <c r="U66" s="14">
        <f t="shared" si="52"/>
        <v>6.0981229981095153E-3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2.6198122998109516E-2</v>
      </c>
      <c r="AR66" s="9">
        <f t="shared" si="56"/>
        <v>9.9766666666666666</v>
      </c>
      <c r="AS66" s="1">
        <f t="shared" si="57"/>
        <v>0.19</v>
      </c>
      <c r="AT66" s="1">
        <f t="shared" si="58"/>
        <v>131191.66666666666</v>
      </c>
      <c r="AU66" s="1">
        <f t="shared" si="59"/>
        <v>43650607.465727195</v>
      </c>
    </row>
    <row r="67" spans="1:48" x14ac:dyDescent="0.15">
      <c r="C67" s="7">
        <v>9</v>
      </c>
      <c r="D67" s="7">
        <f t="shared" si="60"/>
        <v>17.134432384</v>
      </c>
      <c r="E67" s="10">
        <f t="shared" si="61"/>
        <v>17.917888154516099</v>
      </c>
      <c r="F67" s="7" t="s">
        <v>83</v>
      </c>
      <c r="G67" s="1">
        <v>10</v>
      </c>
      <c r="H67" s="9">
        <f t="shared" si="42"/>
        <v>17.134432384</v>
      </c>
      <c r="I67" s="9">
        <f t="shared" si="43"/>
        <v>290.28443238399996</v>
      </c>
      <c r="J67" s="9">
        <f t="shared" si="44"/>
        <v>0.14288734935351677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0.42795306644610914</v>
      </c>
      <c r="P67" s="9">
        <f t="shared" si="47"/>
        <v>6.1149079312193974E-2</v>
      </c>
      <c r="Q67" s="12">
        <f t="shared" si="48"/>
        <v>1.1618325069316855E-2</v>
      </c>
      <c r="R67" s="9">
        <f t="shared" si="49"/>
        <v>1.8955666666666669E-2</v>
      </c>
      <c r="S67" s="13">
        <f t="shared" si="50"/>
        <v>0.61292094198657499</v>
      </c>
      <c r="T67" s="2">
        <f t="shared" si="51"/>
        <v>0.01</v>
      </c>
      <c r="U67" s="14">
        <f t="shared" si="52"/>
        <v>6.1292094198657499E-3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2.622920941986575E-2</v>
      </c>
      <c r="AR67" s="9">
        <f t="shared" si="56"/>
        <v>9.9766666666666666</v>
      </c>
      <c r="AS67" s="1">
        <f t="shared" si="57"/>
        <v>0.19</v>
      </c>
      <c r="AT67" s="1">
        <f t="shared" si="58"/>
        <v>131191.66666666666</v>
      </c>
      <c r="AU67" s="1">
        <f t="shared" si="59"/>
        <v>43702402.825024247</v>
      </c>
    </row>
    <row r="68" spans="1:48" x14ac:dyDescent="0.15">
      <c r="C68" s="7">
        <v>10</v>
      </c>
      <c r="D68" s="7">
        <f t="shared" si="60"/>
        <v>8.6670455467096801</v>
      </c>
      <c r="E68" s="10">
        <f t="shared" si="61"/>
        <v>17.134432384</v>
      </c>
      <c r="F68" s="7" t="s">
        <v>83</v>
      </c>
      <c r="G68" s="1">
        <v>11</v>
      </c>
      <c r="H68" s="9">
        <f t="shared" si="42"/>
        <v>8.6670455467096801</v>
      </c>
      <c r="I68" s="9">
        <f t="shared" si="43"/>
        <v>281.81704554670966</v>
      </c>
      <c r="J68" s="9">
        <f t="shared" si="44"/>
        <v>5.2156926830452116E-2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0.34846378777721937</v>
      </c>
      <c r="O68" s="9">
        <f t="shared" si="62"/>
        <v>0.11810686602336251</v>
      </c>
      <c r="P68" s="9">
        <f t="shared" si="47"/>
        <v>6.1600911693545299E-3</v>
      </c>
      <c r="Q68" s="12">
        <f t="shared" si="48"/>
        <v>1.1704173221773607E-3</v>
      </c>
      <c r="R68" s="9">
        <f t="shared" si="49"/>
        <v>1.8955666666666669E-2</v>
      </c>
      <c r="S68" s="13">
        <f t="shared" si="50"/>
        <v>6.174498332129498E-2</v>
      </c>
      <c r="T68" s="2">
        <f t="shared" si="51"/>
        <v>0.01</v>
      </c>
      <c r="U68" s="14">
        <f t="shared" si="52"/>
        <v>6.1744983321294987E-4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1.2617449833212949E-2</v>
      </c>
      <c r="AR68" s="9">
        <f t="shared" si="56"/>
        <v>9.9766666666666666</v>
      </c>
      <c r="AS68" s="1">
        <f t="shared" si="57"/>
        <v>0.19</v>
      </c>
      <c r="AT68" s="1">
        <f t="shared" si="58"/>
        <v>131191.66666666666</v>
      </c>
      <c r="AU68" s="1">
        <f t="shared" si="59"/>
        <v>21022855.336919628</v>
      </c>
    </row>
    <row r="69" spans="1:48" x14ac:dyDescent="0.15">
      <c r="C69" s="7">
        <v>11</v>
      </c>
      <c r="D69" s="7">
        <f t="shared" si="60"/>
        <v>4.0140776808666701</v>
      </c>
      <c r="E69" s="10">
        <f t="shared" si="61"/>
        <v>8.6670455467096801</v>
      </c>
      <c r="F69" s="7" t="s">
        <v>85</v>
      </c>
      <c r="G69" s="1">
        <v>12</v>
      </c>
      <c r="H69" s="9">
        <f t="shared" si="42"/>
        <v>4.0140776808666701</v>
      </c>
      <c r="I69" s="9">
        <f t="shared" si="43"/>
        <v>277.16407768086663</v>
      </c>
      <c r="J69" s="9">
        <f t="shared" si="44"/>
        <v>2.9202046779048661E-2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0.21171344152067464</v>
      </c>
      <c r="P69" s="9">
        <f t="shared" si="47"/>
        <v>6.1824658230401237E-3</v>
      </c>
      <c r="Q69" s="12">
        <f t="shared" si="48"/>
        <v>1.1746685063776234E-3</v>
      </c>
      <c r="R69" s="9">
        <f t="shared" si="49"/>
        <v>1.8955666666666669E-2</v>
      </c>
      <c r="S69" s="13">
        <f t="shared" si="50"/>
        <v>6.1969253154428222E-2</v>
      </c>
      <c r="T69" s="2">
        <f t="shared" si="51"/>
        <v>0.01</v>
      </c>
      <c r="U69" s="14">
        <f t="shared" si="52"/>
        <v>6.1969253154428225E-4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1.2619692531544283E-2</v>
      </c>
      <c r="AR69" s="9">
        <f t="shared" si="56"/>
        <v>9.9766666666666666</v>
      </c>
      <c r="AS69" s="1">
        <f t="shared" si="57"/>
        <v>0.19</v>
      </c>
      <c r="AT69" s="1">
        <f t="shared" si="58"/>
        <v>131191.66666666666</v>
      </c>
      <c r="AU69" s="1">
        <f t="shared" si="59"/>
        <v>21026592.060521245</v>
      </c>
      <c r="AV69" s="1">
        <f>SUM(AU58:AU69)</f>
        <v>342197749.59631246</v>
      </c>
    </row>
    <row r="70" spans="1:48" x14ac:dyDescent="0.15">
      <c r="C70" s="7">
        <v>12</v>
      </c>
      <c r="D70" s="7">
        <f t="shared" si="60"/>
        <v>2.4666077694516102</v>
      </c>
      <c r="E70" s="10">
        <f t="shared" si="61"/>
        <v>4.0140776808666701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4.1109012549677404</v>
      </c>
      <c r="E73" s="7"/>
      <c r="F73" s="7"/>
      <c r="G73" s="1">
        <v>1</v>
      </c>
      <c r="H73" s="9">
        <f t="shared" ref="H73:H84" si="63">E74</f>
        <v>4.1109012549677404</v>
      </c>
      <c r="I73" s="9">
        <f t="shared" ref="I73:I84" si="64">H73+273.15</f>
        <v>277.26090125496773</v>
      </c>
      <c r="J73" s="9">
        <f t="shared" ref="J73:J84" si="65">EXP(($C$15*(I73-$C$13))/($C$16*I73*$C$13))</f>
        <v>2.9562501953839387E-2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3.2370939639454134E-3</v>
      </c>
      <c r="Q73" s="12">
        <f t="shared" ref="Q73:Q84" si="69">P73*$B$75</f>
        <v>5.8267691351017437E-4</v>
      </c>
      <c r="R73" s="9">
        <f t="shared" ref="R73:R84" si="70">L73*$B$75</f>
        <v>1.9710000000000002E-2</v>
      </c>
      <c r="S73" s="13">
        <f t="shared" ref="S73:S84" si="71">Q73/R73</f>
        <v>2.9562501953839387E-2</v>
      </c>
      <c r="T73" s="2">
        <f t="shared" ref="T73:T84" si="72">$B$74/100</f>
        <v>0.01</v>
      </c>
      <c r="U73" s="14">
        <f t="shared" ref="U73:U84" si="73">S73*T73</f>
        <v>2.956250195383939E-4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1.2895625019538394E-2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11567.5</v>
      </c>
      <c r="AU73" s="1">
        <f t="shared" ref="AU73:AU84" si="80">AT73*10000*AS73*0.67*AR73*AQ73</f>
        <v>1969896.149670094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1.2037660520645199</v>
      </c>
      <c r="E74" s="10">
        <f t="shared" ref="E74:E85" si="82">D73</f>
        <v>4.1109012549677404</v>
      </c>
      <c r="F74" s="7" t="s">
        <v>83</v>
      </c>
      <c r="G74" s="1">
        <v>2</v>
      </c>
      <c r="H74" s="9">
        <f t="shared" si="63"/>
        <v>1.2037660520645199</v>
      </c>
      <c r="I74" s="9">
        <f t="shared" si="64"/>
        <v>274.35376605206449</v>
      </c>
      <c r="J74" s="9">
        <f t="shared" si="65"/>
        <v>2.0376618291782649E-2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0.21576290603605461</v>
      </c>
      <c r="P74" s="9">
        <f t="shared" si="68"/>
        <v>4.3965183778224516E-3</v>
      </c>
      <c r="Q74" s="12">
        <f t="shared" si="69"/>
        <v>7.9137330800804122E-4</v>
      </c>
      <c r="R74" s="9">
        <f t="shared" si="70"/>
        <v>1.9710000000000002E-2</v>
      </c>
      <c r="S74" s="13">
        <f t="shared" si="71"/>
        <v>4.0150852765501836E-2</v>
      </c>
      <c r="T74" s="2">
        <f t="shared" si="72"/>
        <v>0.01</v>
      </c>
      <c r="U74" s="14">
        <f t="shared" si="73"/>
        <v>4.0150852765501838E-4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1.3001508527655019E-2</v>
      </c>
      <c r="AR74" s="9">
        <f t="shared" si="77"/>
        <v>10.950000000000001</v>
      </c>
      <c r="AS74" s="1">
        <f t="shared" si="78"/>
        <v>0.18</v>
      </c>
      <c r="AT74" s="1">
        <f t="shared" si="79"/>
        <v>11567.5</v>
      </c>
      <c r="AU74" s="1">
        <f t="shared" si="80"/>
        <v>1986070.5898105663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3.4404514973448301</v>
      </c>
      <c r="E75" s="10">
        <f t="shared" si="82"/>
        <v>1.2037660520645199</v>
      </c>
      <c r="F75" s="7" t="s">
        <v>83</v>
      </c>
      <c r="G75" s="1">
        <v>3</v>
      </c>
      <c r="H75" s="9">
        <f t="shared" si="63"/>
        <v>3.4404514973448301</v>
      </c>
      <c r="I75" s="9">
        <f t="shared" si="64"/>
        <v>276.59045149734482</v>
      </c>
      <c r="J75" s="9">
        <f t="shared" si="65"/>
        <v>2.715013220588124E-2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0.32086638765823217</v>
      </c>
      <c r="P75" s="9">
        <f t="shared" si="68"/>
        <v>8.7115648453445441E-3</v>
      </c>
      <c r="Q75" s="12">
        <f t="shared" si="69"/>
        <v>1.5680816721620179E-3</v>
      </c>
      <c r="R75" s="9">
        <f t="shared" si="70"/>
        <v>1.9710000000000002E-2</v>
      </c>
      <c r="S75" s="13">
        <f t="shared" si="71"/>
        <v>7.9557669820498111E-2</v>
      </c>
      <c r="T75" s="2">
        <f t="shared" si="72"/>
        <v>0.01</v>
      </c>
      <c r="U75" s="14">
        <f t="shared" si="73"/>
        <v>7.9557669820498112E-4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1.3395576698204981E-2</v>
      </c>
      <c r="AR75" s="9">
        <f t="shared" si="77"/>
        <v>10.950000000000001</v>
      </c>
      <c r="AS75" s="1">
        <f t="shared" si="78"/>
        <v>0.18</v>
      </c>
      <c r="AT75" s="1">
        <f t="shared" si="79"/>
        <v>11567.5</v>
      </c>
      <c r="AU75" s="1">
        <f t="shared" si="80"/>
        <v>2046267.2356263187</v>
      </c>
    </row>
    <row r="76" spans="1:48" x14ac:dyDescent="0.15">
      <c r="C76" s="7">
        <v>3</v>
      </c>
      <c r="D76" s="7">
        <f t="shared" si="81"/>
        <v>4.17626690596774</v>
      </c>
      <c r="E76" s="10">
        <f t="shared" si="82"/>
        <v>3.4404514973448301</v>
      </c>
      <c r="F76" s="7" t="s">
        <v>83</v>
      </c>
      <c r="G76" s="1">
        <v>4</v>
      </c>
      <c r="H76" s="9">
        <f t="shared" si="63"/>
        <v>4.17626690596774</v>
      </c>
      <c r="I76" s="9">
        <f t="shared" si="64"/>
        <v>277.32626690596771</v>
      </c>
      <c r="J76" s="9">
        <f t="shared" si="65"/>
        <v>2.9808213478194671E-2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0.42165482281288769</v>
      </c>
      <c r="P76" s="9">
        <f t="shared" si="68"/>
        <v>1.2568776972516904E-2</v>
      </c>
      <c r="Q76" s="12">
        <f t="shared" si="69"/>
        <v>2.2623798550530428E-3</v>
      </c>
      <c r="R76" s="9">
        <f t="shared" si="70"/>
        <v>1.9710000000000002E-2</v>
      </c>
      <c r="S76" s="13">
        <f t="shared" si="71"/>
        <v>0.11478335134718633</v>
      </c>
      <c r="T76" s="2">
        <f t="shared" si="72"/>
        <v>0.01</v>
      </c>
      <c r="U76" s="14">
        <f t="shared" si="73"/>
        <v>1.1478335134718633E-3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1.3747833513471863E-2</v>
      </c>
      <c r="AR76" s="9">
        <f t="shared" si="77"/>
        <v>10.950000000000001</v>
      </c>
      <c r="AS76" s="1">
        <f t="shared" si="78"/>
        <v>0.18</v>
      </c>
      <c r="AT76" s="1">
        <f t="shared" si="79"/>
        <v>11567.5</v>
      </c>
      <c r="AU76" s="1">
        <f t="shared" si="80"/>
        <v>2100076.9069712847</v>
      </c>
    </row>
    <row r="77" spans="1:48" x14ac:dyDescent="0.15">
      <c r="C77" s="7">
        <v>4</v>
      </c>
      <c r="D77" s="7">
        <f t="shared" si="81"/>
        <v>8.04472186676667</v>
      </c>
      <c r="E77" s="10">
        <f t="shared" si="82"/>
        <v>4.17626690596774</v>
      </c>
      <c r="F77" s="7" t="s">
        <v>83</v>
      </c>
      <c r="G77" s="1">
        <v>5</v>
      </c>
      <c r="H77" s="9">
        <f t="shared" si="63"/>
        <v>8.04472186676667</v>
      </c>
      <c r="I77" s="9">
        <f t="shared" si="64"/>
        <v>281.19472186676666</v>
      </c>
      <c r="J77" s="9">
        <f t="shared" si="65"/>
        <v>4.8317454988404063E-2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0.38863174354835223</v>
      </c>
      <c r="O77" s="9">
        <f t="shared" si="83"/>
        <v>0.1299543022920186</v>
      </c>
      <c r="P77" s="9">
        <f t="shared" si="68"/>
        <v>6.2790611515440636E-3</v>
      </c>
      <c r="Q77" s="12">
        <f t="shared" si="69"/>
        <v>1.1302310072779315E-3</v>
      </c>
      <c r="R77" s="9">
        <f t="shared" si="70"/>
        <v>1.9710000000000002E-2</v>
      </c>
      <c r="S77" s="13">
        <f t="shared" si="71"/>
        <v>5.7343024215014277E-2</v>
      </c>
      <c r="T77" s="2">
        <f t="shared" si="72"/>
        <v>0.01</v>
      </c>
      <c r="U77" s="14">
        <f t="shared" si="73"/>
        <v>5.7343024215014281E-4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1.3173430242150144E-2</v>
      </c>
      <c r="AR77" s="9">
        <f t="shared" si="77"/>
        <v>10.950000000000001</v>
      </c>
      <c r="AS77" s="1">
        <f t="shared" si="78"/>
        <v>0.18</v>
      </c>
      <c r="AT77" s="1">
        <f t="shared" si="79"/>
        <v>11567.5</v>
      </c>
      <c r="AU77" s="1">
        <f t="shared" si="80"/>
        <v>2012332.8239338063</v>
      </c>
    </row>
    <row r="78" spans="1:48" x14ac:dyDescent="0.15">
      <c r="C78" s="7">
        <v>5</v>
      </c>
      <c r="D78" s="7">
        <f t="shared" si="81"/>
        <v>13.8980227474516</v>
      </c>
      <c r="E78" s="10">
        <f t="shared" si="82"/>
        <v>8.04472186676667</v>
      </c>
      <c r="F78" s="7" t="s">
        <v>85</v>
      </c>
      <c r="G78" s="1">
        <v>6</v>
      </c>
      <c r="H78" s="9">
        <f t="shared" si="63"/>
        <v>13.8980227474516</v>
      </c>
      <c r="I78" s="9">
        <f t="shared" si="64"/>
        <v>287.04802274745157</v>
      </c>
      <c r="J78" s="9">
        <f t="shared" si="65"/>
        <v>9.789294408533207E-2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0.23317524114047455</v>
      </c>
      <c r="P78" s="9">
        <f t="shared" si="68"/>
        <v>2.2826210843048297E-2</v>
      </c>
      <c r="Q78" s="12">
        <f t="shared" si="69"/>
        <v>4.1087179517486933E-3</v>
      </c>
      <c r="R78" s="9">
        <f t="shared" si="70"/>
        <v>1.9710000000000002E-2</v>
      </c>
      <c r="S78" s="13">
        <f t="shared" si="71"/>
        <v>0.20845854651185658</v>
      </c>
      <c r="T78" s="2">
        <f t="shared" si="72"/>
        <v>0.01</v>
      </c>
      <c r="U78" s="14">
        <f t="shared" si="73"/>
        <v>2.084585465118566E-3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1.4684585465118565E-2</v>
      </c>
      <c r="AR78" s="9">
        <f t="shared" si="77"/>
        <v>10.950000000000001</v>
      </c>
      <c r="AS78" s="1">
        <f t="shared" si="78"/>
        <v>0.18</v>
      </c>
      <c r="AT78" s="1">
        <f t="shared" si="79"/>
        <v>11567.5</v>
      </c>
      <c r="AU78" s="1">
        <f t="shared" si="80"/>
        <v>2243172.263725915</v>
      </c>
    </row>
    <row r="79" spans="1:48" x14ac:dyDescent="0.15">
      <c r="C79" s="7">
        <v>6</v>
      </c>
      <c r="D79" s="7">
        <f t="shared" si="81"/>
        <v>17.150197067000001</v>
      </c>
      <c r="E79" s="10">
        <f t="shared" si="82"/>
        <v>13.8980227474516</v>
      </c>
      <c r="F79" s="7" t="s">
        <v>83</v>
      </c>
      <c r="G79" s="1">
        <v>7</v>
      </c>
      <c r="H79" s="9">
        <f t="shared" si="63"/>
        <v>17.150197067000001</v>
      </c>
      <c r="I79" s="9">
        <f t="shared" si="64"/>
        <v>290.300197067</v>
      </c>
      <c r="J79" s="9">
        <f t="shared" si="65"/>
        <v>0.14314785629782403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0.31984903029742623</v>
      </c>
      <c r="P79" s="9">
        <f t="shared" si="68"/>
        <v>4.5785703026014334E-2</v>
      </c>
      <c r="Q79" s="12">
        <f t="shared" si="69"/>
        <v>8.2414265446825799E-3</v>
      </c>
      <c r="R79" s="9">
        <f t="shared" si="70"/>
        <v>1.9710000000000002E-2</v>
      </c>
      <c r="S79" s="13">
        <f t="shared" si="71"/>
        <v>0.41813427421017652</v>
      </c>
      <c r="T79" s="2">
        <f t="shared" si="72"/>
        <v>0.01</v>
      </c>
      <c r="U79" s="14">
        <f t="shared" si="73"/>
        <v>4.1813427421017657E-3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2.5781342742101768E-2</v>
      </c>
      <c r="AR79" s="9">
        <f t="shared" si="77"/>
        <v>10.950000000000001</v>
      </c>
      <c r="AS79" s="1">
        <f t="shared" si="78"/>
        <v>0.18</v>
      </c>
      <c r="AT79" s="1">
        <f t="shared" si="79"/>
        <v>11567.5</v>
      </c>
      <c r="AU79" s="1">
        <f t="shared" si="80"/>
        <v>3938278.8910226258</v>
      </c>
    </row>
    <row r="80" spans="1:48" x14ac:dyDescent="0.15">
      <c r="C80" s="7">
        <v>7</v>
      </c>
      <c r="D80" s="7">
        <f t="shared" si="81"/>
        <v>18.7629536545161</v>
      </c>
      <c r="E80" s="10">
        <f t="shared" si="82"/>
        <v>17.150197067000001</v>
      </c>
      <c r="F80" s="7" t="s">
        <v>83</v>
      </c>
      <c r="G80" s="1">
        <v>8</v>
      </c>
      <c r="H80" s="9">
        <f t="shared" si="63"/>
        <v>18.7629536545161</v>
      </c>
      <c r="I80" s="9">
        <f t="shared" si="64"/>
        <v>291.91295365451606</v>
      </c>
      <c r="J80" s="9">
        <f t="shared" si="65"/>
        <v>0.17229044233306645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0.3835633272714119</v>
      </c>
      <c r="P80" s="9">
        <f t="shared" si="68"/>
        <v>6.6084295318334291E-2</v>
      </c>
      <c r="Q80" s="12">
        <f t="shared" si="69"/>
        <v>1.1895173157300171E-2</v>
      </c>
      <c r="R80" s="9">
        <f t="shared" si="70"/>
        <v>1.9710000000000002E-2</v>
      </c>
      <c r="S80" s="13">
        <f t="shared" si="71"/>
        <v>0.60350954628615783</v>
      </c>
      <c r="T80" s="2">
        <f t="shared" si="72"/>
        <v>0.01</v>
      </c>
      <c r="U80" s="14">
        <f t="shared" si="73"/>
        <v>6.0350954628615788E-3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2.7635095462861581E-2</v>
      </c>
      <c r="AR80" s="9">
        <f t="shared" si="77"/>
        <v>10.950000000000001</v>
      </c>
      <c r="AS80" s="1">
        <f t="shared" si="78"/>
        <v>0.18</v>
      </c>
      <c r="AT80" s="1">
        <f t="shared" si="79"/>
        <v>11567.5</v>
      </c>
      <c r="AU80" s="1">
        <f t="shared" si="80"/>
        <v>4221452.4744303674</v>
      </c>
    </row>
    <row r="81" spans="1:48" x14ac:dyDescent="0.15">
      <c r="C81" s="7">
        <v>8</v>
      </c>
      <c r="D81" s="7">
        <f t="shared" si="81"/>
        <v>17.917888154516099</v>
      </c>
      <c r="E81" s="10">
        <f t="shared" si="82"/>
        <v>18.7629536545161</v>
      </c>
      <c r="F81" s="7" t="s">
        <v>83</v>
      </c>
      <c r="G81" s="1">
        <v>9</v>
      </c>
      <c r="H81" s="9">
        <f t="shared" si="63"/>
        <v>17.917888154516099</v>
      </c>
      <c r="I81" s="9">
        <f t="shared" si="64"/>
        <v>291.06788815451608</v>
      </c>
      <c r="J81" s="9">
        <f t="shared" si="65"/>
        <v>0.1563881170554467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0.42697903195307763</v>
      </c>
      <c r="P81" s="9">
        <f t="shared" si="68"/>
        <v>6.6774446829299214E-2</v>
      </c>
      <c r="Q81" s="12">
        <f t="shared" si="69"/>
        <v>1.2019400429273857E-2</v>
      </c>
      <c r="R81" s="9">
        <f t="shared" si="70"/>
        <v>1.9710000000000002E-2</v>
      </c>
      <c r="S81" s="13">
        <f t="shared" si="71"/>
        <v>0.60981229981095164</v>
      </c>
      <c r="T81" s="2">
        <f t="shared" si="72"/>
        <v>0.01</v>
      </c>
      <c r="U81" s="14">
        <f t="shared" si="73"/>
        <v>6.0981229981095161E-3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2.7698122998109517E-2</v>
      </c>
      <c r="AR81" s="9">
        <f t="shared" si="77"/>
        <v>10.950000000000001</v>
      </c>
      <c r="AS81" s="1">
        <f t="shared" si="78"/>
        <v>0.18</v>
      </c>
      <c r="AT81" s="1">
        <f t="shared" si="79"/>
        <v>11567.5</v>
      </c>
      <c r="AU81" s="1">
        <f t="shared" si="80"/>
        <v>4231080.3675196897</v>
      </c>
    </row>
    <row r="82" spans="1:48" x14ac:dyDescent="0.15">
      <c r="C82" s="7">
        <v>9</v>
      </c>
      <c r="D82" s="7">
        <f t="shared" si="81"/>
        <v>17.134432384</v>
      </c>
      <c r="E82" s="10">
        <f t="shared" si="82"/>
        <v>17.917888154516099</v>
      </c>
      <c r="F82" s="7" t="s">
        <v>83</v>
      </c>
      <c r="G82" s="1">
        <v>10</v>
      </c>
      <c r="H82" s="9">
        <f t="shared" si="63"/>
        <v>17.134432384</v>
      </c>
      <c r="I82" s="9">
        <f t="shared" si="64"/>
        <v>290.28443238399996</v>
      </c>
      <c r="J82" s="9">
        <f t="shared" si="65"/>
        <v>0.14288734935351677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0.46970458512377844</v>
      </c>
      <c r="P82" s="9">
        <f t="shared" si="68"/>
        <v>6.7114843147529982E-2</v>
      </c>
      <c r="Q82" s="12">
        <f t="shared" si="69"/>
        <v>1.2080671766555397E-2</v>
      </c>
      <c r="R82" s="9">
        <f t="shared" si="70"/>
        <v>1.9710000000000002E-2</v>
      </c>
      <c r="S82" s="13">
        <f t="shared" si="71"/>
        <v>0.6129209419865751</v>
      </c>
      <c r="T82" s="2">
        <f t="shared" si="72"/>
        <v>0.01</v>
      </c>
      <c r="U82" s="14">
        <f t="shared" si="73"/>
        <v>6.1292094198657507E-3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2.7729209419865751E-2</v>
      </c>
      <c r="AR82" s="9">
        <f t="shared" si="77"/>
        <v>10.950000000000001</v>
      </c>
      <c r="AS82" s="1">
        <f t="shared" si="78"/>
        <v>0.18</v>
      </c>
      <c r="AT82" s="1">
        <f t="shared" si="79"/>
        <v>11567.5</v>
      </c>
      <c r="AU82" s="1">
        <f t="shared" si="80"/>
        <v>4235829.0340195177</v>
      </c>
    </row>
    <row r="83" spans="1:48" x14ac:dyDescent="0.15">
      <c r="C83" s="7">
        <v>10</v>
      </c>
      <c r="D83" s="7">
        <f t="shared" si="81"/>
        <v>8.6670455467096801</v>
      </c>
      <c r="E83" s="10">
        <f t="shared" si="82"/>
        <v>17.134432384</v>
      </c>
      <c r="F83" s="7" t="s">
        <v>83</v>
      </c>
      <c r="G83" s="1">
        <v>11</v>
      </c>
      <c r="H83" s="9">
        <f t="shared" si="63"/>
        <v>8.6670455467096801</v>
      </c>
      <c r="I83" s="9">
        <f t="shared" si="64"/>
        <v>281.81704554670966</v>
      </c>
      <c r="J83" s="9">
        <f t="shared" si="65"/>
        <v>5.2156926830452116E-2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0.38246025487743601</v>
      </c>
      <c r="O83" s="9">
        <f t="shared" si="83"/>
        <v>0.12962948709881245</v>
      </c>
      <c r="P83" s="9">
        <f t="shared" si="68"/>
        <v>6.7610756736817971E-3</v>
      </c>
      <c r="Q83" s="12">
        <f t="shared" si="69"/>
        <v>1.2169936212627233E-3</v>
      </c>
      <c r="R83" s="9">
        <f t="shared" si="70"/>
        <v>1.9710000000000002E-2</v>
      </c>
      <c r="S83" s="13">
        <f t="shared" si="71"/>
        <v>6.1744983321294938E-2</v>
      </c>
      <c r="T83" s="2">
        <f t="shared" si="72"/>
        <v>0.01</v>
      </c>
      <c r="U83" s="14">
        <f t="shared" si="73"/>
        <v>6.1744983321294943E-4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1.3217449833212949E-2</v>
      </c>
      <c r="AR83" s="9">
        <f t="shared" si="77"/>
        <v>10.950000000000001</v>
      </c>
      <c r="AS83" s="1">
        <f t="shared" si="78"/>
        <v>0.18</v>
      </c>
      <c r="AT83" s="1">
        <f t="shared" si="79"/>
        <v>11567.5</v>
      </c>
      <c r="AU83" s="1">
        <f t="shared" si="80"/>
        <v>2019057.1217335088</v>
      </c>
    </row>
    <row r="84" spans="1:48" x14ac:dyDescent="0.15">
      <c r="C84" s="7">
        <v>11</v>
      </c>
      <c r="D84" s="7">
        <f t="shared" si="81"/>
        <v>4.0140776808666701</v>
      </c>
      <c r="E84" s="10">
        <f t="shared" si="82"/>
        <v>8.6670455467096801</v>
      </c>
      <c r="F84" s="7" t="s">
        <v>85</v>
      </c>
      <c r="G84" s="1">
        <v>12</v>
      </c>
      <c r="H84" s="9">
        <f t="shared" si="63"/>
        <v>4.0140776808666701</v>
      </c>
      <c r="I84" s="9">
        <f t="shared" si="64"/>
        <v>277.16407768086663</v>
      </c>
      <c r="J84" s="9">
        <f t="shared" si="65"/>
        <v>2.9202046779048661E-2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0.23236841142513065</v>
      </c>
      <c r="P84" s="9">
        <f t="shared" si="68"/>
        <v>6.785633220409891E-3</v>
      </c>
      <c r="Q84" s="12">
        <f t="shared" si="69"/>
        <v>1.2214139796737804E-3</v>
      </c>
      <c r="R84" s="9">
        <f t="shared" si="70"/>
        <v>1.9710000000000002E-2</v>
      </c>
      <c r="S84" s="13">
        <f t="shared" si="71"/>
        <v>6.1969253154428222E-2</v>
      </c>
      <c r="T84" s="2">
        <f t="shared" si="72"/>
        <v>0.01</v>
      </c>
      <c r="U84" s="14">
        <f t="shared" si="73"/>
        <v>6.1969253154428225E-4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1.3219692531544282E-2</v>
      </c>
      <c r="AR84" s="9">
        <f t="shared" si="77"/>
        <v>10.950000000000001</v>
      </c>
      <c r="AS84" s="1">
        <f t="shared" si="78"/>
        <v>0.18</v>
      </c>
      <c r="AT84" s="1">
        <f t="shared" si="79"/>
        <v>11567.5</v>
      </c>
      <c r="AU84" s="1">
        <f t="shared" si="80"/>
        <v>2019399.7094561723</v>
      </c>
      <c r="AV84" s="1">
        <f>SUM(AU73:AU84)</f>
        <v>33022913.567919865</v>
      </c>
    </row>
    <row r="85" spans="1:48" x14ac:dyDescent="0.15">
      <c r="C85" s="7">
        <v>12</v>
      </c>
      <c r="D85" s="7">
        <f t="shared" si="81"/>
        <v>2.4666077694516102</v>
      </c>
      <c r="E85" s="10">
        <f t="shared" si="82"/>
        <v>4.0140776808666701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4.1109012549677404</v>
      </c>
      <c r="E89" s="7"/>
      <c r="F89" s="7"/>
      <c r="G89" s="1">
        <v>1</v>
      </c>
      <c r="H89" s="9">
        <f t="shared" ref="H89:H100" si="84">E90</f>
        <v>4.1109012549677404</v>
      </c>
      <c r="I89" s="9">
        <f t="shared" ref="I89:I100" si="85">H89+273.15</f>
        <v>277.26090125496773</v>
      </c>
      <c r="J89" s="9">
        <f t="shared" ref="J89:J100" si="86">EXP(($C$15*(I89-$C$13))/($C$16*I89*$C$13))</f>
        <v>2.9562501953839387E-2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0.15683720255315525</v>
      </c>
      <c r="Q89" s="12">
        <f t="shared" ref="Q89:Q100" si="90">P89*$B$91</f>
        <v>7.0576741148919861E-2</v>
      </c>
      <c r="R89" s="9">
        <f t="shared" ref="R89:R100" si="91">L89*$B$91</f>
        <v>2.3873737500000001</v>
      </c>
      <c r="S89" s="13">
        <f t="shared" ref="S89:S100" si="92">Q89/R89</f>
        <v>2.9562501953839384E-2</v>
      </c>
      <c r="T89" s="2">
        <f t="shared" ref="T89:T100" si="93">$B$90/100</f>
        <v>0.51</v>
      </c>
      <c r="U89" s="14">
        <f t="shared" ref="U89:U100" si="94">S89*T89</f>
        <v>1.5076875996458086E-2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3.4882678112932115E-2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2281341.6666666665</v>
      </c>
      <c r="AN89" s="1">
        <f t="shared" ref="AN89:AN100" si="99">AM89*10000*AK89*AJ89</f>
        <v>8278237413.1667519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1.2037660520645199</v>
      </c>
      <c r="E90" s="10">
        <f t="shared" ref="E90:E101" si="101">D89</f>
        <v>4.1109012549677404</v>
      </c>
      <c r="F90" s="7" t="s">
        <v>83</v>
      </c>
      <c r="G90" s="1">
        <v>2</v>
      </c>
      <c r="H90" s="9">
        <f t="shared" si="84"/>
        <v>1.2037660520645199</v>
      </c>
      <c r="I90" s="9">
        <f t="shared" si="85"/>
        <v>274.35376605206449</v>
      </c>
      <c r="J90" s="9">
        <f t="shared" si="86"/>
        <v>2.0376618291782649E-2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10.453712797446844</v>
      </c>
      <c r="P90" s="9">
        <f t="shared" si="89"/>
        <v>0.21301131540549773</v>
      </c>
      <c r="Q90" s="12">
        <f t="shared" si="90"/>
        <v>9.5855091932473976E-2</v>
      </c>
      <c r="R90" s="9">
        <f t="shared" si="91"/>
        <v>2.3873737500000001</v>
      </c>
      <c r="S90" s="13">
        <f t="shared" si="92"/>
        <v>4.0150852765501829E-2</v>
      </c>
      <c r="T90" s="2">
        <f t="shared" si="93"/>
        <v>0.51</v>
      </c>
      <c r="U90" s="14">
        <f t="shared" si="94"/>
        <v>2.0476934910405933E-2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3.651079587548739E-2</v>
      </c>
      <c r="AK90" s="9">
        <f t="shared" si="96"/>
        <v>10.4025</v>
      </c>
      <c r="AL90" s="1">
        <f t="shared" si="97"/>
        <v>0.45</v>
      </c>
      <c r="AM90" s="17">
        <f t="shared" si="98"/>
        <v>2281341.6666666665</v>
      </c>
      <c r="AN90" s="1">
        <f t="shared" si="99"/>
        <v>8664616731.0445766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3.4404514973448301</v>
      </c>
      <c r="E91" s="10">
        <f t="shared" si="101"/>
        <v>1.2037660520645199</v>
      </c>
      <c r="F91" s="7" t="s">
        <v>83</v>
      </c>
      <c r="G91" s="1">
        <v>3</v>
      </c>
      <c r="H91" s="9">
        <f t="shared" si="84"/>
        <v>3.4404514973448301</v>
      </c>
      <c r="I91" s="9">
        <f t="shared" si="85"/>
        <v>276.59045149734482</v>
      </c>
      <c r="J91" s="9">
        <f t="shared" si="86"/>
        <v>2.715013220588124E-2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15.545976482041347</v>
      </c>
      <c r="P91" s="9">
        <f t="shared" si="89"/>
        <v>0.4220753167569431</v>
      </c>
      <c r="Q91" s="12">
        <f t="shared" si="90"/>
        <v>0.1899338925406244</v>
      </c>
      <c r="R91" s="9">
        <f t="shared" si="91"/>
        <v>2.3873737500000001</v>
      </c>
      <c r="S91" s="13">
        <f t="shared" si="92"/>
        <v>7.9557669820498111E-2</v>
      </c>
      <c r="T91" s="2">
        <f t="shared" si="93"/>
        <v>0.51</v>
      </c>
      <c r="U91" s="14">
        <f t="shared" si="94"/>
        <v>4.0574411608454035E-2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4.2570185099948893E-2</v>
      </c>
      <c r="AK91" s="9">
        <f t="shared" si="96"/>
        <v>10.4025</v>
      </c>
      <c r="AL91" s="1">
        <f t="shared" si="97"/>
        <v>0.45</v>
      </c>
      <c r="AM91" s="17">
        <f t="shared" si="98"/>
        <v>2281341.6666666665</v>
      </c>
      <c r="AN91" s="1">
        <f t="shared" si="99"/>
        <v>10102610179.153149</v>
      </c>
    </row>
    <row r="92" spans="1:48" x14ac:dyDescent="0.15">
      <c r="C92" s="7">
        <v>3</v>
      </c>
      <c r="D92" s="7">
        <f t="shared" si="100"/>
        <v>4.17626690596774</v>
      </c>
      <c r="E92" s="10">
        <f t="shared" si="101"/>
        <v>3.4404514973448301</v>
      </c>
      <c r="F92" s="7" t="s">
        <v>83</v>
      </c>
      <c r="G92" s="1">
        <v>4</v>
      </c>
      <c r="H92" s="9">
        <f t="shared" si="84"/>
        <v>4.17626690596774</v>
      </c>
      <c r="I92" s="9">
        <f t="shared" si="85"/>
        <v>277.32626690596771</v>
      </c>
      <c r="J92" s="9">
        <f t="shared" si="86"/>
        <v>2.9808213478194671E-2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20.429176165284407</v>
      </c>
      <c r="P92" s="9">
        <f t="shared" si="89"/>
        <v>0.608957244318444</v>
      </c>
      <c r="Q92" s="12">
        <f t="shared" si="90"/>
        <v>0.27403075994329978</v>
      </c>
      <c r="R92" s="9">
        <f t="shared" si="91"/>
        <v>2.3873737500000001</v>
      </c>
      <c r="S92" s="13">
        <f t="shared" si="92"/>
        <v>0.11478335134718633</v>
      </c>
      <c r="T92" s="2">
        <f t="shared" si="93"/>
        <v>0.51</v>
      </c>
      <c r="U92" s="14">
        <f t="shared" si="94"/>
        <v>5.8539509187065027E-2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4.7986662019900109E-2</v>
      </c>
      <c r="AK92" s="9">
        <f t="shared" si="96"/>
        <v>10.4025</v>
      </c>
      <c r="AL92" s="1">
        <f t="shared" si="97"/>
        <v>0.45</v>
      </c>
      <c r="AM92" s="17">
        <f t="shared" si="98"/>
        <v>2281341.6666666665</v>
      </c>
      <c r="AN92" s="1">
        <f t="shared" si="99"/>
        <v>11388029886.353645</v>
      </c>
    </row>
    <row r="93" spans="1:48" x14ac:dyDescent="0.15">
      <c r="C93" s="7">
        <v>4</v>
      </c>
      <c r="D93" s="7">
        <f t="shared" si="100"/>
        <v>8.04472186676667</v>
      </c>
      <c r="E93" s="10">
        <f t="shared" si="101"/>
        <v>4.17626690596774</v>
      </c>
      <c r="F93" s="7" t="s">
        <v>83</v>
      </c>
      <c r="G93" s="1">
        <v>5</v>
      </c>
      <c r="H93" s="9">
        <f t="shared" si="84"/>
        <v>8.04472186676667</v>
      </c>
      <c r="I93" s="9">
        <f t="shared" si="85"/>
        <v>281.19472186676666</v>
      </c>
      <c r="J93" s="9">
        <f t="shared" si="86"/>
        <v>4.8317454988404063E-2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18.829207974917665</v>
      </c>
      <c r="O93" s="9">
        <f t="shared" si="102"/>
        <v>6.2962859460482967</v>
      </c>
      <c r="P93" s="9">
        <f t="shared" si="89"/>
        <v>0.30422051279230966</v>
      </c>
      <c r="Q93" s="12">
        <f t="shared" si="90"/>
        <v>0.13689923075653934</v>
      </c>
      <c r="R93" s="9">
        <f t="shared" si="91"/>
        <v>2.3873737500000001</v>
      </c>
      <c r="S93" s="13">
        <f t="shared" si="92"/>
        <v>5.7343024215014235E-2</v>
      </c>
      <c r="T93" s="2">
        <f t="shared" si="93"/>
        <v>0.51</v>
      </c>
      <c r="U93" s="14">
        <f t="shared" si="94"/>
        <v>2.9244942349657261E-2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3.1728350118421664E-2</v>
      </c>
      <c r="AK93" s="9">
        <f t="shared" si="96"/>
        <v>10.4025</v>
      </c>
      <c r="AL93" s="1">
        <f t="shared" si="97"/>
        <v>0.45</v>
      </c>
      <c r="AM93" s="17">
        <f t="shared" si="98"/>
        <v>2281341.6666666665</v>
      </c>
      <c r="AN93" s="1">
        <f t="shared" si="99"/>
        <v>7529663122.7118282</v>
      </c>
    </row>
    <row r="94" spans="1:48" x14ac:dyDescent="0.15">
      <c r="C94" s="7">
        <v>5</v>
      </c>
      <c r="D94" s="7">
        <f t="shared" si="100"/>
        <v>13.8980227474516</v>
      </c>
      <c r="E94" s="10">
        <f t="shared" si="101"/>
        <v>8.04472186676667</v>
      </c>
      <c r="F94" s="7" t="s">
        <v>85</v>
      </c>
      <c r="G94" s="1">
        <v>6</v>
      </c>
      <c r="H94" s="9">
        <f t="shared" si="84"/>
        <v>13.8980227474516</v>
      </c>
      <c r="I94" s="9">
        <f t="shared" si="85"/>
        <v>287.04802274745157</v>
      </c>
      <c r="J94" s="9">
        <f t="shared" si="86"/>
        <v>9.789294408533207E-2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11.297340433255988</v>
      </c>
      <c r="P94" s="9">
        <f t="shared" si="89"/>
        <v>1.1059299153456896</v>
      </c>
      <c r="Q94" s="12">
        <f t="shared" si="90"/>
        <v>0.49766846190556036</v>
      </c>
      <c r="R94" s="9">
        <f t="shared" si="91"/>
        <v>2.3873737500000001</v>
      </c>
      <c r="S94" s="13">
        <f t="shared" si="92"/>
        <v>0.20845854651185652</v>
      </c>
      <c r="T94" s="2">
        <f t="shared" si="93"/>
        <v>0.51</v>
      </c>
      <c r="U94" s="14">
        <f t="shared" si="94"/>
        <v>0.10631385872104683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5.8182628404395628E-2</v>
      </c>
      <c r="AK94" s="9">
        <f t="shared" si="96"/>
        <v>10.4025</v>
      </c>
      <c r="AL94" s="1">
        <f t="shared" si="97"/>
        <v>0.45</v>
      </c>
      <c r="AM94" s="17">
        <f t="shared" si="98"/>
        <v>2281341.6666666665</v>
      </c>
      <c r="AN94" s="1">
        <f t="shared" si="99"/>
        <v>13807701624.695028</v>
      </c>
    </row>
    <row r="95" spans="1:48" x14ac:dyDescent="0.15">
      <c r="C95" s="7">
        <v>6</v>
      </c>
      <c r="D95" s="7">
        <f t="shared" si="100"/>
        <v>17.150197067000001</v>
      </c>
      <c r="E95" s="10">
        <f t="shared" si="101"/>
        <v>13.8980227474516</v>
      </c>
      <c r="F95" s="7" t="s">
        <v>83</v>
      </c>
      <c r="G95" s="1">
        <v>7</v>
      </c>
      <c r="H95" s="9">
        <f t="shared" si="84"/>
        <v>17.150197067000001</v>
      </c>
      <c r="I95" s="9">
        <f t="shared" si="85"/>
        <v>290.300197067</v>
      </c>
      <c r="J95" s="9">
        <f t="shared" si="86"/>
        <v>0.14314785629782403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15.496685517910297</v>
      </c>
      <c r="P95" s="9">
        <f t="shared" si="89"/>
        <v>2.2183173116103938</v>
      </c>
      <c r="Q95" s="12">
        <f t="shared" si="90"/>
        <v>0.99824279022467721</v>
      </c>
      <c r="R95" s="9">
        <f t="shared" si="91"/>
        <v>2.3873737500000001</v>
      </c>
      <c r="S95" s="13">
        <f t="shared" si="92"/>
        <v>0.4181342742101764</v>
      </c>
      <c r="T95" s="2">
        <f t="shared" si="93"/>
        <v>0.51</v>
      </c>
      <c r="U95" s="14">
        <f t="shared" si="94"/>
        <v>0.21324847984718998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0.11074941667392778</v>
      </c>
      <c r="AK95" s="9">
        <f t="shared" si="96"/>
        <v>10.4025</v>
      </c>
      <c r="AL95" s="1">
        <f t="shared" si="97"/>
        <v>0.45</v>
      </c>
      <c r="AM95" s="17">
        <f t="shared" si="98"/>
        <v>2281341.6666666665</v>
      </c>
      <c r="AN95" s="1">
        <f t="shared" si="99"/>
        <v>26282671348.46542</v>
      </c>
    </row>
    <row r="96" spans="1:48" x14ac:dyDescent="0.15">
      <c r="C96" s="7">
        <v>7</v>
      </c>
      <c r="D96" s="7">
        <f t="shared" si="100"/>
        <v>18.7629536545161</v>
      </c>
      <c r="E96" s="10">
        <f t="shared" si="101"/>
        <v>17.150197067000001</v>
      </c>
      <c r="F96" s="7" t="s">
        <v>83</v>
      </c>
      <c r="G96" s="1">
        <v>8</v>
      </c>
      <c r="H96" s="9">
        <f t="shared" si="84"/>
        <v>18.7629536545161</v>
      </c>
      <c r="I96" s="9">
        <f t="shared" si="85"/>
        <v>291.91295365451606</v>
      </c>
      <c r="J96" s="9">
        <f t="shared" si="86"/>
        <v>0.17229044233306645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18.5836432062999</v>
      </c>
      <c r="P96" s="9">
        <f t="shared" si="89"/>
        <v>3.2017841081732952</v>
      </c>
      <c r="Q96" s="12">
        <f t="shared" si="90"/>
        <v>1.4408028486779829</v>
      </c>
      <c r="R96" s="9">
        <f t="shared" si="91"/>
        <v>2.3873737500000001</v>
      </c>
      <c r="S96" s="13">
        <f t="shared" si="92"/>
        <v>0.60350954628615772</v>
      </c>
      <c r="T96" s="2">
        <f t="shared" si="93"/>
        <v>0.51</v>
      </c>
      <c r="U96" s="14">
        <f t="shared" si="94"/>
        <v>0.30778986860594043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0.13925364538469104</v>
      </c>
      <c r="AK96" s="9">
        <f t="shared" si="96"/>
        <v>10.4025</v>
      </c>
      <c r="AL96" s="1">
        <f t="shared" si="97"/>
        <v>0.45</v>
      </c>
      <c r="AM96" s="17">
        <f t="shared" si="98"/>
        <v>2281341.6666666665</v>
      </c>
      <c r="AN96" s="1">
        <f t="shared" si="99"/>
        <v>33047197047.523563</v>
      </c>
    </row>
    <row r="97" spans="1:50" x14ac:dyDescent="0.15">
      <c r="C97" s="7">
        <v>8</v>
      </c>
      <c r="D97" s="7">
        <f t="shared" si="100"/>
        <v>17.917888154516099</v>
      </c>
      <c r="E97" s="10">
        <f t="shared" si="101"/>
        <v>18.7629536545161</v>
      </c>
      <c r="F97" s="7" t="s">
        <v>83</v>
      </c>
      <c r="G97" s="1">
        <v>9</v>
      </c>
      <c r="H97" s="9">
        <f t="shared" si="84"/>
        <v>17.917888154516099</v>
      </c>
      <c r="I97" s="9">
        <f t="shared" si="85"/>
        <v>291.06788815451608</v>
      </c>
      <c r="J97" s="9">
        <f t="shared" si="86"/>
        <v>0.1563881170554467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20.687134098126602</v>
      </c>
      <c r="P97" s="9">
        <f t="shared" si="89"/>
        <v>3.2352219488795457</v>
      </c>
      <c r="Q97" s="12">
        <f t="shared" si="90"/>
        <v>1.4558498769957957</v>
      </c>
      <c r="R97" s="9">
        <f t="shared" si="91"/>
        <v>2.3873737500000001</v>
      </c>
      <c r="S97" s="13">
        <f t="shared" si="92"/>
        <v>0.60981229981095153</v>
      </c>
      <c r="T97" s="2">
        <f t="shared" si="93"/>
        <v>0.51</v>
      </c>
      <c r="U97" s="14">
        <f t="shared" si="94"/>
        <v>0.31100427290358529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0.14022278828043097</v>
      </c>
      <c r="AK97" s="9">
        <f t="shared" si="96"/>
        <v>10.4025</v>
      </c>
      <c r="AL97" s="1">
        <f t="shared" si="97"/>
        <v>0.45</v>
      </c>
      <c r="AM97" s="17">
        <f t="shared" si="98"/>
        <v>2281341.6666666665</v>
      </c>
      <c r="AN97" s="1">
        <f t="shared" si="99"/>
        <v>33277190712.35186</v>
      </c>
    </row>
    <row r="98" spans="1:50" x14ac:dyDescent="0.15">
      <c r="C98" s="7">
        <v>9</v>
      </c>
      <c r="D98" s="7">
        <f t="shared" si="100"/>
        <v>17.134432384</v>
      </c>
      <c r="E98" s="10">
        <f t="shared" si="101"/>
        <v>17.917888154516099</v>
      </c>
      <c r="F98" s="7" t="s">
        <v>83</v>
      </c>
      <c r="G98" s="1">
        <v>10</v>
      </c>
      <c r="H98" s="9">
        <f t="shared" si="84"/>
        <v>17.134432384</v>
      </c>
      <c r="I98" s="9">
        <f t="shared" si="85"/>
        <v>290.28443238399996</v>
      </c>
      <c r="J98" s="9">
        <f t="shared" si="86"/>
        <v>0.14288734935351677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22.757187149247056</v>
      </c>
      <c r="P98" s="9">
        <f t="shared" si="89"/>
        <v>3.2517141504978264</v>
      </c>
      <c r="Q98" s="12">
        <f t="shared" si="90"/>
        <v>1.4632713677240219</v>
      </c>
      <c r="R98" s="9">
        <f t="shared" si="91"/>
        <v>2.3873737500000001</v>
      </c>
      <c r="S98" s="13">
        <f t="shared" si="92"/>
        <v>0.61292094198657499</v>
      </c>
      <c r="T98" s="2">
        <f t="shared" si="93"/>
        <v>0.51</v>
      </c>
      <c r="U98" s="14">
        <f t="shared" si="94"/>
        <v>0.31258968041315327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0.13749478864456571</v>
      </c>
      <c r="AK98" s="9">
        <f t="shared" si="96"/>
        <v>10.4025</v>
      </c>
      <c r="AL98" s="1">
        <f t="shared" si="97"/>
        <v>0.45</v>
      </c>
      <c r="AM98" s="17">
        <f t="shared" si="98"/>
        <v>2281341.6666666665</v>
      </c>
      <c r="AN98" s="1">
        <f t="shared" si="99"/>
        <v>32629791204.332066</v>
      </c>
    </row>
    <row r="99" spans="1:50" x14ac:dyDescent="0.15">
      <c r="C99" s="7">
        <v>10</v>
      </c>
      <c r="D99" s="7">
        <f t="shared" si="100"/>
        <v>8.6670455467096801</v>
      </c>
      <c r="E99" s="10">
        <f t="shared" si="101"/>
        <v>17.134432384</v>
      </c>
      <c r="F99" s="7" t="s">
        <v>83</v>
      </c>
      <c r="G99" s="1">
        <v>11</v>
      </c>
      <c r="H99" s="9">
        <f t="shared" si="84"/>
        <v>8.6670455467096801</v>
      </c>
      <c r="I99" s="9">
        <f t="shared" si="85"/>
        <v>281.81704554670966</v>
      </c>
      <c r="J99" s="9">
        <f t="shared" si="86"/>
        <v>5.2156926830452116E-2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18.530199348811767</v>
      </c>
      <c r="O99" s="9">
        <f t="shared" si="102"/>
        <v>6.2805486499374616</v>
      </c>
      <c r="P99" s="9">
        <f t="shared" si="89"/>
        <v>0.32757411638988299</v>
      </c>
      <c r="Q99" s="12">
        <f t="shared" si="90"/>
        <v>0.14740835237544736</v>
      </c>
      <c r="R99" s="9">
        <f t="shared" si="91"/>
        <v>2.3873737500000001</v>
      </c>
      <c r="S99" s="13">
        <f t="shared" si="92"/>
        <v>6.1744983321294938E-2</v>
      </c>
      <c r="T99" s="2">
        <f t="shared" si="93"/>
        <v>0.51</v>
      </c>
      <c r="U99" s="14">
        <f t="shared" si="94"/>
        <v>3.1489941493860418E-2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3.9831217360398921E-2</v>
      </c>
      <c r="AK99" s="9">
        <f t="shared" si="96"/>
        <v>10.4025</v>
      </c>
      <c r="AL99" s="1">
        <f t="shared" si="97"/>
        <v>0.45</v>
      </c>
      <c r="AM99" s="17">
        <f t="shared" si="98"/>
        <v>2281341.6666666665</v>
      </c>
      <c r="AN99" s="1">
        <f t="shared" si="99"/>
        <v>9452607758.4217701</v>
      </c>
    </row>
    <row r="100" spans="1:50" x14ac:dyDescent="0.15">
      <c r="C100" s="7">
        <v>11</v>
      </c>
      <c r="D100" s="7">
        <f t="shared" si="100"/>
        <v>4.0140776808666701</v>
      </c>
      <c r="E100" s="10">
        <f t="shared" si="101"/>
        <v>8.6670455467096801</v>
      </c>
      <c r="F100" s="7" t="s">
        <v>85</v>
      </c>
      <c r="G100" s="1">
        <v>12</v>
      </c>
      <c r="H100" s="9">
        <f t="shared" si="84"/>
        <v>4.0140776808666701</v>
      </c>
      <c r="I100" s="9">
        <f t="shared" si="85"/>
        <v>277.16407768086663</v>
      </c>
      <c r="J100" s="9">
        <f t="shared" si="86"/>
        <v>2.9202046779048661E-2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11.258249533547579</v>
      </c>
      <c r="P100" s="9">
        <f t="shared" si="89"/>
        <v>0.32876392952885919</v>
      </c>
      <c r="Q100" s="12">
        <f t="shared" si="90"/>
        <v>0.14794376828798664</v>
      </c>
      <c r="R100" s="9">
        <f t="shared" si="91"/>
        <v>2.3873737500000001</v>
      </c>
      <c r="S100" s="13">
        <f t="shared" si="92"/>
        <v>6.1969253154428222E-2</v>
      </c>
      <c r="T100" s="2">
        <f t="shared" si="93"/>
        <v>0.51</v>
      </c>
      <c r="U100" s="14">
        <f t="shared" si="94"/>
        <v>3.1604319108758397E-2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3.9865702211290654E-2</v>
      </c>
      <c r="AK100" s="9">
        <f t="shared" si="96"/>
        <v>10.4025</v>
      </c>
      <c r="AL100" s="1">
        <f t="shared" si="97"/>
        <v>0.45</v>
      </c>
      <c r="AM100" s="17">
        <f t="shared" si="98"/>
        <v>2281341.6666666665</v>
      </c>
      <c r="AN100" s="1">
        <f t="shared" si="99"/>
        <v>9460791584.844593</v>
      </c>
      <c r="AO100" s="1">
        <f>SUM(AN89:AN100)</f>
        <v>203921108613.06427</v>
      </c>
    </row>
    <row r="101" spans="1:50" x14ac:dyDescent="0.15">
      <c r="C101" s="7">
        <v>12</v>
      </c>
      <c r="D101" s="7">
        <f t="shared" si="100"/>
        <v>2.4666077694516102</v>
      </c>
      <c r="E101" s="10">
        <f t="shared" si="101"/>
        <v>4.0140776808666701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4.1109012549677404</v>
      </c>
      <c r="E105" s="7"/>
      <c r="F105" s="7"/>
      <c r="G105" s="1">
        <v>1</v>
      </c>
      <c r="H105" s="9">
        <f t="shared" ref="H105:H116" si="103">E106</f>
        <v>4.1109012549677404</v>
      </c>
      <c r="I105" s="9">
        <f t="shared" ref="I105:I116" si="104">H105+273.15</f>
        <v>277.26090125496773</v>
      </c>
      <c r="J105" s="9">
        <f t="shared" ref="J105:J116" si="105">EXP(($C$15*(I105-$C$13))/($C$16*I105*$C$13))</f>
        <v>2.9562501953839387E-2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1.9153255549727577E-2</v>
      </c>
      <c r="Q105" s="12">
        <f t="shared" ref="Q105:Q116" si="109">P105*$B$107</f>
        <v>5.7459766649182731E-3</v>
      </c>
      <c r="R105" s="9">
        <f t="shared" ref="R105:R116" si="110">L105*$B$107</f>
        <v>0.19436706250000002</v>
      </c>
      <c r="S105" s="13">
        <f t="shared" ref="S105:S116" si="111">Q105/R105</f>
        <v>2.9562501953839387E-2</v>
      </c>
      <c r="T105" s="2">
        <f t="shared" ref="T105:T116" si="112">$B$106/100</f>
        <v>0.01</v>
      </c>
      <c r="U105" s="14">
        <f t="shared" ref="U105:U116" si="113">S105*T105</f>
        <v>2.956250195383939E-4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5.7856250195383943E-3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36829.5</v>
      </c>
      <c r="AX105" s="1">
        <f t="shared" ref="AX105:AX116" si="120">AW105*10000*AV105*0.67*AU105*AT105</f>
        <v>27748759.908156887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1.2037660520645199</v>
      </c>
      <c r="E106" s="10">
        <f t="shared" ref="E106:E117" si="122">D105</f>
        <v>4.1109012549677404</v>
      </c>
      <c r="F106" s="7" t="s">
        <v>83</v>
      </c>
      <c r="G106" s="1">
        <v>2</v>
      </c>
      <c r="H106" s="9">
        <f t="shared" si="103"/>
        <v>1.2037660520645199</v>
      </c>
      <c r="I106" s="9">
        <f t="shared" si="104"/>
        <v>274.35376605206449</v>
      </c>
      <c r="J106" s="9">
        <f t="shared" si="105"/>
        <v>2.0376618291782649E-2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1.2766271611169393</v>
      </c>
      <c r="P106" s="9">
        <f t="shared" si="108"/>
        <v>2.601334436300198E-2</v>
      </c>
      <c r="Q106" s="12">
        <f t="shared" si="109"/>
        <v>7.8040033089005938E-3</v>
      </c>
      <c r="R106" s="9">
        <f t="shared" si="110"/>
        <v>0.19436706250000002</v>
      </c>
      <c r="S106" s="13">
        <f t="shared" si="111"/>
        <v>4.0150852765501836E-2</v>
      </c>
      <c r="T106" s="2">
        <f t="shared" si="112"/>
        <v>0.01</v>
      </c>
      <c r="U106" s="14">
        <f t="shared" si="113"/>
        <v>4.0150852765501838E-4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5.8915085276550188E-3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36829.5</v>
      </c>
      <c r="AX106" s="1">
        <f t="shared" si="120"/>
        <v>28256593.726463351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3.4404514973448301</v>
      </c>
      <c r="E107" s="10">
        <f t="shared" si="122"/>
        <v>1.2037660520645199</v>
      </c>
      <c r="F107" s="7" t="s">
        <v>83</v>
      </c>
      <c r="G107" s="1">
        <v>3</v>
      </c>
      <c r="H107" s="9">
        <f t="shared" si="103"/>
        <v>3.4404514973448301</v>
      </c>
      <c r="I107" s="9">
        <f t="shared" si="104"/>
        <v>276.59045149734482</v>
      </c>
      <c r="J107" s="9">
        <f t="shared" si="105"/>
        <v>2.715013220588124E-2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1.8985040250872709</v>
      </c>
      <c r="P107" s="9">
        <f t="shared" si="108"/>
        <v>5.1544635274517081E-2</v>
      </c>
      <c r="Q107" s="12">
        <f t="shared" si="109"/>
        <v>1.5463390582355123E-2</v>
      </c>
      <c r="R107" s="9">
        <f t="shared" si="110"/>
        <v>0.19436706250000002</v>
      </c>
      <c r="S107" s="13">
        <f t="shared" si="111"/>
        <v>7.9557669820498111E-2</v>
      </c>
      <c r="T107" s="2">
        <f t="shared" si="112"/>
        <v>0.01</v>
      </c>
      <c r="U107" s="14">
        <f t="shared" si="113"/>
        <v>7.9557669820498112E-4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6.285576698204981E-3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36829.5</v>
      </c>
      <c r="AX107" s="1">
        <f t="shared" si="120"/>
        <v>30146606.130500898</v>
      </c>
    </row>
    <row r="108" spans="1:50" x14ac:dyDescent="0.15">
      <c r="C108" s="7">
        <v>3</v>
      </c>
      <c r="D108" s="7">
        <f t="shared" si="121"/>
        <v>4.17626690596774</v>
      </c>
      <c r="E108" s="10">
        <f t="shared" si="122"/>
        <v>3.4404514973448301</v>
      </c>
      <c r="F108" s="7" t="s">
        <v>83</v>
      </c>
      <c r="G108" s="1">
        <v>4</v>
      </c>
      <c r="H108" s="9">
        <f t="shared" si="103"/>
        <v>4.17626690596774</v>
      </c>
      <c r="I108" s="9">
        <f t="shared" si="104"/>
        <v>277.32626690596771</v>
      </c>
      <c r="J108" s="9">
        <f t="shared" si="105"/>
        <v>2.9808213478194671E-2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2.4948495981460872</v>
      </c>
      <c r="P108" s="9">
        <f t="shared" si="108"/>
        <v>7.4367009417526761E-2</v>
      </c>
      <c r="Q108" s="12">
        <f t="shared" si="109"/>
        <v>2.2310102825258027E-2</v>
      </c>
      <c r="R108" s="9">
        <f t="shared" si="110"/>
        <v>0.19436706250000002</v>
      </c>
      <c r="S108" s="13">
        <f t="shared" si="111"/>
        <v>0.11478335134718633</v>
      </c>
      <c r="T108" s="2">
        <f t="shared" si="112"/>
        <v>0.01</v>
      </c>
      <c r="U108" s="14">
        <f t="shared" si="113"/>
        <v>1.1478335134718633E-3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6.6378335134718632E-3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36829.5</v>
      </c>
      <c r="AX108" s="1">
        <f t="shared" si="120"/>
        <v>31836084.753785845</v>
      </c>
    </row>
    <row r="109" spans="1:50" x14ac:dyDescent="0.15">
      <c r="C109" s="7">
        <v>4</v>
      </c>
      <c r="D109" s="7">
        <f t="shared" si="121"/>
        <v>8.04472186676667</v>
      </c>
      <c r="E109" s="10">
        <f t="shared" si="122"/>
        <v>4.17626690596774</v>
      </c>
      <c r="F109" s="7" t="s">
        <v>83</v>
      </c>
      <c r="G109" s="1">
        <v>5</v>
      </c>
      <c r="H109" s="9">
        <f t="shared" si="103"/>
        <v>8.04472186676667</v>
      </c>
      <c r="I109" s="9">
        <f t="shared" si="104"/>
        <v>281.19472186676666</v>
      </c>
      <c r="J109" s="9">
        <f t="shared" si="105"/>
        <v>4.8317454988404063E-2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2.2994584592921323</v>
      </c>
      <c r="O109" s="9">
        <f t="shared" si="123"/>
        <v>0.76891433776976159</v>
      </c>
      <c r="P109" s="9">
        <f t="shared" si="108"/>
        <v>3.7151983905128971E-2</v>
      </c>
      <c r="Q109" s="12">
        <f t="shared" si="109"/>
        <v>1.1145595171538691E-2</v>
      </c>
      <c r="R109" s="9">
        <f t="shared" si="110"/>
        <v>0.19436706250000002</v>
      </c>
      <c r="S109" s="13">
        <f t="shared" si="111"/>
        <v>5.7343024215014256E-2</v>
      </c>
      <c r="T109" s="2">
        <f t="shared" si="112"/>
        <v>0.01</v>
      </c>
      <c r="U109" s="14">
        <f t="shared" si="113"/>
        <v>5.7343024215014259E-4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6.0634302421501427E-3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36829.5</v>
      </c>
      <c r="AX109" s="1">
        <f t="shared" si="120"/>
        <v>29081157.081747051</v>
      </c>
    </row>
    <row r="110" spans="1:50" x14ac:dyDescent="0.15">
      <c r="C110" s="7">
        <v>5</v>
      </c>
      <c r="D110" s="7">
        <f t="shared" si="121"/>
        <v>13.8980227474516</v>
      </c>
      <c r="E110" s="10">
        <f t="shared" si="122"/>
        <v>8.04472186676667</v>
      </c>
      <c r="F110" s="7" t="s">
        <v>85</v>
      </c>
      <c r="G110" s="1">
        <v>6</v>
      </c>
      <c r="H110" s="9">
        <f t="shared" si="103"/>
        <v>13.8980227474516</v>
      </c>
      <c r="I110" s="9">
        <f t="shared" si="104"/>
        <v>287.04802274745157</v>
      </c>
      <c r="J110" s="9">
        <f t="shared" si="105"/>
        <v>9.789294408533207E-2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1.3796525621979661</v>
      </c>
      <c r="P110" s="9">
        <f t="shared" si="108"/>
        <v>0.13505825112843062</v>
      </c>
      <c r="Q110" s="12">
        <f t="shared" si="109"/>
        <v>4.0517475338529181E-2</v>
      </c>
      <c r="R110" s="9">
        <f t="shared" si="110"/>
        <v>0.19436706250000002</v>
      </c>
      <c r="S110" s="13">
        <f t="shared" si="111"/>
        <v>0.20845854651185655</v>
      </c>
      <c r="T110" s="2">
        <f t="shared" si="112"/>
        <v>0.01</v>
      </c>
      <c r="U110" s="14">
        <f t="shared" si="113"/>
        <v>2.0845854651185655E-3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7.5745854651185661E-3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36829.5</v>
      </c>
      <c r="AX110" s="1">
        <f t="shared" si="120"/>
        <v>36328893.207835235</v>
      </c>
    </row>
    <row r="111" spans="1:50" x14ac:dyDescent="0.15">
      <c r="C111" s="7">
        <v>6</v>
      </c>
      <c r="D111" s="7">
        <f t="shared" si="121"/>
        <v>17.150197067000001</v>
      </c>
      <c r="E111" s="10">
        <f t="shared" si="122"/>
        <v>13.8980227474516</v>
      </c>
      <c r="F111" s="7" t="s">
        <v>83</v>
      </c>
      <c r="G111" s="1">
        <v>7</v>
      </c>
      <c r="H111" s="9">
        <f t="shared" si="103"/>
        <v>17.150197067000001</v>
      </c>
      <c r="I111" s="9">
        <f t="shared" si="104"/>
        <v>290.300197067</v>
      </c>
      <c r="J111" s="9">
        <f t="shared" si="105"/>
        <v>0.14314785629782403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1.892484519402869</v>
      </c>
      <c r="P111" s="9">
        <f t="shared" si="108"/>
        <v>0.27090510202933848</v>
      </c>
      <c r="Q111" s="12">
        <f t="shared" si="109"/>
        <v>8.1271530608801545E-2</v>
      </c>
      <c r="R111" s="9">
        <f t="shared" si="110"/>
        <v>0.19436706250000002</v>
      </c>
      <c r="S111" s="13">
        <f t="shared" si="111"/>
        <v>0.41813427421017663</v>
      </c>
      <c r="T111" s="2">
        <f t="shared" si="112"/>
        <v>0.01</v>
      </c>
      <c r="U111" s="14">
        <f t="shared" si="113"/>
        <v>4.1813427421017665E-3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1.4131342742101767E-2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36829.5</v>
      </c>
      <c r="AX111" s="1">
        <f t="shared" si="120"/>
        <v>67776123.686934546</v>
      </c>
    </row>
    <row r="112" spans="1:50" x14ac:dyDescent="0.15">
      <c r="C112" s="7">
        <v>7</v>
      </c>
      <c r="D112" s="7">
        <f t="shared" si="121"/>
        <v>18.7629536545161</v>
      </c>
      <c r="E112" s="10">
        <f t="shared" si="122"/>
        <v>17.150197067000001</v>
      </c>
      <c r="F112" s="7" t="s">
        <v>83</v>
      </c>
      <c r="G112" s="1">
        <v>8</v>
      </c>
      <c r="H112" s="9">
        <f t="shared" si="103"/>
        <v>18.7629536545161</v>
      </c>
      <c r="I112" s="9">
        <f t="shared" si="104"/>
        <v>291.91295365451606</v>
      </c>
      <c r="J112" s="9">
        <f t="shared" si="105"/>
        <v>0.17229044233306645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2.2694696257068641</v>
      </c>
      <c r="P112" s="9">
        <f t="shared" si="108"/>
        <v>0.39100792567449438</v>
      </c>
      <c r="Q112" s="12">
        <f t="shared" si="109"/>
        <v>0.1173023777023483</v>
      </c>
      <c r="R112" s="9">
        <f t="shared" si="110"/>
        <v>0.19436706250000002</v>
      </c>
      <c r="S112" s="13">
        <f t="shared" si="111"/>
        <v>0.60350954628615783</v>
      </c>
      <c r="T112" s="2">
        <f t="shared" si="112"/>
        <v>0.01</v>
      </c>
      <c r="U112" s="14">
        <f t="shared" si="113"/>
        <v>6.0350954628615788E-3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1.598509546286158E-2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36829.5</v>
      </c>
      <c r="AX112" s="1">
        <f t="shared" si="120"/>
        <v>76667010.843247488</v>
      </c>
    </row>
    <row r="113" spans="1:53" x14ac:dyDescent="0.15">
      <c r="C113" s="7">
        <v>8</v>
      </c>
      <c r="D113" s="7">
        <f t="shared" si="121"/>
        <v>17.917888154516099</v>
      </c>
      <c r="E113" s="10">
        <f t="shared" si="122"/>
        <v>18.7629536545161</v>
      </c>
      <c r="F113" s="7" t="s">
        <v>83</v>
      </c>
      <c r="G113" s="1">
        <v>9</v>
      </c>
      <c r="H113" s="9">
        <f t="shared" si="103"/>
        <v>17.917888154516099</v>
      </c>
      <c r="I113" s="9">
        <f t="shared" si="104"/>
        <v>291.06788815451608</v>
      </c>
      <c r="J113" s="9">
        <f t="shared" si="105"/>
        <v>0.1563881170554467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2.5263519083657031</v>
      </c>
      <c r="P113" s="9">
        <f t="shared" si="108"/>
        <v>0.39509141796874675</v>
      </c>
      <c r="Q113" s="12">
        <f t="shared" si="109"/>
        <v>0.11852742539062402</v>
      </c>
      <c r="R113" s="9">
        <f t="shared" si="110"/>
        <v>0.19436706250000002</v>
      </c>
      <c r="S113" s="13">
        <f t="shared" si="111"/>
        <v>0.60981229981095186</v>
      </c>
      <c r="T113" s="2">
        <f t="shared" si="112"/>
        <v>0.01</v>
      </c>
      <c r="U113" s="14">
        <f t="shared" si="113"/>
        <v>6.0981229981095187E-3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1.604812299810952E-2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36829.5</v>
      </c>
      <c r="AX113" s="1">
        <f t="shared" si="120"/>
        <v>76969300.731944337</v>
      </c>
    </row>
    <row r="114" spans="1:53" x14ac:dyDescent="0.15">
      <c r="C114" s="7">
        <v>9</v>
      </c>
      <c r="D114" s="7">
        <f t="shared" si="121"/>
        <v>17.134432384</v>
      </c>
      <c r="E114" s="10">
        <f t="shared" si="122"/>
        <v>17.917888154516099</v>
      </c>
      <c r="F114" s="7" t="s">
        <v>83</v>
      </c>
      <c r="G114" s="1">
        <v>10</v>
      </c>
      <c r="H114" s="9">
        <f t="shared" si="103"/>
        <v>17.134432384</v>
      </c>
      <c r="I114" s="9">
        <f t="shared" si="104"/>
        <v>290.28443238399996</v>
      </c>
      <c r="J114" s="9">
        <f t="shared" si="105"/>
        <v>0.14288734935351677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2.7791506987302901</v>
      </c>
      <c r="P114" s="9">
        <f t="shared" si="108"/>
        <v>0.3971054767955452</v>
      </c>
      <c r="Q114" s="12">
        <f t="shared" si="109"/>
        <v>0.11913164303866355</v>
      </c>
      <c r="R114" s="9">
        <f t="shared" si="110"/>
        <v>0.19436706250000002</v>
      </c>
      <c r="S114" s="13">
        <f t="shared" si="111"/>
        <v>0.61292094198657521</v>
      </c>
      <c r="T114" s="2">
        <f t="shared" si="112"/>
        <v>0.01</v>
      </c>
      <c r="U114" s="14">
        <f t="shared" si="113"/>
        <v>6.1292094198657525E-3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1.6079209419865754E-2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36829.5</v>
      </c>
      <c r="AX114" s="1">
        <f t="shared" si="120"/>
        <v>77118396.058863088</v>
      </c>
    </row>
    <row r="115" spans="1:53" x14ac:dyDescent="0.15">
      <c r="C115" s="7">
        <v>10</v>
      </c>
      <c r="D115" s="7">
        <f t="shared" si="121"/>
        <v>8.6670455467096801</v>
      </c>
      <c r="E115" s="10">
        <f t="shared" si="122"/>
        <v>17.134432384</v>
      </c>
      <c r="F115" s="7" t="s">
        <v>83</v>
      </c>
      <c r="G115" s="1">
        <v>11</v>
      </c>
      <c r="H115" s="9">
        <f t="shared" si="103"/>
        <v>8.6670455467096801</v>
      </c>
      <c r="I115" s="9">
        <f t="shared" si="104"/>
        <v>281.81704554670966</v>
      </c>
      <c r="J115" s="9">
        <f t="shared" si="105"/>
        <v>5.2156926830452116E-2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2.2629429608380081</v>
      </c>
      <c r="O115" s="9">
        <f t="shared" si="123"/>
        <v>0.76699246943007049</v>
      </c>
      <c r="P115" s="9">
        <f t="shared" si="108"/>
        <v>4.0003970107571965E-2</v>
      </c>
      <c r="Q115" s="12">
        <f t="shared" si="109"/>
        <v>1.200119103227159E-2</v>
      </c>
      <c r="R115" s="9">
        <f t="shared" si="110"/>
        <v>0.19436706250000002</v>
      </c>
      <c r="S115" s="13">
        <f t="shared" si="111"/>
        <v>6.1744983321294925E-2</v>
      </c>
      <c r="T115" s="2">
        <f t="shared" si="112"/>
        <v>0.01</v>
      </c>
      <c r="U115" s="14">
        <f t="shared" si="113"/>
        <v>6.1744983321294921E-4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6.1074498332129492E-3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36829.5</v>
      </c>
      <c r="AX115" s="1">
        <f t="shared" si="120"/>
        <v>29292281.905691229</v>
      </c>
    </row>
    <row r="116" spans="1:53" x14ac:dyDescent="0.15">
      <c r="C116" s="7">
        <v>11</v>
      </c>
      <c r="D116" s="7">
        <f t="shared" si="121"/>
        <v>4.0140776808666701</v>
      </c>
      <c r="E116" s="10">
        <f t="shared" si="122"/>
        <v>8.6670455467096801</v>
      </c>
      <c r="F116" s="7" t="s">
        <v>85</v>
      </c>
      <c r="G116" s="1">
        <v>12</v>
      </c>
      <c r="H116" s="9">
        <f t="shared" si="103"/>
        <v>4.0140776808666701</v>
      </c>
      <c r="I116" s="9">
        <f t="shared" si="104"/>
        <v>277.16407768086663</v>
      </c>
      <c r="J116" s="9">
        <f t="shared" si="105"/>
        <v>2.9202046779048661E-2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1.374878707655832</v>
      </c>
      <c r="P116" s="9">
        <f t="shared" si="108"/>
        <v>4.0149272336483577E-2</v>
      </c>
      <c r="Q116" s="12">
        <f t="shared" si="109"/>
        <v>1.2044781700945072E-2</v>
      </c>
      <c r="R116" s="9">
        <f t="shared" si="110"/>
        <v>0.19436706250000002</v>
      </c>
      <c r="S116" s="13">
        <f t="shared" si="111"/>
        <v>6.1969253154428215E-2</v>
      </c>
      <c r="T116" s="2">
        <f t="shared" si="112"/>
        <v>0.01</v>
      </c>
      <c r="U116" s="14">
        <f t="shared" si="113"/>
        <v>6.1969253154428214E-4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6.1096925315442824E-3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36829.5</v>
      </c>
      <c r="AX116" s="1">
        <f t="shared" si="120"/>
        <v>29303038.236655027</v>
      </c>
      <c r="AY116" s="1">
        <f>SUM(AX105:AX116)</f>
        <v>540524246.27182496</v>
      </c>
    </row>
    <row r="117" spans="1:53" x14ac:dyDescent="0.15">
      <c r="C117" s="7">
        <v>12</v>
      </c>
      <c r="D117" s="7">
        <f t="shared" si="121"/>
        <v>2.4666077694516102</v>
      </c>
      <c r="E117" s="10">
        <f t="shared" si="122"/>
        <v>4.0140776808666701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4.1109012549677404</v>
      </c>
      <c r="E121" s="7"/>
      <c r="F121" s="7"/>
      <c r="G121" s="1">
        <v>1</v>
      </c>
      <c r="H121" s="9">
        <f t="shared" ref="H121:H132" si="124">E122</f>
        <v>4.1109012549677404</v>
      </c>
      <c r="I121" s="9">
        <f t="shared" ref="I121:I132" si="125">H121+273.15</f>
        <v>277.26090125496773</v>
      </c>
      <c r="J121" s="9">
        <f t="shared" ref="J121:J132" si="126">EXP(($C$15*(I121-$C$13))/($C$16*I121*$C$13))</f>
        <v>2.9562501953839387E-2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8.4164443062580731E-3</v>
      </c>
      <c r="Q121" s="12">
        <f t="shared" ref="Q121:Q132" si="130">P121*$B$123</f>
        <v>2.7774266210651641E-3</v>
      </c>
      <c r="R121" s="9">
        <f t="shared" ref="R121:R132" si="131">L121*$B$123</f>
        <v>9.3951000000000007E-2</v>
      </c>
      <c r="S121" s="13">
        <f t="shared" ref="S121:S132" si="132">Q121/R121</f>
        <v>2.9562501953839384E-2</v>
      </c>
      <c r="T121" s="2">
        <f t="shared" ref="T121:T132" si="133">$B$122/100</f>
        <v>0.01</v>
      </c>
      <c r="U121" s="14">
        <f t="shared" ref="U121:U132" si="134">S121*T121</f>
        <v>2.9562501953839384E-4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5.7856250195383943E-3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1.2037660520645199</v>
      </c>
      <c r="E122" s="10">
        <f t="shared" ref="E122:E133" si="145">D121</f>
        <v>4.1109012549677404</v>
      </c>
      <c r="F122" s="7" t="s">
        <v>83</v>
      </c>
      <c r="G122" s="1">
        <v>2</v>
      </c>
      <c r="H122" s="9">
        <f t="shared" si="124"/>
        <v>1.2037660520645199</v>
      </c>
      <c r="I122" s="9">
        <f t="shared" si="125"/>
        <v>274.35376605206449</v>
      </c>
      <c r="J122" s="9">
        <f t="shared" si="126"/>
        <v>2.0376618291782649E-2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0.56098355569374192</v>
      </c>
      <c r="P122" s="9">
        <f t="shared" si="129"/>
        <v>1.1430947782338371E-2</v>
      </c>
      <c r="Q122" s="12">
        <f t="shared" si="130"/>
        <v>3.7722127681716626E-3</v>
      </c>
      <c r="R122" s="9">
        <f t="shared" si="131"/>
        <v>9.3951000000000007E-2</v>
      </c>
      <c r="S122" s="13">
        <f t="shared" si="132"/>
        <v>4.0150852765501829E-2</v>
      </c>
      <c r="T122" s="2">
        <f t="shared" si="133"/>
        <v>0.01</v>
      </c>
      <c r="U122" s="14">
        <f t="shared" si="134"/>
        <v>4.0150852765501828E-4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5.8915085276550179E-3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3.4404514973448301</v>
      </c>
      <c r="E123" s="10">
        <f t="shared" si="145"/>
        <v>1.2037660520645199</v>
      </c>
      <c r="F123" s="7" t="s">
        <v>83</v>
      </c>
      <c r="G123" s="1">
        <v>3</v>
      </c>
      <c r="H123" s="9">
        <f t="shared" si="124"/>
        <v>3.4404514973448301</v>
      </c>
      <c r="I123" s="9">
        <f t="shared" si="125"/>
        <v>276.59045149734482</v>
      </c>
      <c r="J123" s="9">
        <f t="shared" si="126"/>
        <v>2.715013220588124E-2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0.83425260791140354</v>
      </c>
      <c r="P123" s="9">
        <f t="shared" si="129"/>
        <v>2.2650068597895812E-2</v>
      </c>
      <c r="Q123" s="12">
        <f t="shared" si="130"/>
        <v>7.4745226373056179E-3</v>
      </c>
      <c r="R123" s="9">
        <f t="shared" si="131"/>
        <v>9.3951000000000007E-2</v>
      </c>
      <c r="S123" s="13">
        <f t="shared" si="132"/>
        <v>7.9557669820498098E-2</v>
      </c>
      <c r="T123" s="2">
        <f t="shared" si="133"/>
        <v>0.01</v>
      </c>
      <c r="U123" s="14">
        <f t="shared" si="134"/>
        <v>7.9557669820498101E-4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6.285576698204981E-3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4.17626690596774</v>
      </c>
      <c r="E124" s="10">
        <f t="shared" si="145"/>
        <v>3.4404514973448301</v>
      </c>
      <c r="F124" s="7" t="s">
        <v>83</v>
      </c>
      <c r="G124" s="1">
        <v>4</v>
      </c>
      <c r="H124" s="9">
        <f t="shared" si="124"/>
        <v>4.17626690596774</v>
      </c>
      <c r="I124" s="9">
        <f t="shared" si="125"/>
        <v>277.32626690596771</v>
      </c>
      <c r="J124" s="9">
        <f t="shared" si="126"/>
        <v>2.9808213478194671E-2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1.0963025393135077</v>
      </c>
      <c r="P124" s="9">
        <f t="shared" si="129"/>
        <v>3.2678820128543944E-2</v>
      </c>
      <c r="Q124" s="12">
        <f t="shared" si="130"/>
        <v>1.0784010642419501E-2</v>
      </c>
      <c r="R124" s="9">
        <f t="shared" si="131"/>
        <v>9.3951000000000007E-2</v>
      </c>
      <c r="S124" s="13">
        <f t="shared" si="132"/>
        <v>0.1147833513471863</v>
      </c>
      <c r="T124" s="2">
        <f t="shared" si="133"/>
        <v>0.01</v>
      </c>
      <c r="U124" s="14">
        <f t="shared" si="134"/>
        <v>1.1478335134718629E-3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6.6378335134718632E-3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8.04472186676667</v>
      </c>
      <c r="E125" s="10">
        <f t="shared" si="145"/>
        <v>4.17626690596774</v>
      </c>
      <c r="F125" s="7" t="s">
        <v>83</v>
      </c>
      <c r="G125" s="1">
        <v>5</v>
      </c>
      <c r="H125" s="9">
        <f t="shared" si="124"/>
        <v>8.04472186676667</v>
      </c>
      <c r="I125" s="9">
        <f t="shared" si="125"/>
        <v>281.19472186676666</v>
      </c>
      <c r="J125" s="9">
        <f t="shared" si="126"/>
        <v>4.8317454988404063E-2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1.0104425332257156</v>
      </c>
      <c r="O125" s="9">
        <f t="shared" si="146"/>
        <v>0.3378811859592481</v>
      </c>
      <c r="P125" s="9">
        <f t="shared" si="129"/>
        <v>1.6325558994014552E-2</v>
      </c>
      <c r="Q125" s="12">
        <f t="shared" si="130"/>
        <v>5.387434468024802E-3</v>
      </c>
      <c r="R125" s="9">
        <f t="shared" si="131"/>
        <v>9.3951000000000007E-2</v>
      </c>
      <c r="S125" s="13">
        <f t="shared" si="132"/>
        <v>5.7343024215014228E-2</v>
      </c>
      <c r="T125" s="2">
        <f t="shared" si="133"/>
        <v>0.01</v>
      </c>
      <c r="U125" s="14">
        <f t="shared" si="134"/>
        <v>5.7343024215014227E-4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6.0634302421501427E-3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13.8980227474516</v>
      </c>
      <c r="E126" s="10">
        <f t="shared" si="145"/>
        <v>8.04472186676667</v>
      </c>
      <c r="F126" s="7" t="s">
        <v>85</v>
      </c>
      <c r="G126" s="1">
        <v>6</v>
      </c>
      <c r="H126" s="9">
        <f t="shared" si="124"/>
        <v>13.8980227474516</v>
      </c>
      <c r="I126" s="9">
        <f t="shared" si="125"/>
        <v>287.04802274745157</v>
      </c>
      <c r="J126" s="9">
        <f t="shared" si="126"/>
        <v>9.789294408533207E-2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0.6062556269652335</v>
      </c>
      <c r="P126" s="9">
        <f t="shared" si="129"/>
        <v>5.9348148191925541E-2</v>
      </c>
      <c r="Q126" s="12">
        <f t="shared" si="130"/>
        <v>1.9584888903335429E-2</v>
      </c>
      <c r="R126" s="9">
        <f t="shared" si="131"/>
        <v>9.3951000000000007E-2</v>
      </c>
      <c r="S126" s="13">
        <f t="shared" si="132"/>
        <v>0.20845854651185647</v>
      </c>
      <c r="T126" s="2">
        <f t="shared" si="133"/>
        <v>0.01</v>
      </c>
      <c r="U126" s="14">
        <f t="shared" si="134"/>
        <v>2.0845854651185647E-3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7.5745854651185643E-3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17.150197067000001</v>
      </c>
      <c r="E127" s="10">
        <f t="shared" si="145"/>
        <v>13.8980227474516</v>
      </c>
      <c r="F127" s="7" t="s">
        <v>83</v>
      </c>
      <c r="G127" s="1">
        <v>7</v>
      </c>
      <c r="H127" s="9">
        <f t="shared" si="124"/>
        <v>17.150197067000001</v>
      </c>
      <c r="I127" s="9">
        <f t="shared" si="125"/>
        <v>290.300197067</v>
      </c>
      <c r="J127" s="9">
        <f t="shared" si="126"/>
        <v>0.14314785629782403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0.83160747877330787</v>
      </c>
      <c r="P127" s="9">
        <f t="shared" si="129"/>
        <v>0.11904282786763723</v>
      </c>
      <c r="Q127" s="12">
        <f t="shared" si="130"/>
        <v>3.9284133196320285E-2</v>
      </c>
      <c r="R127" s="9">
        <f t="shared" si="131"/>
        <v>9.3951000000000007E-2</v>
      </c>
      <c r="S127" s="13">
        <f t="shared" si="132"/>
        <v>0.4181342742101764</v>
      </c>
      <c r="T127" s="2">
        <f t="shared" si="133"/>
        <v>0.01</v>
      </c>
      <c r="U127" s="14">
        <f t="shared" si="134"/>
        <v>4.1813427421017639E-3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1.4131342742101764E-2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18.7629536545161</v>
      </c>
      <c r="E128" s="10">
        <f t="shared" si="145"/>
        <v>17.150197067000001</v>
      </c>
      <c r="F128" s="7" t="s">
        <v>83</v>
      </c>
      <c r="G128" s="1">
        <v>8</v>
      </c>
      <c r="H128" s="9">
        <f t="shared" si="124"/>
        <v>18.7629536545161</v>
      </c>
      <c r="I128" s="9">
        <f t="shared" si="125"/>
        <v>291.91295365451606</v>
      </c>
      <c r="J128" s="9">
        <f t="shared" si="126"/>
        <v>0.17229044233306645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0.99726465090567062</v>
      </c>
      <c r="P128" s="9">
        <f t="shared" si="129"/>
        <v>0.17181916782766909</v>
      </c>
      <c r="Q128" s="12">
        <f t="shared" si="130"/>
        <v>5.6700325383130801E-2</v>
      </c>
      <c r="R128" s="9">
        <f t="shared" si="131"/>
        <v>9.3951000000000007E-2</v>
      </c>
      <c r="S128" s="13">
        <f t="shared" si="132"/>
        <v>0.60350954628615761</v>
      </c>
      <c r="T128" s="2">
        <f t="shared" si="133"/>
        <v>0.01</v>
      </c>
      <c r="U128" s="14">
        <f t="shared" si="134"/>
        <v>6.0350954628615762E-3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1.5985095462861577E-2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17.917888154516099</v>
      </c>
      <c r="E129" s="10">
        <f t="shared" si="145"/>
        <v>18.7629536545161</v>
      </c>
      <c r="F129" s="7" t="s">
        <v>83</v>
      </c>
      <c r="G129" s="1">
        <v>9</v>
      </c>
      <c r="H129" s="9">
        <f t="shared" si="124"/>
        <v>17.917888154516099</v>
      </c>
      <c r="I129" s="9">
        <f t="shared" si="125"/>
        <v>291.06788815451608</v>
      </c>
      <c r="J129" s="9">
        <f t="shared" si="126"/>
        <v>0.1563881170554467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1.1101454830780015</v>
      </c>
      <c r="P129" s="9">
        <f t="shared" si="129"/>
        <v>0.17361356175617793</v>
      </c>
      <c r="Q129" s="12">
        <f t="shared" si="130"/>
        <v>5.7292475379538715E-2</v>
      </c>
      <c r="R129" s="9">
        <f t="shared" si="131"/>
        <v>9.3951000000000007E-2</v>
      </c>
      <c r="S129" s="13">
        <f t="shared" si="132"/>
        <v>0.60981229981095153</v>
      </c>
      <c r="T129" s="2">
        <f t="shared" si="133"/>
        <v>0.01</v>
      </c>
      <c r="U129" s="14">
        <f t="shared" si="134"/>
        <v>6.0981229981095153E-3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1.6048122998109517E-2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17.134432384</v>
      </c>
      <c r="E130" s="10">
        <f t="shared" si="145"/>
        <v>17.917888154516099</v>
      </c>
      <c r="F130" s="7" t="s">
        <v>83</v>
      </c>
      <c r="G130" s="1">
        <v>10</v>
      </c>
      <c r="H130" s="9">
        <f t="shared" si="124"/>
        <v>17.134432384</v>
      </c>
      <c r="I130" s="9">
        <f t="shared" si="125"/>
        <v>290.28443238399996</v>
      </c>
      <c r="J130" s="9">
        <f t="shared" si="126"/>
        <v>0.14288734935351677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1.2212319213218237</v>
      </c>
      <c r="P130" s="9">
        <f t="shared" si="129"/>
        <v>0.17449859218357791</v>
      </c>
      <c r="Q130" s="12">
        <f t="shared" si="130"/>
        <v>5.7584535420580715E-2</v>
      </c>
      <c r="R130" s="9">
        <f t="shared" si="131"/>
        <v>9.3951000000000007E-2</v>
      </c>
      <c r="S130" s="13">
        <f t="shared" si="132"/>
        <v>0.61292094198657499</v>
      </c>
      <c r="T130" s="2">
        <f t="shared" si="133"/>
        <v>0.01</v>
      </c>
      <c r="U130" s="14">
        <f t="shared" si="134"/>
        <v>6.1292094198657499E-3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1.607920941986575E-2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8.6670455467096801</v>
      </c>
      <c r="E131" s="10">
        <f t="shared" si="145"/>
        <v>17.134432384</v>
      </c>
      <c r="F131" s="7" t="s">
        <v>83</v>
      </c>
      <c r="G131" s="1">
        <v>11</v>
      </c>
      <c r="H131" s="9">
        <f t="shared" si="124"/>
        <v>8.6670455467096801</v>
      </c>
      <c r="I131" s="9">
        <f t="shared" si="125"/>
        <v>281.81704554670966</v>
      </c>
      <c r="J131" s="9">
        <f t="shared" si="126"/>
        <v>5.2156926830452116E-2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0.99439666268133342</v>
      </c>
      <c r="O131" s="9">
        <f t="shared" si="146"/>
        <v>0.33703666645691222</v>
      </c>
      <c r="P131" s="9">
        <f t="shared" si="129"/>
        <v>1.7578796751572666E-2</v>
      </c>
      <c r="Q131" s="12">
        <f t="shared" si="130"/>
        <v>5.8010029280189798E-3</v>
      </c>
      <c r="R131" s="9">
        <f t="shared" si="131"/>
        <v>9.3951000000000007E-2</v>
      </c>
      <c r="S131" s="13">
        <f t="shared" si="132"/>
        <v>6.1744983321294925E-2</v>
      </c>
      <c r="T131" s="2">
        <f t="shared" si="133"/>
        <v>0.01</v>
      </c>
      <c r="U131" s="14">
        <f t="shared" si="134"/>
        <v>6.1744983321294921E-4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6.1074498332129492E-3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4.0140776808666701</v>
      </c>
      <c r="E132" s="10">
        <f t="shared" si="145"/>
        <v>8.6670455467096801</v>
      </c>
      <c r="F132" s="7" t="s">
        <v>85</v>
      </c>
      <c r="G132" s="1">
        <v>12</v>
      </c>
      <c r="H132" s="9">
        <f t="shared" si="124"/>
        <v>4.0140776808666701</v>
      </c>
      <c r="I132" s="9">
        <f t="shared" si="125"/>
        <v>277.16407768086663</v>
      </c>
      <c r="J132" s="9">
        <f t="shared" si="126"/>
        <v>2.9202046779048661E-2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0.60415786970533947</v>
      </c>
      <c r="P132" s="9">
        <f t="shared" si="129"/>
        <v>1.7642646373065708E-2</v>
      </c>
      <c r="Q132" s="12">
        <f t="shared" si="130"/>
        <v>5.8220733031116838E-3</v>
      </c>
      <c r="R132" s="9">
        <f t="shared" si="131"/>
        <v>9.3951000000000007E-2</v>
      </c>
      <c r="S132" s="13">
        <f t="shared" si="132"/>
        <v>6.1969253154428194E-2</v>
      </c>
      <c r="T132" s="2">
        <f t="shared" si="133"/>
        <v>0.01</v>
      </c>
      <c r="U132" s="14">
        <f t="shared" si="134"/>
        <v>6.1969253154428193E-4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6.1096925315442816E-3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2.4666077694516102</v>
      </c>
      <c r="E133" s="10">
        <f t="shared" si="145"/>
        <v>4.0140776808666701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4.1109012549677404</v>
      </c>
      <c r="E136" s="7"/>
      <c r="F136" s="7"/>
      <c r="G136" s="1">
        <v>1</v>
      </c>
      <c r="H136" s="9">
        <f t="shared" ref="H136:H147" si="147">E137</f>
        <v>4.1109012549677404</v>
      </c>
      <c r="I136" s="9">
        <f t="shared" ref="I136:I147" si="148">H136+273.15</f>
        <v>277.26090125496773</v>
      </c>
      <c r="J136" s="9">
        <f t="shared" ref="J136:J147" si="149">EXP(($C$15*(I136-$C$13))/($C$16*I136*$C$13))</f>
        <v>2.9562501953839387E-2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2.2439355519516053E-2</v>
      </c>
      <c r="Q136" s="12">
        <f t="shared" ref="Q136:Q147" si="153">P136*$B$138</f>
        <v>5.8342324350741737E-3</v>
      </c>
      <c r="R136" s="9">
        <f t="shared" ref="R136:R147" si="154">L136*$B$138</f>
        <v>0.19735245833333334</v>
      </c>
      <c r="S136" s="13">
        <f t="shared" ref="S136:S147" si="155">Q136/R136</f>
        <v>2.9562501953839391E-2</v>
      </c>
      <c r="T136" s="2">
        <f t="shared" ref="T136:T147" si="156">$B$137/100</f>
        <v>0.01</v>
      </c>
      <c r="U136" s="14">
        <f t="shared" ref="U136:U147" si="157">S136*T136</f>
        <v>2.956250195383939E-4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5.7856250195383943E-3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1.2037660520645199</v>
      </c>
      <c r="E137" s="10">
        <f t="shared" ref="E137:E148" si="166">D136</f>
        <v>4.1109012549677404</v>
      </c>
      <c r="F137" s="7" t="s">
        <v>83</v>
      </c>
      <c r="G137" s="1">
        <v>2</v>
      </c>
      <c r="H137" s="9">
        <f t="shared" si="147"/>
        <v>1.2037660520645199</v>
      </c>
      <c r="I137" s="9">
        <f t="shared" si="148"/>
        <v>274.35376605206449</v>
      </c>
      <c r="J137" s="9">
        <f t="shared" si="149"/>
        <v>2.0376618291782649E-2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1.4956564778138173</v>
      </c>
      <c r="P137" s="9">
        <f t="shared" si="152"/>
        <v>3.0476421144044238E-2</v>
      </c>
      <c r="Q137" s="12">
        <f t="shared" si="153"/>
        <v>7.9238694974515019E-3</v>
      </c>
      <c r="R137" s="9">
        <f t="shared" si="154"/>
        <v>0.19735245833333334</v>
      </c>
      <c r="S137" s="13">
        <f t="shared" si="155"/>
        <v>4.0150852765501829E-2</v>
      </c>
      <c r="T137" s="2">
        <f t="shared" si="156"/>
        <v>0.01</v>
      </c>
      <c r="U137" s="14">
        <f t="shared" si="157"/>
        <v>4.0150852765501828E-4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5.8915085276550179E-3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3.4404514973448301</v>
      </c>
      <c r="E138" s="10">
        <f t="shared" si="166"/>
        <v>1.2037660520645199</v>
      </c>
      <c r="F138" s="7" t="s">
        <v>83</v>
      </c>
      <c r="G138" s="1">
        <v>3</v>
      </c>
      <c r="H138" s="9">
        <f t="shared" si="147"/>
        <v>3.4404514973448301</v>
      </c>
      <c r="I138" s="9">
        <f t="shared" si="148"/>
        <v>276.59045149734482</v>
      </c>
      <c r="J138" s="9">
        <f t="shared" si="149"/>
        <v>2.715013220588124E-2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2.2242279733364398</v>
      </c>
      <c r="P138" s="9">
        <f t="shared" si="152"/>
        <v>6.0388083532103634E-2</v>
      </c>
      <c r="Q138" s="12">
        <f t="shared" si="153"/>
        <v>1.5700901718346944E-2</v>
      </c>
      <c r="R138" s="9">
        <f t="shared" si="154"/>
        <v>0.19735245833333334</v>
      </c>
      <c r="S138" s="13">
        <f t="shared" si="155"/>
        <v>7.9557669820498111E-2</v>
      </c>
      <c r="T138" s="2">
        <f t="shared" si="156"/>
        <v>0.01</v>
      </c>
      <c r="U138" s="14">
        <f t="shared" si="157"/>
        <v>7.9557669820498112E-4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6.285576698204981E-3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4.17626690596774</v>
      </c>
      <c r="E139" s="10">
        <f t="shared" si="166"/>
        <v>3.4404514973448301</v>
      </c>
      <c r="F139" s="7" t="s">
        <v>83</v>
      </c>
      <c r="G139" s="1">
        <v>4</v>
      </c>
      <c r="H139" s="9">
        <f t="shared" si="147"/>
        <v>4.17626690596774</v>
      </c>
      <c r="I139" s="9">
        <f t="shared" si="148"/>
        <v>277.32626690596771</v>
      </c>
      <c r="J139" s="9">
        <f t="shared" si="149"/>
        <v>2.9808213478194671E-2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2.9228878064710031</v>
      </c>
      <c r="P139" s="9">
        <f t="shared" si="152"/>
        <v>8.7126063708099818E-2</v>
      </c>
      <c r="Q139" s="12">
        <f t="shared" si="153"/>
        <v>2.2652776564105952E-2</v>
      </c>
      <c r="R139" s="9">
        <f t="shared" si="154"/>
        <v>0.19735245833333334</v>
      </c>
      <c r="S139" s="13">
        <f t="shared" si="155"/>
        <v>0.11478335134718633</v>
      </c>
      <c r="T139" s="2">
        <f t="shared" si="156"/>
        <v>0.01</v>
      </c>
      <c r="U139" s="14">
        <f t="shared" si="157"/>
        <v>1.1478335134718633E-3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6.6378335134718632E-3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8.04472186676667</v>
      </c>
      <c r="E140" s="10">
        <f t="shared" si="166"/>
        <v>4.17626690596774</v>
      </c>
      <c r="F140" s="7" t="s">
        <v>83</v>
      </c>
      <c r="G140" s="1">
        <v>5</v>
      </c>
      <c r="H140" s="9">
        <f t="shared" si="147"/>
        <v>8.04472186676667</v>
      </c>
      <c r="I140" s="9">
        <f t="shared" si="148"/>
        <v>281.19472186676666</v>
      </c>
      <c r="J140" s="9">
        <f t="shared" si="149"/>
        <v>4.8317454988404063E-2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3.5948096594295702</v>
      </c>
      <c r="P140" s="9">
        <f t="shared" si="152"/>
        <v>0.17369205391136841</v>
      </c>
      <c r="Q140" s="12">
        <f t="shared" si="153"/>
        <v>4.515993401695579E-2</v>
      </c>
      <c r="R140" s="9">
        <f t="shared" si="154"/>
        <v>0.19735245833333334</v>
      </c>
      <c r="S140" s="13">
        <f t="shared" si="155"/>
        <v>0.2288288395206079</v>
      </c>
      <c r="T140" s="2">
        <f t="shared" si="156"/>
        <v>0.01</v>
      </c>
      <c r="U140" s="14">
        <f t="shared" si="157"/>
        <v>2.2882883952060791E-3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7.7782883952060792E-3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13.8980227474516</v>
      </c>
      <c r="E141" s="10">
        <f t="shared" si="166"/>
        <v>8.04472186676667</v>
      </c>
      <c r="F141" s="7" t="s">
        <v>85</v>
      </c>
      <c r="G141" s="1">
        <v>6</v>
      </c>
      <c r="H141" s="9">
        <f t="shared" si="147"/>
        <v>13.8980227474516</v>
      </c>
      <c r="I141" s="9">
        <f t="shared" si="148"/>
        <v>287.04802274745157</v>
      </c>
      <c r="J141" s="9">
        <f t="shared" si="149"/>
        <v>9.789294408533207E-2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4.1801655221848684</v>
      </c>
      <c r="P141" s="9">
        <f t="shared" si="152"/>
        <v>0.40920870973067625</v>
      </c>
      <c r="Q141" s="12">
        <f t="shared" si="153"/>
        <v>0.10639426452997583</v>
      </c>
      <c r="R141" s="9">
        <f t="shared" si="154"/>
        <v>0.19735245833333334</v>
      </c>
      <c r="S141" s="13">
        <f t="shared" si="155"/>
        <v>0.53910787546549432</v>
      </c>
      <c r="T141" s="2">
        <f t="shared" si="156"/>
        <v>0.01</v>
      </c>
      <c r="U141" s="14">
        <f t="shared" si="157"/>
        <v>5.3910787546549432E-3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1.0881078754654945E-2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17.150197067000001</v>
      </c>
      <c r="E142" s="10">
        <f t="shared" si="166"/>
        <v>13.8980227474516</v>
      </c>
      <c r="F142" s="7" t="s">
        <v>83</v>
      </c>
      <c r="G142" s="1">
        <v>7</v>
      </c>
      <c r="H142" s="9">
        <f t="shared" si="147"/>
        <v>17.150197067000001</v>
      </c>
      <c r="I142" s="9">
        <f t="shared" si="148"/>
        <v>290.300197067</v>
      </c>
      <c r="J142" s="9">
        <f t="shared" si="149"/>
        <v>0.14314785629782403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4.5300047291208587</v>
      </c>
      <c r="P142" s="9">
        <f t="shared" si="152"/>
        <v>0.64846046599265594</v>
      </c>
      <c r="Q142" s="12">
        <f t="shared" si="153"/>
        <v>0.16859972115809055</v>
      </c>
      <c r="R142" s="9">
        <f t="shared" si="154"/>
        <v>0.19735245833333334</v>
      </c>
      <c r="S142" s="13">
        <f t="shared" si="155"/>
        <v>0.85430768170782712</v>
      </c>
      <c r="T142" s="2">
        <f t="shared" si="156"/>
        <v>0.01</v>
      </c>
      <c r="U142" s="14">
        <f t="shared" si="157"/>
        <v>8.5430768170782715E-3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1.849307681707827E-2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18.7629536545161</v>
      </c>
      <c r="E143" s="10">
        <f t="shared" si="166"/>
        <v>17.150197067000001</v>
      </c>
      <c r="F143" s="7" t="s">
        <v>83</v>
      </c>
      <c r="G143" s="1">
        <v>8</v>
      </c>
      <c r="H143" s="9">
        <f t="shared" si="147"/>
        <v>18.7629536545161</v>
      </c>
      <c r="I143" s="9">
        <f t="shared" si="148"/>
        <v>291.91295365451606</v>
      </c>
      <c r="J143" s="9">
        <f t="shared" si="149"/>
        <v>0.17229044233306645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4.6405921797948695</v>
      </c>
      <c r="P143" s="9">
        <f t="shared" si="152"/>
        <v>0.79952967934422714</v>
      </c>
      <c r="Q143" s="12">
        <f t="shared" si="153"/>
        <v>0.20787771662949905</v>
      </c>
      <c r="R143" s="9">
        <f t="shared" si="154"/>
        <v>0.19735245833333334</v>
      </c>
      <c r="S143" s="13">
        <f t="shared" si="155"/>
        <v>1.0533322887642387</v>
      </c>
      <c r="T143" s="2">
        <f t="shared" si="156"/>
        <v>0.01</v>
      </c>
      <c r="U143" s="14">
        <f t="shared" si="157"/>
        <v>1.0533322887642386E-2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2.0483322887642388E-2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17.917888154516099</v>
      </c>
      <c r="E144" s="10">
        <f t="shared" si="166"/>
        <v>18.7629536545161</v>
      </c>
      <c r="F144" s="7" t="s">
        <v>83</v>
      </c>
      <c r="G144" s="1">
        <v>9</v>
      </c>
      <c r="H144" s="9">
        <f t="shared" si="147"/>
        <v>17.917888154516099</v>
      </c>
      <c r="I144" s="9">
        <f t="shared" si="148"/>
        <v>291.06788815451608</v>
      </c>
      <c r="J144" s="9">
        <f t="shared" si="149"/>
        <v>0.1563881170554467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4.6001104171173095</v>
      </c>
      <c r="P144" s="9">
        <f t="shared" si="152"/>
        <v>0.71940260638012155</v>
      </c>
      <c r="Q144" s="12">
        <f t="shared" si="153"/>
        <v>0.18704467765883162</v>
      </c>
      <c r="R144" s="9">
        <f t="shared" si="154"/>
        <v>0.19735245833333334</v>
      </c>
      <c r="S144" s="13">
        <f t="shared" si="155"/>
        <v>0.94776968697754138</v>
      </c>
      <c r="T144" s="2">
        <f t="shared" si="156"/>
        <v>0.01</v>
      </c>
      <c r="U144" s="14">
        <f t="shared" si="157"/>
        <v>9.4776968697754139E-3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1.9427696869775413E-2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17.134432384</v>
      </c>
      <c r="E145" s="10">
        <f t="shared" si="166"/>
        <v>17.917888154516099</v>
      </c>
      <c r="F145" s="7" t="s">
        <v>83</v>
      </c>
      <c r="G145" s="1">
        <v>10</v>
      </c>
      <c r="H145" s="9">
        <f t="shared" si="147"/>
        <v>17.134432384</v>
      </c>
      <c r="I145" s="9">
        <f t="shared" si="148"/>
        <v>290.28443238399996</v>
      </c>
      <c r="J145" s="9">
        <f t="shared" si="149"/>
        <v>0.14288734935351677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4.6397557274038546</v>
      </c>
      <c r="P145" s="9">
        <f t="shared" si="152"/>
        <v>0.66296239753653485</v>
      </c>
      <c r="Q145" s="12">
        <f t="shared" si="153"/>
        <v>0.17237022335949906</v>
      </c>
      <c r="R145" s="9">
        <f t="shared" si="154"/>
        <v>0.19735245833333334</v>
      </c>
      <c r="S145" s="13">
        <f t="shared" si="155"/>
        <v>0.87341310473245459</v>
      </c>
      <c r="T145" s="2">
        <f t="shared" si="156"/>
        <v>0.01</v>
      </c>
      <c r="U145" s="14">
        <f t="shared" si="157"/>
        <v>8.7341310473245462E-3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1.8684131047324547E-2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8.6670455467096801</v>
      </c>
      <c r="E146" s="10">
        <f t="shared" si="166"/>
        <v>17.134432384</v>
      </c>
      <c r="F146" s="7" t="s">
        <v>83</v>
      </c>
      <c r="G146" s="1">
        <v>11</v>
      </c>
      <c r="H146" s="9">
        <f t="shared" si="147"/>
        <v>8.6670455467096801</v>
      </c>
      <c r="I146" s="9">
        <f t="shared" si="148"/>
        <v>281.81704554670966</v>
      </c>
      <c r="J146" s="9">
        <f t="shared" si="149"/>
        <v>5.2156926830452116E-2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4.7358412465339867</v>
      </c>
      <c r="P146" s="9">
        <f t="shared" si="152"/>
        <v>0.2470069253761103</v>
      </c>
      <c r="Q146" s="12">
        <f t="shared" si="153"/>
        <v>6.4221800597788675E-2</v>
      </c>
      <c r="R146" s="9">
        <f t="shared" si="154"/>
        <v>0.19735245833333334</v>
      </c>
      <c r="S146" s="13">
        <f t="shared" si="155"/>
        <v>0.32541677534777103</v>
      </c>
      <c r="T146" s="2">
        <f t="shared" si="156"/>
        <v>0.01</v>
      </c>
      <c r="U146" s="14">
        <f t="shared" si="157"/>
        <v>3.2541677534777104E-3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8.7441677534777114E-3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4.0140776808666701</v>
      </c>
      <c r="E147" s="10">
        <f t="shared" si="166"/>
        <v>8.6670455467096801</v>
      </c>
      <c r="F147" s="7" t="s">
        <v>85</v>
      </c>
      <c r="G147" s="1">
        <v>12</v>
      </c>
      <c r="H147" s="9">
        <f t="shared" si="147"/>
        <v>4.0140776808666701</v>
      </c>
      <c r="I147" s="9">
        <f t="shared" si="148"/>
        <v>277.16407768086663</v>
      </c>
      <c r="J147" s="9">
        <f t="shared" si="149"/>
        <v>2.9202046779048661E-2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5.2478822378245429</v>
      </c>
      <c r="P147" s="9">
        <f t="shared" si="152"/>
        <v>0.15324890259989088</v>
      </c>
      <c r="Q147" s="12">
        <f t="shared" si="153"/>
        <v>3.9844714675971629E-2</v>
      </c>
      <c r="R147" s="9">
        <f t="shared" si="154"/>
        <v>0.19735245833333334</v>
      </c>
      <c r="S147" s="13">
        <f t="shared" si="155"/>
        <v>0.20189621660893065</v>
      </c>
      <c r="T147" s="2">
        <f t="shared" si="156"/>
        <v>0.01</v>
      </c>
      <c r="U147" s="14">
        <f t="shared" si="157"/>
        <v>2.0189621660893064E-3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7.5089621660893065E-3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2.4666077694516102</v>
      </c>
      <c r="E148" s="10">
        <f t="shared" si="166"/>
        <v>4.0140776808666701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1568288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 s="2"/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 s="1">
        <v>147209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12383000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51282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12354453.305194486</v>
      </c>
      <c r="J13" s="6" t="s">
        <v>37</v>
      </c>
      <c r="K13" s="6">
        <f>I13/(10000*1000)</f>
        <v>1.2354453305194486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4.6104063366128996</v>
      </c>
      <c r="E26" s="7"/>
      <c r="F26" s="7"/>
      <c r="G26" s="1">
        <v>1</v>
      </c>
      <c r="H26" s="9">
        <f t="shared" ref="H26:H37" si="0">E27</f>
        <v>4.6104063366128996</v>
      </c>
      <c r="I26" s="9">
        <f t="shared" ref="I26:I37" si="1">H26+273.15</f>
        <v>277.7604063366129</v>
      </c>
      <c r="J26" s="9">
        <f t="shared" ref="J26:J37" si="2">EXP(($C$15*(I26-$C$13))/($C$16*I26*$C$13))</f>
        <v>3.1489688022432766E-2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1.2763430002042002</v>
      </c>
      <c r="Q26" s="12">
        <f t="shared" ref="Q26:Q37" si="6">P26*$B$28</f>
        <v>0.12763430002042003</v>
      </c>
      <c r="R26" s="9">
        <f t="shared" ref="R26:R37" si="7">L26*$B$28</f>
        <v>4.0532094166666672</v>
      </c>
      <c r="S26" s="13">
        <f t="shared" ref="S26:S37" si="8">Q26/R26</f>
        <v>3.1489688022432759E-2</v>
      </c>
      <c r="T26" s="2">
        <f t="shared" ref="T26:T37" si="9">$B$27/100</f>
        <v>0.34</v>
      </c>
      <c r="U26" s="14">
        <f t="shared" ref="U26:U37" si="10">S26*T26</f>
        <v>1.0706493927627139E-2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2.3606493927627141E-2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0.78110809354838695</v>
      </c>
      <c r="E27" s="10">
        <f t="shared" ref="E27:E38" si="18">D26</f>
        <v>4.6104063366128996</v>
      </c>
      <c r="F27" s="7" t="s">
        <v>83</v>
      </c>
      <c r="G27" s="1">
        <v>2</v>
      </c>
      <c r="H27" s="9">
        <f t="shared" si="0"/>
        <v>0.78110809354838695</v>
      </c>
      <c r="I27" s="9">
        <f t="shared" si="1"/>
        <v>273.93110809354835</v>
      </c>
      <c r="J27" s="9">
        <f t="shared" si="2"/>
        <v>1.9290822337158221E-2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79.787845333129127</v>
      </c>
      <c r="P27" s="9">
        <f t="shared" si="5"/>
        <v>1.5391731489860527</v>
      </c>
      <c r="Q27" s="12">
        <f t="shared" si="6"/>
        <v>0.15391731489860527</v>
      </c>
      <c r="R27" s="9">
        <f t="shared" si="7"/>
        <v>4.0532094166666672</v>
      </c>
      <c r="S27" s="13">
        <f t="shared" si="8"/>
        <v>3.7974182697223142E-2</v>
      </c>
      <c r="T27" s="2">
        <f t="shared" si="9"/>
        <v>0.34</v>
      </c>
      <c r="U27" s="14">
        <f t="shared" si="10"/>
        <v>1.291122211705587E-2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2.581122211705587E-2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2.6984470986206901</v>
      </c>
      <c r="E28" s="10">
        <f t="shared" si="18"/>
        <v>0.78110809354838695</v>
      </c>
      <c r="F28" s="7" t="s">
        <v>83</v>
      </c>
      <c r="G28" s="1">
        <v>3</v>
      </c>
      <c r="H28" s="9">
        <f t="shared" si="0"/>
        <v>2.6984470986206901</v>
      </c>
      <c r="I28" s="9">
        <f t="shared" si="1"/>
        <v>275.84844709862068</v>
      </c>
      <c r="J28" s="9">
        <f t="shared" si="2"/>
        <v>2.4697194347525431E-2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118.78076635080974</v>
      </c>
      <c r="P28" s="9">
        <f t="shared" si="5"/>
        <v>2.9335516713139573</v>
      </c>
      <c r="Q28" s="12">
        <f t="shared" si="6"/>
        <v>0.29335516713139576</v>
      </c>
      <c r="R28" s="9">
        <f t="shared" si="7"/>
        <v>4.0532094166666672</v>
      </c>
      <c r="S28" s="13">
        <f t="shared" si="8"/>
        <v>7.2376020327281562E-2</v>
      </c>
      <c r="T28" s="2">
        <f t="shared" si="9"/>
        <v>0.34</v>
      </c>
      <c r="U28" s="14">
        <f t="shared" si="10"/>
        <v>2.4607846911275735E-2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3.7507846911275733E-2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3.9509557381612899</v>
      </c>
      <c r="E29" s="10">
        <f t="shared" si="18"/>
        <v>2.6984470986206901</v>
      </c>
      <c r="F29" s="7" t="s">
        <v>83</v>
      </c>
      <c r="G29" s="1">
        <v>4</v>
      </c>
      <c r="H29" s="9">
        <f t="shared" si="0"/>
        <v>3.9509557381612899</v>
      </c>
      <c r="I29" s="9">
        <f t="shared" si="1"/>
        <v>277.10095573816125</v>
      </c>
      <c r="J29" s="9">
        <f t="shared" si="2"/>
        <v>2.8969292376772485E-2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156.37930884616244</v>
      </c>
      <c r="P29" s="9">
        <f t="shared" si="5"/>
        <v>4.5301979196420836</v>
      </c>
      <c r="Q29" s="12">
        <f t="shared" si="6"/>
        <v>0.45301979196420838</v>
      </c>
      <c r="R29" s="9">
        <f t="shared" si="7"/>
        <v>4.0532094166666672</v>
      </c>
      <c r="S29" s="13">
        <f t="shared" si="8"/>
        <v>0.11176816823266163</v>
      </c>
      <c r="T29" s="2">
        <f t="shared" si="9"/>
        <v>0.34</v>
      </c>
      <c r="U29" s="14">
        <f t="shared" si="10"/>
        <v>3.8001177199104959E-2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5.0901177199104961E-2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6.41688087363333</v>
      </c>
      <c r="E30" s="10">
        <f t="shared" si="18"/>
        <v>3.9509557381612899</v>
      </c>
      <c r="F30" s="7" t="s">
        <v>83</v>
      </c>
      <c r="G30" s="1">
        <v>5</v>
      </c>
      <c r="H30" s="9">
        <f t="shared" si="0"/>
        <v>6.41688087363333</v>
      </c>
      <c r="I30" s="9">
        <f t="shared" si="1"/>
        <v>279.56688087363329</v>
      </c>
      <c r="J30" s="9">
        <f t="shared" si="2"/>
        <v>3.9494929723830369E-2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144.25665538019433</v>
      </c>
      <c r="O30" s="9">
        <f t="shared" si="19"/>
        <v>48.124549712992689</v>
      </c>
      <c r="P30" s="9">
        <f t="shared" si="5"/>
        <v>1.9006757089056272</v>
      </c>
      <c r="Q30" s="12">
        <f t="shared" si="6"/>
        <v>0.19006757089056273</v>
      </c>
      <c r="R30" s="9">
        <f t="shared" si="7"/>
        <v>4.0532094166666672</v>
      </c>
      <c r="S30" s="13">
        <f t="shared" si="8"/>
        <v>4.6893104044664201E-2</v>
      </c>
      <c r="T30" s="2">
        <f t="shared" si="9"/>
        <v>0.34</v>
      </c>
      <c r="U30" s="14">
        <f t="shared" si="10"/>
        <v>1.5943655375185828E-2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2.884365537518583E-2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12.829868762548401</v>
      </c>
      <c r="E31" s="10">
        <f t="shared" si="18"/>
        <v>6.41688087363333</v>
      </c>
      <c r="F31" s="7" t="s">
        <v>85</v>
      </c>
      <c r="G31" s="1">
        <v>6</v>
      </c>
      <c r="H31" s="9">
        <f t="shared" si="0"/>
        <v>12.829868762548401</v>
      </c>
      <c r="I31" s="9">
        <f t="shared" si="1"/>
        <v>285.97986876254839</v>
      </c>
      <c r="J31" s="9">
        <f t="shared" si="2"/>
        <v>8.6243909239350963E-2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86.755968170753732</v>
      </c>
      <c r="P31" s="9">
        <f t="shared" si="5"/>
        <v>7.4821738448905055</v>
      </c>
      <c r="Q31" s="12">
        <f t="shared" si="6"/>
        <v>0.74821738448905062</v>
      </c>
      <c r="R31" s="9">
        <f t="shared" si="7"/>
        <v>4.0532094166666672</v>
      </c>
      <c r="S31" s="13">
        <f t="shared" si="8"/>
        <v>0.18459874819504876</v>
      </c>
      <c r="T31" s="2">
        <f t="shared" si="9"/>
        <v>0.34</v>
      </c>
      <c r="U31" s="14">
        <f t="shared" si="10"/>
        <v>6.2763574386316578E-2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7.5663574386316573E-2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16.0518484046667</v>
      </c>
      <c r="E32" s="10">
        <f t="shared" si="18"/>
        <v>12.829868762548401</v>
      </c>
      <c r="F32" s="7" t="s">
        <v>83</v>
      </c>
      <c r="G32" s="1">
        <v>7</v>
      </c>
      <c r="H32" s="9">
        <f t="shared" si="0"/>
        <v>16.0518484046667</v>
      </c>
      <c r="I32" s="9">
        <f t="shared" si="1"/>
        <v>289.20184840466669</v>
      </c>
      <c r="J32" s="9">
        <f t="shared" si="2"/>
        <v>0.12602700301152356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119.80588849252989</v>
      </c>
      <c r="P32" s="9">
        <f t="shared" si="5"/>
        <v>15.098777069846319</v>
      </c>
      <c r="Q32" s="12">
        <f t="shared" si="6"/>
        <v>1.5098777069846321</v>
      </c>
      <c r="R32" s="9">
        <f t="shared" si="7"/>
        <v>4.0532094166666672</v>
      </c>
      <c r="S32" s="13">
        <f t="shared" si="8"/>
        <v>0.37251411209498908</v>
      </c>
      <c r="T32" s="2">
        <f t="shared" si="9"/>
        <v>0.34</v>
      </c>
      <c r="U32" s="14">
        <f t="shared" si="10"/>
        <v>0.1266547981122963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0.1523047981122963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16.552552022258102</v>
      </c>
      <c r="E33" s="10">
        <f t="shared" si="18"/>
        <v>16.0518484046667</v>
      </c>
      <c r="F33" s="7" t="s">
        <v>83</v>
      </c>
      <c r="G33" s="1">
        <v>8</v>
      </c>
      <c r="H33" s="9">
        <f t="shared" si="0"/>
        <v>16.552552022258102</v>
      </c>
      <c r="I33" s="9">
        <f t="shared" si="1"/>
        <v>289.70255202225809</v>
      </c>
      <c r="J33" s="9">
        <f t="shared" si="2"/>
        <v>0.13357798843913513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145.23920558935023</v>
      </c>
      <c r="P33" s="9">
        <f t="shared" si="5"/>
        <v>19.400760925123397</v>
      </c>
      <c r="Q33" s="12">
        <f t="shared" si="6"/>
        <v>1.9400760925123397</v>
      </c>
      <c r="R33" s="9">
        <f t="shared" si="7"/>
        <v>4.0532094166666672</v>
      </c>
      <c r="S33" s="13">
        <f t="shared" si="8"/>
        <v>0.47865182700277192</v>
      </c>
      <c r="T33" s="2">
        <f t="shared" si="9"/>
        <v>0.34</v>
      </c>
      <c r="U33" s="14">
        <f t="shared" si="10"/>
        <v>0.16274162118094246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0.18839162118094246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16.308962491612899</v>
      </c>
      <c r="E34" s="10">
        <f t="shared" si="18"/>
        <v>16.552552022258102</v>
      </c>
      <c r="F34" s="7" t="s">
        <v>83</v>
      </c>
      <c r="G34" s="1">
        <v>9</v>
      </c>
      <c r="H34" s="9">
        <f t="shared" si="0"/>
        <v>16.308962491612899</v>
      </c>
      <c r="I34" s="9">
        <f t="shared" si="1"/>
        <v>289.45896249161285</v>
      </c>
      <c r="J34" s="9">
        <f t="shared" si="2"/>
        <v>0.12985284736158365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166.37053883089351</v>
      </c>
      <c r="P34" s="9">
        <f t="shared" si="5"/>
        <v>21.603688184272439</v>
      </c>
      <c r="Q34" s="12">
        <f t="shared" si="6"/>
        <v>2.1603688184272438</v>
      </c>
      <c r="R34" s="9">
        <f t="shared" si="7"/>
        <v>4.0532094166666672</v>
      </c>
      <c r="S34" s="13">
        <f t="shared" si="8"/>
        <v>0.5330020229262955</v>
      </c>
      <c r="T34" s="2">
        <f t="shared" si="9"/>
        <v>0.34</v>
      </c>
      <c r="U34" s="14">
        <f t="shared" si="10"/>
        <v>0.18122068779494049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0.2068706877949405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16.4535718873333</v>
      </c>
      <c r="E35" s="10">
        <f t="shared" si="18"/>
        <v>16.308962491612899</v>
      </c>
      <c r="F35" s="7" t="s">
        <v>83</v>
      </c>
      <c r="G35" s="1">
        <v>10</v>
      </c>
      <c r="H35" s="9">
        <f t="shared" si="0"/>
        <v>16.4535718873333</v>
      </c>
      <c r="I35" s="9">
        <f t="shared" si="1"/>
        <v>289.60357188733326</v>
      </c>
      <c r="J35" s="9">
        <f t="shared" si="2"/>
        <v>0.13205235400591248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185.29894481328773</v>
      </c>
      <c r="P35" s="9">
        <f t="shared" si="5"/>
        <v>24.469161857406313</v>
      </c>
      <c r="Q35" s="12">
        <f t="shared" si="6"/>
        <v>2.4469161857406316</v>
      </c>
      <c r="R35" s="9">
        <f t="shared" si="7"/>
        <v>4.0532094166666672</v>
      </c>
      <c r="S35" s="13">
        <f t="shared" si="8"/>
        <v>0.60369843602923423</v>
      </c>
      <c r="T35" s="2">
        <f t="shared" si="9"/>
        <v>0.34</v>
      </c>
      <c r="U35" s="14">
        <f t="shared" si="10"/>
        <v>0.20525746824993965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0.23090746824993966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9.3018829185161298</v>
      </c>
      <c r="E36" s="10">
        <f t="shared" si="18"/>
        <v>16.4535718873333</v>
      </c>
      <c r="F36" s="7" t="s">
        <v>83</v>
      </c>
      <c r="G36" s="1">
        <v>11</v>
      </c>
      <c r="H36" s="9">
        <f t="shared" si="0"/>
        <v>9.3018829185161298</v>
      </c>
      <c r="I36" s="9">
        <f t="shared" si="1"/>
        <v>282.45188291851611</v>
      </c>
      <c r="J36" s="9">
        <f t="shared" si="2"/>
        <v>5.6368555593057576E-2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152.78829380808736</v>
      </c>
      <c r="O36" s="9">
        <f t="shared" si="19"/>
        <v>48.573583314460734</v>
      </c>
      <c r="P36" s="9">
        <f t="shared" si="5"/>
        <v>2.7380227314151937</v>
      </c>
      <c r="Q36" s="12">
        <f t="shared" si="6"/>
        <v>0.27380227314151939</v>
      </c>
      <c r="R36" s="9">
        <f t="shared" si="7"/>
        <v>4.0532094166666672</v>
      </c>
      <c r="S36" s="13">
        <f t="shared" si="8"/>
        <v>6.7551968081306937E-2</v>
      </c>
      <c r="T36" s="2">
        <f t="shared" si="9"/>
        <v>0.34</v>
      </c>
      <c r="U36" s="14">
        <f t="shared" si="10"/>
        <v>2.2967669147644362E-2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3.586766914764436E-2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4.68931456623333</v>
      </c>
      <c r="E37" s="10">
        <f t="shared" si="18"/>
        <v>9.3018829185161298</v>
      </c>
      <c r="F37" s="7" t="s">
        <v>85</v>
      </c>
      <c r="G37" s="1">
        <v>12</v>
      </c>
      <c r="H37" s="9">
        <f t="shared" si="0"/>
        <v>4.68931456623333</v>
      </c>
      <c r="I37" s="9">
        <f t="shared" si="1"/>
        <v>277.83931456623333</v>
      </c>
      <c r="J37" s="9">
        <f t="shared" si="2"/>
        <v>3.1804757288965507E-2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86.367654749712202</v>
      </c>
      <c r="P37" s="9">
        <f t="shared" si="5"/>
        <v>2.7469022969317654</v>
      </c>
      <c r="Q37" s="12">
        <f t="shared" si="6"/>
        <v>0.27469022969317652</v>
      </c>
      <c r="R37" s="9">
        <f t="shared" si="7"/>
        <v>4.0532094166666672</v>
      </c>
      <c r="S37" s="13">
        <f t="shared" si="8"/>
        <v>6.7771043006970996E-2</v>
      </c>
      <c r="T37" s="2">
        <f t="shared" si="9"/>
        <v>0.34</v>
      </c>
      <c r="U37" s="14">
        <f t="shared" si="10"/>
        <v>2.304215462237014E-2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3.5942154622370139E-2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5.2782827506128998</v>
      </c>
      <c r="E38" s="10">
        <f t="shared" si="18"/>
        <v>4.68931456623333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4.6104063366128996</v>
      </c>
      <c r="E42" s="7"/>
      <c r="F42" s="7"/>
      <c r="G42" s="1">
        <v>1</v>
      </c>
      <c r="H42" s="9">
        <f t="shared" ref="H42:H53" si="20">E43</f>
        <v>4.6104063366128996</v>
      </c>
      <c r="I42" s="9">
        <f t="shared" ref="I42:I53" si="21">H42+273.15</f>
        <v>277.7604063366129</v>
      </c>
      <c r="J42" s="9">
        <f t="shared" ref="J42:J53" si="22">EXP(($C$15*(I42-$C$13))/($C$16*I42*$C$13))</f>
        <v>3.1489688022432766E-2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1.8533649506703085</v>
      </c>
      <c r="Q42" s="12">
        <f t="shared" ref="Q42:Q53" si="26">P42*$B$44</f>
        <v>0.44480758816087401</v>
      </c>
      <c r="R42" s="9">
        <f t="shared" ref="R42:R53" si="27">L42*$B$44</f>
        <v>14.125500000000001</v>
      </c>
      <c r="S42" s="13">
        <f t="shared" ref="S42:S53" si="28">Q42/R42</f>
        <v>3.1489688022432766E-2</v>
      </c>
      <c r="T42" s="2">
        <f t="shared" ref="T42:T53" si="29">$B$43/100</f>
        <v>0.43</v>
      </c>
      <c r="U42" s="14">
        <f t="shared" ref="U42:U53" si="30">S42*T42</f>
        <v>1.3540565849646089E-2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2.1960565849646087E-2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130690.66666666667</v>
      </c>
      <c r="AU42" s="1">
        <f t="shared" ref="AU42:AU53" si="38">AT42*10000*AS42*0.67*AR42*AQ42</f>
        <v>631681671.97301602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0.78110809354838695</v>
      </c>
      <c r="E43" s="10">
        <f t="shared" ref="E43:E54" si="40">D42</f>
        <v>4.6104063366128996</v>
      </c>
      <c r="F43" s="7" t="s">
        <v>83</v>
      </c>
      <c r="G43" s="1">
        <v>2</v>
      </c>
      <c r="H43" s="9">
        <f t="shared" si="20"/>
        <v>0.78110809354838695</v>
      </c>
      <c r="I43" s="9">
        <f t="shared" si="21"/>
        <v>273.93110809354835</v>
      </c>
      <c r="J43" s="9">
        <f t="shared" si="22"/>
        <v>1.9290822337158221E-2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115.85913504932969</v>
      </c>
      <c r="P43" s="9">
        <f t="shared" si="25"/>
        <v>2.2350179903734402</v>
      </c>
      <c r="Q43" s="12">
        <f t="shared" si="26"/>
        <v>0.5364043176896256</v>
      </c>
      <c r="R43" s="9">
        <f t="shared" si="27"/>
        <v>14.125500000000001</v>
      </c>
      <c r="S43" s="13">
        <f t="shared" si="28"/>
        <v>3.7974182697223149E-2</v>
      </c>
      <c r="T43" s="2">
        <f t="shared" si="29"/>
        <v>0.43</v>
      </c>
      <c r="U43" s="14">
        <f t="shared" si="30"/>
        <v>1.6328898559805953E-2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2.474889855980595E-2</v>
      </c>
      <c r="AR43" s="9">
        <f t="shared" si="35"/>
        <v>136.875</v>
      </c>
      <c r="AS43" s="1">
        <f t="shared" si="36"/>
        <v>0.24</v>
      </c>
      <c r="AT43" s="1">
        <f t="shared" si="37"/>
        <v>130690.66666666667</v>
      </c>
      <c r="AU43" s="1">
        <f t="shared" si="38"/>
        <v>711886284.20522857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2.6984470986206901</v>
      </c>
      <c r="E44" s="10">
        <f t="shared" si="40"/>
        <v>0.78110809354838695</v>
      </c>
      <c r="F44" s="7" t="s">
        <v>83</v>
      </c>
      <c r="G44" s="1">
        <v>3</v>
      </c>
      <c r="H44" s="9">
        <f t="shared" si="20"/>
        <v>2.6984470986206901</v>
      </c>
      <c r="I44" s="9">
        <f t="shared" si="21"/>
        <v>275.84844709862068</v>
      </c>
      <c r="J44" s="9">
        <f t="shared" si="22"/>
        <v>2.4697194347525431E-2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172.48036705895626</v>
      </c>
      <c r="P44" s="9">
        <f t="shared" si="25"/>
        <v>4.2597811463875663</v>
      </c>
      <c r="Q44" s="12">
        <f t="shared" si="26"/>
        <v>1.0223474751330159</v>
      </c>
      <c r="R44" s="9">
        <f t="shared" si="27"/>
        <v>14.125500000000001</v>
      </c>
      <c r="S44" s="13">
        <f t="shared" si="28"/>
        <v>7.2376020327281576E-2</v>
      </c>
      <c r="T44" s="2">
        <f t="shared" si="29"/>
        <v>0.43</v>
      </c>
      <c r="U44" s="14">
        <f t="shared" si="30"/>
        <v>3.1121688740731079E-2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3.9541688740731079E-2</v>
      </c>
      <c r="AR44" s="9">
        <f t="shared" si="35"/>
        <v>136.875</v>
      </c>
      <c r="AS44" s="1">
        <f t="shared" si="36"/>
        <v>0.24</v>
      </c>
      <c r="AT44" s="1">
        <f t="shared" si="37"/>
        <v>130690.66666666667</v>
      </c>
      <c r="AU44" s="1">
        <f t="shared" si="38"/>
        <v>1137391460.1013858</v>
      </c>
    </row>
    <row r="45" spans="1:48" x14ac:dyDescent="0.15">
      <c r="C45" s="7">
        <v>3</v>
      </c>
      <c r="D45" s="7">
        <f t="shared" si="39"/>
        <v>3.9509557381612899</v>
      </c>
      <c r="E45" s="10">
        <f t="shared" si="40"/>
        <v>2.6984470986206901</v>
      </c>
      <c r="F45" s="7" t="s">
        <v>83</v>
      </c>
      <c r="G45" s="1">
        <v>4</v>
      </c>
      <c r="H45" s="9">
        <f t="shared" si="20"/>
        <v>3.9509557381612899</v>
      </c>
      <c r="I45" s="9">
        <f t="shared" si="21"/>
        <v>277.10095573816125</v>
      </c>
      <c r="J45" s="9">
        <f t="shared" si="22"/>
        <v>2.8969292376772485E-2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227.07683591256873</v>
      </c>
      <c r="P45" s="9">
        <f t="shared" si="25"/>
        <v>6.5782552515435935</v>
      </c>
      <c r="Q45" s="12">
        <f t="shared" si="26"/>
        <v>1.5787812603704623</v>
      </c>
      <c r="R45" s="9">
        <f t="shared" si="27"/>
        <v>14.125500000000001</v>
      </c>
      <c r="S45" s="13">
        <f t="shared" si="28"/>
        <v>0.11176816823266165</v>
      </c>
      <c r="T45" s="2">
        <f t="shared" si="29"/>
        <v>0.43</v>
      </c>
      <c r="U45" s="14">
        <f t="shared" si="30"/>
        <v>4.8060312340044514E-2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5.6480312340044511E-2</v>
      </c>
      <c r="AR45" s="9">
        <f t="shared" si="35"/>
        <v>136.875</v>
      </c>
      <c r="AS45" s="1">
        <f t="shared" si="36"/>
        <v>0.24</v>
      </c>
      <c r="AT45" s="1">
        <f t="shared" si="37"/>
        <v>130690.66666666667</v>
      </c>
      <c r="AU45" s="1">
        <f t="shared" si="38"/>
        <v>1624620165.8365948</v>
      </c>
    </row>
    <row r="46" spans="1:48" x14ac:dyDescent="0.15">
      <c r="C46" s="7">
        <v>4</v>
      </c>
      <c r="D46" s="7">
        <f t="shared" si="39"/>
        <v>6.41688087363333</v>
      </c>
      <c r="E46" s="10">
        <f t="shared" si="40"/>
        <v>3.9509557381612899</v>
      </c>
      <c r="F46" s="7" t="s">
        <v>83</v>
      </c>
      <c r="G46" s="1">
        <v>5</v>
      </c>
      <c r="H46" s="9">
        <f t="shared" si="20"/>
        <v>6.41688087363333</v>
      </c>
      <c r="I46" s="9">
        <f t="shared" si="21"/>
        <v>279.56688087363329</v>
      </c>
      <c r="J46" s="9">
        <f t="shared" si="22"/>
        <v>3.9494929723830369E-2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209.47365162797388</v>
      </c>
      <c r="O46" s="9">
        <f t="shared" si="41"/>
        <v>69.881179033051296</v>
      </c>
      <c r="P46" s="9">
        <f t="shared" si="25"/>
        <v>2.7599522549287694</v>
      </c>
      <c r="Q46" s="12">
        <f t="shared" si="26"/>
        <v>0.66238854118290458</v>
      </c>
      <c r="R46" s="9">
        <f t="shared" si="27"/>
        <v>14.125500000000001</v>
      </c>
      <c r="S46" s="13">
        <f t="shared" si="28"/>
        <v>4.6893104044664229E-2</v>
      </c>
      <c r="T46" s="2">
        <f t="shared" si="29"/>
        <v>0.43</v>
      </c>
      <c r="U46" s="14">
        <f t="shared" si="30"/>
        <v>2.0164034739205618E-2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2.8584034739205615E-2</v>
      </c>
      <c r="AR46" s="9">
        <f t="shared" si="35"/>
        <v>136.875</v>
      </c>
      <c r="AS46" s="1">
        <f t="shared" si="36"/>
        <v>0.24</v>
      </c>
      <c r="AT46" s="1">
        <f t="shared" si="37"/>
        <v>130690.66666666667</v>
      </c>
      <c r="AU46" s="1">
        <f t="shared" si="38"/>
        <v>822201530.66261566</v>
      </c>
    </row>
    <row r="47" spans="1:48" x14ac:dyDescent="0.15">
      <c r="C47" s="7">
        <v>5</v>
      </c>
      <c r="D47" s="7">
        <f t="shared" si="39"/>
        <v>12.829868762548401</v>
      </c>
      <c r="E47" s="10">
        <f t="shared" si="40"/>
        <v>6.41688087363333</v>
      </c>
      <c r="F47" s="7" t="s">
        <v>85</v>
      </c>
      <c r="G47" s="1">
        <v>6</v>
      </c>
      <c r="H47" s="9">
        <f t="shared" si="20"/>
        <v>12.829868762548401</v>
      </c>
      <c r="I47" s="9">
        <f t="shared" si="21"/>
        <v>285.97986876254839</v>
      </c>
      <c r="J47" s="9">
        <f t="shared" si="22"/>
        <v>8.6243909239350963E-2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125.97747677812252</v>
      </c>
      <c r="P47" s="9">
        <f t="shared" si="25"/>
        <v>10.864790073454843</v>
      </c>
      <c r="Q47" s="12">
        <f t="shared" si="26"/>
        <v>2.6075496176291622</v>
      </c>
      <c r="R47" s="9">
        <f t="shared" si="27"/>
        <v>14.125500000000001</v>
      </c>
      <c r="S47" s="13">
        <f t="shared" si="28"/>
        <v>0.18459874819504882</v>
      </c>
      <c r="T47" s="2">
        <f t="shared" si="29"/>
        <v>0.43</v>
      </c>
      <c r="U47" s="14">
        <f t="shared" si="30"/>
        <v>7.9377461723870987E-2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8.7797461723870998E-2</v>
      </c>
      <c r="AR47" s="9">
        <f t="shared" si="35"/>
        <v>136.875</v>
      </c>
      <c r="AS47" s="1">
        <f t="shared" si="36"/>
        <v>0.24</v>
      </c>
      <c r="AT47" s="1">
        <f t="shared" si="37"/>
        <v>130690.66666666667</v>
      </c>
      <c r="AU47" s="1">
        <f t="shared" si="38"/>
        <v>2525437996.2898588</v>
      </c>
    </row>
    <row r="48" spans="1:48" x14ac:dyDescent="0.15">
      <c r="C48" s="7">
        <v>6</v>
      </c>
      <c r="D48" s="7">
        <f t="shared" si="39"/>
        <v>16.0518484046667</v>
      </c>
      <c r="E48" s="10">
        <f t="shared" si="40"/>
        <v>12.829868762548401</v>
      </c>
      <c r="F48" s="7" t="s">
        <v>83</v>
      </c>
      <c r="G48" s="1">
        <v>7</v>
      </c>
      <c r="H48" s="9">
        <f t="shared" si="20"/>
        <v>16.0518484046667</v>
      </c>
      <c r="I48" s="9">
        <f t="shared" si="21"/>
        <v>289.20184840466669</v>
      </c>
      <c r="J48" s="9">
        <f t="shared" si="22"/>
        <v>0.12602700301152356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173.96893670466767</v>
      </c>
      <c r="P48" s="9">
        <f t="shared" si="25"/>
        <v>21.924783709990702</v>
      </c>
      <c r="Q48" s="12">
        <f t="shared" si="26"/>
        <v>5.2619480903977687</v>
      </c>
      <c r="R48" s="9">
        <f t="shared" si="27"/>
        <v>14.125500000000001</v>
      </c>
      <c r="S48" s="13">
        <f t="shared" si="28"/>
        <v>0.37251411209498908</v>
      </c>
      <c r="T48" s="2">
        <f t="shared" si="29"/>
        <v>0.43</v>
      </c>
      <c r="U48" s="14">
        <f t="shared" si="30"/>
        <v>0.16018106820084529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0.17578106820084527</v>
      </c>
      <c r="AR48" s="9">
        <f t="shared" si="35"/>
        <v>136.875</v>
      </c>
      <c r="AS48" s="1">
        <f t="shared" si="36"/>
        <v>0.24</v>
      </c>
      <c r="AT48" s="1">
        <f t="shared" si="37"/>
        <v>130690.66666666667</v>
      </c>
      <c r="AU48" s="1">
        <f t="shared" si="38"/>
        <v>5056230327.6945009</v>
      </c>
    </row>
    <row r="49" spans="1:48" x14ac:dyDescent="0.15">
      <c r="C49" s="7">
        <v>7</v>
      </c>
      <c r="D49" s="7">
        <f t="shared" si="39"/>
        <v>16.552552022258102</v>
      </c>
      <c r="E49" s="10">
        <f t="shared" si="40"/>
        <v>16.0518484046667</v>
      </c>
      <c r="F49" s="7" t="s">
        <v>83</v>
      </c>
      <c r="G49" s="1">
        <v>8</v>
      </c>
      <c r="H49" s="9">
        <f t="shared" si="20"/>
        <v>16.552552022258102</v>
      </c>
      <c r="I49" s="9">
        <f t="shared" si="21"/>
        <v>289.70255202225809</v>
      </c>
      <c r="J49" s="9">
        <f t="shared" si="22"/>
        <v>0.13357798843913513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210.90040299467697</v>
      </c>
      <c r="P49" s="9">
        <f t="shared" si="25"/>
        <v>28.1716515930319</v>
      </c>
      <c r="Q49" s="12">
        <f t="shared" si="26"/>
        <v>6.7611963823276557</v>
      </c>
      <c r="R49" s="9">
        <f t="shared" si="27"/>
        <v>14.125500000000001</v>
      </c>
      <c r="S49" s="13">
        <f t="shared" si="28"/>
        <v>0.47865182700277198</v>
      </c>
      <c r="T49" s="2">
        <f t="shared" si="29"/>
        <v>0.43</v>
      </c>
      <c r="U49" s="14">
        <f t="shared" si="30"/>
        <v>0.20582028561119195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0.22142028561119192</v>
      </c>
      <c r="AR49" s="9">
        <f t="shared" si="35"/>
        <v>136.875</v>
      </c>
      <c r="AS49" s="1">
        <f t="shared" si="36"/>
        <v>0.24</v>
      </c>
      <c r="AT49" s="1">
        <f t="shared" si="37"/>
        <v>130690.66666666667</v>
      </c>
      <c r="AU49" s="1">
        <f t="shared" si="38"/>
        <v>6369013311.4613962</v>
      </c>
    </row>
    <row r="50" spans="1:48" x14ac:dyDescent="0.15">
      <c r="C50" s="7">
        <v>8</v>
      </c>
      <c r="D50" s="7">
        <f t="shared" si="39"/>
        <v>16.308962491612899</v>
      </c>
      <c r="E50" s="10">
        <f t="shared" si="40"/>
        <v>16.552552022258102</v>
      </c>
      <c r="F50" s="7" t="s">
        <v>83</v>
      </c>
      <c r="G50" s="1">
        <v>9</v>
      </c>
      <c r="H50" s="9">
        <f t="shared" si="20"/>
        <v>16.308962491612899</v>
      </c>
      <c r="I50" s="9">
        <f t="shared" si="21"/>
        <v>289.45896249161285</v>
      </c>
      <c r="J50" s="9">
        <f t="shared" si="22"/>
        <v>0.12985284736158365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241.58500140164509</v>
      </c>
      <c r="P50" s="9">
        <f t="shared" si="25"/>
        <v>31.370500311855789</v>
      </c>
      <c r="Q50" s="12">
        <f t="shared" si="26"/>
        <v>7.5289200748453888</v>
      </c>
      <c r="R50" s="9">
        <f t="shared" si="27"/>
        <v>14.125500000000001</v>
      </c>
      <c r="S50" s="13">
        <f t="shared" si="28"/>
        <v>0.53300202292629562</v>
      </c>
      <c r="T50" s="2">
        <f t="shared" si="29"/>
        <v>0.43</v>
      </c>
      <c r="U50" s="14">
        <f t="shared" si="30"/>
        <v>0.22919086985830711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0.24479086985830711</v>
      </c>
      <c r="AR50" s="9">
        <f t="shared" si="35"/>
        <v>136.875</v>
      </c>
      <c r="AS50" s="1">
        <f t="shared" si="36"/>
        <v>0.24</v>
      </c>
      <c r="AT50" s="1">
        <f t="shared" si="37"/>
        <v>130690.66666666667</v>
      </c>
      <c r="AU50" s="1">
        <f t="shared" si="38"/>
        <v>7041253263.4406776</v>
      </c>
    </row>
    <row r="51" spans="1:48" x14ac:dyDescent="0.15">
      <c r="C51" s="7">
        <v>9</v>
      </c>
      <c r="D51" s="7">
        <f t="shared" si="39"/>
        <v>16.4535718873333</v>
      </c>
      <c r="E51" s="10">
        <f t="shared" si="40"/>
        <v>16.308962491612899</v>
      </c>
      <c r="F51" s="7" t="s">
        <v>83</v>
      </c>
      <c r="G51" s="1">
        <v>10</v>
      </c>
      <c r="H51" s="9">
        <f t="shared" si="20"/>
        <v>16.4535718873333</v>
      </c>
      <c r="I51" s="9">
        <f t="shared" si="21"/>
        <v>289.60357188733326</v>
      </c>
      <c r="J51" s="9">
        <f t="shared" si="22"/>
        <v>0.13205235400591248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269.07075108978933</v>
      </c>
      <c r="P51" s="9">
        <f t="shared" si="25"/>
        <v>35.531426075545617</v>
      </c>
      <c r="Q51" s="12">
        <f t="shared" si="26"/>
        <v>8.5275422581309481</v>
      </c>
      <c r="R51" s="9">
        <f t="shared" si="27"/>
        <v>14.125500000000001</v>
      </c>
      <c r="S51" s="13">
        <f t="shared" si="28"/>
        <v>0.60369843602923423</v>
      </c>
      <c r="T51" s="2">
        <f t="shared" si="29"/>
        <v>0.43</v>
      </c>
      <c r="U51" s="14">
        <f t="shared" si="30"/>
        <v>0.25959032749257072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0.27519032749257072</v>
      </c>
      <c r="AR51" s="9">
        <f t="shared" si="35"/>
        <v>136.875</v>
      </c>
      <c r="AS51" s="1">
        <f t="shared" si="36"/>
        <v>0.24</v>
      </c>
      <c r="AT51" s="1">
        <f t="shared" si="37"/>
        <v>130690.66666666667</v>
      </c>
      <c r="AU51" s="1">
        <f t="shared" si="38"/>
        <v>7915674275.9481478</v>
      </c>
    </row>
    <row r="52" spans="1:48" x14ac:dyDescent="0.15">
      <c r="C52" s="7">
        <v>10</v>
      </c>
      <c r="D52" s="7">
        <f t="shared" si="39"/>
        <v>9.3018829185161298</v>
      </c>
      <c r="E52" s="10">
        <f t="shared" si="40"/>
        <v>16.4535718873333</v>
      </c>
      <c r="F52" s="7" t="s">
        <v>83</v>
      </c>
      <c r="G52" s="1">
        <v>11</v>
      </c>
      <c r="H52" s="9">
        <f t="shared" si="20"/>
        <v>9.3018829185161298</v>
      </c>
      <c r="I52" s="9">
        <f t="shared" si="21"/>
        <v>282.45188291851611</v>
      </c>
      <c r="J52" s="9">
        <f t="shared" si="22"/>
        <v>5.6368555593057576E-2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221.86235876353152</v>
      </c>
      <c r="O52" s="9">
        <f t="shared" si="41"/>
        <v>70.533216250712201</v>
      </c>
      <c r="P52" s="9">
        <f t="shared" si="25"/>
        <v>3.9758555213854225</v>
      </c>
      <c r="Q52" s="12">
        <f t="shared" si="26"/>
        <v>0.95420532513250134</v>
      </c>
      <c r="R52" s="9">
        <f t="shared" si="27"/>
        <v>14.125500000000001</v>
      </c>
      <c r="S52" s="13">
        <f t="shared" si="28"/>
        <v>6.7551968081306951E-2</v>
      </c>
      <c r="T52" s="2">
        <f t="shared" si="29"/>
        <v>0.43</v>
      </c>
      <c r="U52" s="14">
        <f t="shared" si="30"/>
        <v>2.9047346274961989E-2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3.7467346274961989E-2</v>
      </c>
      <c r="AR52" s="9">
        <f t="shared" si="35"/>
        <v>136.875</v>
      </c>
      <c r="AS52" s="1">
        <f t="shared" si="36"/>
        <v>0.24</v>
      </c>
      <c r="AT52" s="1">
        <f t="shared" si="37"/>
        <v>130690.66666666667</v>
      </c>
      <c r="AU52" s="1">
        <f t="shared" si="38"/>
        <v>1077724321.9232152</v>
      </c>
    </row>
    <row r="53" spans="1:48" x14ac:dyDescent="0.15">
      <c r="C53" s="7">
        <v>11</v>
      </c>
      <c r="D53" s="7">
        <f t="shared" si="39"/>
        <v>4.68931456623333</v>
      </c>
      <c r="E53" s="10">
        <f t="shared" si="40"/>
        <v>9.3018829185161298</v>
      </c>
      <c r="F53" s="7" t="s">
        <v>85</v>
      </c>
      <c r="G53" s="1">
        <v>12</v>
      </c>
      <c r="H53" s="9">
        <f t="shared" si="20"/>
        <v>4.68931456623333</v>
      </c>
      <c r="I53" s="9">
        <f t="shared" si="21"/>
        <v>277.83931456623333</v>
      </c>
      <c r="J53" s="9">
        <f t="shared" si="22"/>
        <v>3.1804757288965507E-2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125.41361072932676</v>
      </c>
      <c r="P53" s="9">
        <f t="shared" si="25"/>
        <v>3.9887494499790379</v>
      </c>
      <c r="Q53" s="12">
        <f t="shared" si="26"/>
        <v>0.95729986799496902</v>
      </c>
      <c r="R53" s="9">
        <f t="shared" si="27"/>
        <v>14.125500000000001</v>
      </c>
      <c r="S53" s="13">
        <f t="shared" si="28"/>
        <v>6.777104300697101E-2</v>
      </c>
      <c r="T53" s="2">
        <f t="shared" si="29"/>
        <v>0.43</v>
      </c>
      <c r="U53" s="14">
        <f t="shared" si="30"/>
        <v>2.9141548492997535E-2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3.7561548492997532E-2</v>
      </c>
      <c r="AR53" s="9">
        <f t="shared" si="35"/>
        <v>136.875</v>
      </c>
      <c r="AS53" s="1">
        <f t="shared" si="36"/>
        <v>0.24</v>
      </c>
      <c r="AT53" s="1">
        <f t="shared" si="37"/>
        <v>130690.66666666667</v>
      </c>
      <c r="AU53" s="1">
        <f t="shared" si="38"/>
        <v>1080433988.6503692</v>
      </c>
      <c r="AV53" s="1">
        <f>SUM(AU42:AU53)</f>
        <v>35993548598.187004</v>
      </c>
    </row>
    <row r="54" spans="1:48" x14ac:dyDescent="0.15">
      <c r="C54" s="7">
        <v>12</v>
      </c>
      <c r="D54" s="7">
        <f t="shared" si="39"/>
        <v>5.2782827506128998</v>
      </c>
      <c r="E54" s="10">
        <f t="shared" si="40"/>
        <v>4.68931456623333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4.6104063366128996</v>
      </c>
      <c r="E58" s="7"/>
      <c r="F58" s="7"/>
      <c r="G58" s="1">
        <v>1</v>
      </c>
      <c r="H58" s="9">
        <f t="shared" ref="H58:H69" si="42">E59</f>
        <v>4.6104063366128996</v>
      </c>
      <c r="I58" s="9">
        <f t="shared" ref="I58:I69" si="43">H58+273.15</f>
        <v>277.7604063366129</v>
      </c>
      <c r="J58" s="9">
        <f t="shared" ref="J58:J69" si="44">EXP(($C$15*(I58-$C$13))/($C$16*I58*$C$13))</f>
        <v>3.1489688022432766E-2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3.1416212083713755E-3</v>
      </c>
      <c r="Q58" s="12">
        <f t="shared" ref="Q58:Q69" si="48">P58*$B$60</f>
        <v>5.9690802959056139E-4</v>
      </c>
      <c r="R58" s="9">
        <f t="shared" ref="R58:R69" si="49">L58*$B$60</f>
        <v>1.8955666666666669E-2</v>
      </c>
      <c r="S58" s="13">
        <f t="shared" ref="S58:S69" si="50">Q58/R58</f>
        <v>3.1489688022432766E-2</v>
      </c>
      <c r="T58" s="2">
        <f t="shared" ref="T58:T69" si="51">$B$59/100</f>
        <v>0.01</v>
      </c>
      <c r="U58" s="14">
        <f t="shared" ref="U58:U69" si="52">S58*T58</f>
        <v>3.1489688022432767E-4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1.2314896880224328E-2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12267.416666666666</v>
      </c>
      <c r="AU58" s="1">
        <f t="shared" ref="AU58:AU69" si="59">AT58*10000*AS58*0.67*AR58*AQ58</f>
        <v>1918658.852724798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0.78110809354838695</v>
      </c>
      <c r="E59" s="10">
        <f t="shared" ref="E59:E70" si="61">D58</f>
        <v>4.6104063366128996</v>
      </c>
      <c r="F59" s="7" t="s">
        <v>83</v>
      </c>
      <c r="G59" s="1">
        <v>2</v>
      </c>
      <c r="H59" s="9">
        <f t="shared" si="42"/>
        <v>0.78110809354838695</v>
      </c>
      <c r="I59" s="9">
        <f t="shared" si="43"/>
        <v>273.93110809354835</v>
      </c>
      <c r="J59" s="9">
        <f t="shared" si="44"/>
        <v>1.9290822337158221E-2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0.19639171212496195</v>
      </c>
      <c r="P59" s="9">
        <f t="shared" si="47"/>
        <v>3.7885576270929632E-3</v>
      </c>
      <c r="Q59" s="12">
        <f t="shared" si="48"/>
        <v>7.1982594914766303E-4</v>
      </c>
      <c r="R59" s="9">
        <f t="shared" si="49"/>
        <v>1.8955666666666669E-2</v>
      </c>
      <c r="S59" s="13">
        <f t="shared" si="50"/>
        <v>3.7974182697223149E-2</v>
      </c>
      <c r="T59" s="2">
        <f t="shared" si="51"/>
        <v>0.01</v>
      </c>
      <c r="U59" s="14">
        <f t="shared" si="52"/>
        <v>3.7974182697223148E-4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1.2379741826972232E-2</v>
      </c>
      <c r="AR59" s="9">
        <f t="shared" si="56"/>
        <v>9.9766666666666666</v>
      </c>
      <c r="AS59" s="1">
        <f t="shared" si="57"/>
        <v>0.19</v>
      </c>
      <c r="AT59" s="1">
        <f t="shared" si="58"/>
        <v>12267.416666666666</v>
      </c>
      <c r="AU59" s="1">
        <f t="shared" si="59"/>
        <v>1928761.6844693434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2.6984470986206901</v>
      </c>
      <c r="E60" s="10">
        <f t="shared" si="61"/>
        <v>0.78110809354838695</v>
      </c>
      <c r="F60" s="7" t="s">
        <v>83</v>
      </c>
      <c r="G60" s="1">
        <v>3</v>
      </c>
      <c r="H60" s="9">
        <f t="shared" si="42"/>
        <v>2.6984470986206901</v>
      </c>
      <c r="I60" s="9">
        <f t="shared" si="43"/>
        <v>275.84844709862068</v>
      </c>
      <c r="J60" s="9">
        <f t="shared" si="44"/>
        <v>2.4697194347525431E-2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0.29236982116453569</v>
      </c>
      <c r="P60" s="9">
        <f t="shared" si="47"/>
        <v>7.2207142946517922E-3</v>
      </c>
      <c r="Q60" s="12">
        <f t="shared" si="48"/>
        <v>1.3719357159838405E-3</v>
      </c>
      <c r="R60" s="9">
        <f t="shared" si="49"/>
        <v>1.8955666666666669E-2</v>
      </c>
      <c r="S60" s="13">
        <f t="shared" si="50"/>
        <v>7.2376020327281562E-2</v>
      </c>
      <c r="T60" s="2">
        <f t="shared" si="51"/>
        <v>0.01</v>
      </c>
      <c r="U60" s="14">
        <f t="shared" si="52"/>
        <v>7.2376020327281562E-4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1.2723760203272816E-2</v>
      </c>
      <c r="AR60" s="9">
        <f t="shared" si="56"/>
        <v>9.9766666666666666</v>
      </c>
      <c r="AS60" s="1">
        <f t="shared" si="57"/>
        <v>0.19</v>
      </c>
      <c r="AT60" s="1">
        <f t="shared" si="58"/>
        <v>12267.416666666666</v>
      </c>
      <c r="AU60" s="1">
        <f t="shared" si="59"/>
        <v>1982359.6893579646</v>
      </c>
    </row>
    <row r="61" spans="1:48" x14ac:dyDescent="0.15">
      <c r="C61" s="7">
        <v>3</v>
      </c>
      <c r="D61" s="7">
        <f t="shared" si="60"/>
        <v>3.9509557381612899</v>
      </c>
      <c r="E61" s="10">
        <f t="shared" si="61"/>
        <v>2.6984470986206901</v>
      </c>
      <c r="F61" s="7" t="s">
        <v>83</v>
      </c>
      <c r="G61" s="1">
        <v>4</v>
      </c>
      <c r="H61" s="9">
        <f t="shared" si="42"/>
        <v>3.9509557381612899</v>
      </c>
      <c r="I61" s="9">
        <f t="shared" si="43"/>
        <v>277.10095573816125</v>
      </c>
      <c r="J61" s="9">
        <f t="shared" si="44"/>
        <v>2.8969292376772485E-2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0.3849157735365506</v>
      </c>
      <c r="P61" s="9">
        <f t="shared" si="47"/>
        <v>1.115073758401188E-2</v>
      </c>
      <c r="Q61" s="12">
        <f t="shared" si="48"/>
        <v>2.1186401409622573E-3</v>
      </c>
      <c r="R61" s="9">
        <f t="shared" si="49"/>
        <v>1.8955666666666669E-2</v>
      </c>
      <c r="S61" s="13">
        <f t="shared" si="50"/>
        <v>0.11176816823266167</v>
      </c>
      <c r="T61" s="2">
        <f t="shared" si="51"/>
        <v>0.01</v>
      </c>
      <c r="U61" s="14">
        <f t="shared" si="52"/>
        <v>1.1176816823266168E-3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1.3117681682326618E-2</v>
      </c>
      <c r="AR61" s="9">
        <f t="shared" si="56"/>
        <v>9.9766666666666666</v>
      </c>
      <c r="AS61" s="1">
        <f t="shared" si="57"/>
        <v>0.19</v>
      </c>
      <c r="AT61" s="1">
        <f t="shared" si="58"/>
        <v>12267.416666666666</v>
      </c>
      <c r="AU61" s="1">
        <f t="shared" si="59"/>
        <v>2043732.5892219264</v>
      </c>
    </row>
    <row r="62" spans="1:48" x14ac:dyDescent="0.15">
      <c r="C62" s="7">
        <v>4</v>
      </c>
      <c r="D62" s="7">
        <f t="shared" si="60"/>
        <v>6.41688087363333</v>
      </c>
      <c r="E62" s="10">
        <f t="shared" si="61"/>
        <v>3.9509557381612899</v>
      </c>
      <c r="F62" s="7" t="s">
        <v>83</v>
      </c>
      <c r="G62" s="1">
        <v>5</v>
      </c>
      <c r="H62" s="9">
        <f t="shared" si="42"/>
        <v>6.41688087363333</v>
      </c>
      <c r="I62" s="9">
        <f t="shared" si="43"/>
        <v>279.56688087363329</v>
      </c>
      <c r="J62" s="9">
        <f t="shared" si="44"/>
        <v>3.9494929723830369E-2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0.35507678415491178</v>
      </c>
      <c r="O62" s="9">
        <f t="shared" si="62"/>
        <v>0.11845491846429362</v>
      </c>
      <c r="P62" s="9">
        <f t="shared" si="47"/>
        <v>4.6783686801893333E-3</v>
      </c>
      <c r="Q62" s="12">
        <f t="shared" si="48"/>
        <v>8.888900492359733E-4</v>
      </c>
      <c r="R62" s="9">
        <f t="shared" si="49"/>
        <v>1.8955666666666669E-2</v>
      </c>
      <c r="S62" s="13">
        <f t="shared" si="50"/>
        <v>4.6893104044664208E-2</v>
      </c>
      <c r="T62" s="2">
        <f t="shared" si="51"/>
        <v>0.01</v>
      </c>
      <c r="U62" s="14">
        <f t="shared" si="52"/>
        <v>4.6893104044664209E-4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1.2468931040446642E-2</v>
      </c>
      <c r="AR62" s="9">
        <f t="shared" si="56"/>
        <v>9.9766666666666666</v>
      </c>
      <c r="AS62" s="1">
        <f t="shared" si="57"/>
        <v>0.19</v>
      </c>
      <c r="AT62" s="1">
        <f t="shared" si="58"/>
        <v>12267.416666666666</v>
      </c>
      <c r="AU62" s="1">
        <f t="shared" si="59"/>
        <v>1942657.3488557043</v>
      </c>
    </row>
    <row r="63" spans="1:48" x14ac:dyDescent="0.15">
      <c r="C63" s="7">
        <v>5</v>
      </c>
      <c r="D63" s="7">
        <f t="shared" si="60"/>
        <v>12.829868762548401</v>
      </c>
      <c r="E63" s="10">
        <f t="shared" si="61"/>
        <v>6.41688087363333</v>
      </c>
      <c r="F63" s="7" t="s">
        <v>85</v>
      </c>
      <c r="G63" s="1">
        <v>6</v>
      </c>
      <c r="H63" s="9">
        <f t="shared" si="42"/>
        <v>12.829868762548401</v>
      </c>
      <c r="I63" s="9">
        <f t="shared" si="43"/>
        <v>285.97986876254839</v>
      </c>
      <c r="J63" s="9">
        <f t="shared" si="44"/>
        <v>8.6243909239350963E-2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0.21354321645077096</v>
      </c>
      <c r="P63" s="9">
        <f t="shared" si="47"/>
        <v>1.8416801778259367E-2</v>
      </c>
      <c r="Q63" s="12">
        <f t="shared" si="48"/>
        <v>3.4991923378692798E-3</v>
      </c>
      <c r="R63" s="9">
        <f t="shared" si="49"/>
        <v>1.8955666666666669E-2</v>
      </c>
      <c r="S63" s="13">
        <f t="shared" si="50"/>
        <v>0.18459874819504876</v>
      </c>
      <c r="T63" s="2">
        <f t="shared" si="51"/>
        <v>0.01</v>
      </c>
      <c r="U63" s="14">
        <f t="shared" si="52"/>
        <v>1.8459874819504877E-3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1.3845987481950487E-2</v>
      </c>
      <c r="AR63" s="9">
        <f t="shared" si="56"/>
        <v>9.9766666666666666</v>
      </c>
      <c r="AS63" s="1">
        <f t="shared" si="57"/>
        <v>0.19</v>
      </c>
      <c r="AT63" s="1">
        <f t="shared" si="58"/>
        <v>12267.416666666666</v>
      </c>
      <c r="AU63" s="1">
        <f t="shared" si="59"/>
        <v>2157202.5097198472</v>
      </c>
    </row>
    <row r="64" spans="1:48" x14ac:dyDescent="0.15">
      <c r="C64" s="7">
        <v>6</v>
      </c>
      <c r="D64" s="7">
        <f t="shared" si="60"/>
        <v>16.0518484046667</v>
      </c>
      <c r="E64" s="10">
        <f t="shared" si="61"/>
        <v>12.829868762548401</v>
      </c>
      <c r="F64" s="7" t="s">
        <v>83</v>
      </c>
      <c r="G64" s="1">
        <v>7</v>
      </c>
      <c r="H64" s="9">
        <f t="shared" si="42"/>
        <v>16.0518484046667</v>
      </c>
      <c r="I64" s="9">
        <f t="shared" si="43"/>
        <v>289.20184840466669</v>
      </c>
      <c r="J64" s="9">
        <f t="shared" si="44"/>
        <v>0.12602700301152356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0.29489308133917824</v>
      </c>
      <c r="P64" s="9">
        <f t="shared" si="47"/>
        <v>3.7164491250010076E-2</v>
      </c>
      <c r="Q64" s="12">
        <f t="shared" si="48"/>
        <v>7.0612533375019144E-3</v>
      </c>
      <c r="R64" s="9">
        <f t="shared" si="49"/>
        <v>1.8955666666666669E-2</v>
      </c>
      <c r="S64" s="13">
        <f t="shared" si="50"/>
        <v>0.37251411209498902</v>
      </c>
      <c r="T64" s="2">
        <f t="shared" si="51"/>
        <v>0.01</v>
      </c>
      <c r="U64" s="14">
        <f t="shared" si="52"/>
        <v>3.7251411209498902E-3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2.382514112094989E-2</v>
      </c>
      <c r="AR64" s="9">
        <f t="shared" si="56"/>
        <v>9.9766666666666666</v>
      </c>
      <c r="AS64" s="1">
        <f t="shared" si="57"/>
        <v>0.19</v>
      </c>
      <c r="AT64" s="1">
        <f t="shared" si="58"/>
        <v>12267.416666666666</v>
      </c>
      <c r="AU64" s="1">
        <f t="shared" si="59"/>
        <v>3711952.9602017612</v>
      </c>
    </row>
    <row r="65" spans="1:48" x14ac:dyDescent="0.15">
      <c r="C65" s="7">
        <v>7</v>
      </c>
      <c r="D65" s="7">
        <f t="shared" si="60"/>
        <v>16.552552022258102</v>
      </c>
      <c r="E65" s="10">
        <f t="shared" si="61"/>
        <v>16.0518484046667</v>
      </c>
      <c r="F65" s="7" t="s">
        <v>83</v>
      </c>
      <c r="G65" s="1">
        <v>8</v>
      </c>
      <c r="H65" s="9">
        <f t="shared" si="42"/>
        <v>16.552552022258102</v>
      </c>
      <c r="I65" s="9">
        <f t="shared" si="43"/>
        <v>289.70255202225809</v>
      </c>
      <c r="J65" s="9">
        <f t="shared" si="44"/>
        <v>0.13357798843913513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0.35749525675583482</v>
      </c>
      <c r="P65" s="9">
        <f t="shared" si="47"/>
        <v>4.7753497273976549E-2</v>
      </c>
      <c r="Q65" s="12">
        <f t="shared" si="48"/>
        <v>9.0731644820555447E-3</v>
      </c>
      <c r="R65" s="9">
        <f t="shared" si="49"/>
        <v>1.8955666666666669E-2</v>
      </c>
      <c r="S65" s="13">
        <f t="shared" si="50"/>
        <v>0.47865182700277192</v>
      </c>
      <c r="T65" s="2">
        <f t="shared" si="51"/>
        <v>0.01</v>
      </c>
      <c r="U65" s="14">
        <f t="shared" si="52"/>
        <v>4.786518270027719E-3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2.4886518270027719E-2</v>
      </c>
      <c r="AR65" s="9">
        <f t="shared" si="56"/>
        <v>9.9766666666666666</v>
      </c>
      <c r="AS65" s="1">
        <f t="shared" si="57"/>
        <v>0.19</v>
      </c>
      <c r="AT65" s="1">
        <f t="shared" si="58"/>
        <v>12267.416666666666</v>
      </c>
      <c r="AU65" s="1">
        <f t="shared" si="59"/>
        <v>3877315.3406556435</v>
      </c>
    </row>
    <row r="66" spans="1:48" x14ac:dyDescent="0.15">
      <c r="C66" s="7">
        <v>8</v>
      </c>
      <c r="D66" s="7">
        <f t="shared" si="60"/>
        <v>16.308962491612899</v>
      </c>
      <c r="E66" s="10">
        <f t="shared" si="61"/>
        <v>16.552552022258102</v>
      </c>
      <c r="F66" s="7" t="s">
        <v>83</v>
      </c>
      <c r="G66" s="1">
        <v>9</v>
      </c>
      <c r="H66" s="9">
        <f t="shared" si="42"/>
        <v>16.308962491612899</v>
      </c>
      <c r="I66" s="9">
        <f t="shared" si="43"/>
        <v>289.45896249161285</v>
      </c>
      <c r="J66" s="9">
        <f t="shared" si="44"/>
        <v>0.12985284736158365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0.40950842614852495</v>
      </c>
      <c r="P66" s="9">
        <f t="shared" si="47"/>
        <v>5.3175835153946763E-2</v>
      </c>
      <c r="Q66" s="12">
        <f t="shared" si="48"/>
        <v>1.0103408679249885E-2</v>
      </c>
      <c r="R66" s="9">
        <f t="shared" si="49"/>
        <v>1.8955666666666669E-2</v>
      </c>
      <c r="S66" s="13">
        <f t="shared" si="50"/>
        <v>0.53300202292629562</v>
      </c>
      <c r="T66" s="2">
        <f t="shared" si="51"/>
        <v>0.01</v>
      </c>
      <c r="U66" s="14">
        <f t="shared" si="52"/>
        <v>5.3300202292629563E-3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2.5430020229262957E-2</v>
      </c>
      <c r="AR66" s="9">
        <f t="shared" si="56"/>
        <v>9.9766666666666666</v>
      </c>
      <c r="AS66" s="1">
        <f t="shared" si="57"/>
        <v>0.19</v>
      </c>
      <c r="AT66" s="1">
        <f t="shared" si="58"/>
        <v>12267.416666666666</v>
      </c>
      <c r="AU66" s="1">
        <f t="shared" si="59"/>
        <v>3961992.8540528133</v>
      </c>
    </row>
    <row r="67" spans="1:48" x14ac:dyDescent="0.15">
      <c r="C67" s="7">
        <v>9</v>
      </c>
      <c r="D67" s="7">
        <f t="shared" si="60"/>
        <v>16.4535718873333</v>
      </c>
      <c r="E67" s="10">
        <f t="shared" si="61"/>
        <v>16.308962491612899</v>
      </c>
      <c r="F67" s="7" t="s">
        <v>83</v>
      </c>
      <c r="G67" s="1">
        <v>10</v>
      </c>
      <c r="H67" s="9">
        <f t="shared" si="42"/>
        <v>16.4535718873333</v>
      </c>
      <c r="I67" s="9">
        <f t="shared" si="43"/>
        <v>289.60357188733326</v>
      </c>
      <c r="J67" s="9">
        <f t="shared" si="44"/>
        <v>0.13205235400591248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0.45609925766124493</v>
      </c>
      <c r="P67" s="9">
        <f t="shared" si="47"/>
        <v>6.02289806345166E-2</v>
      </c>
      <c r="Q67" s="12">
        <f t="shared" si="48"/>
        <v>1.1443506320558154E-2</v>
      </c>
      <c r="R67" s="9">
        <f t="shared" si="49"/>
        <v>1.8955666666666669E-2</v>
      </c>
      <c r="S67" s="13">
        <f t="shared" si="50"/>
        <v>0.60369843602923412</v>
      </c>
      <c r="T67" s="2">
        <f t="shared" si="51"/>
        <v>0.01</v>
      </c>
      <c r="U67" s="14">
        <f t="shared" si="52"/>
        <v>6.0369843602923415E-3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2.613698436029234E-2</v>
      </c>
      <c r="AR67" s="9">
        <f t="shared" si="56"/>
        <v>9.9766666666666666</v>
      </c>
      <c r="AS67" s="1">
        <f t="shared" si="57"/>
        <v>0.19</v>
      </c>
      <c r="AT67" s="1">
        <f t="shared" si="58"/>
        <v>12267.416666666666</v>
      </c>
      <c r="AU67" s="1">
        <f t="shared" si="59"/>
        <v>4072137.7461904492</v>
      </c>
    </row>
    <row r="68" spans="1:48" x14ac:dyDescent="0.15">
      <c r="C68" s="7">
        <v>10</v>
      </c>
      <c r="D68" s="7">
        <f t="shared" si="60"/>
        <v>9.3018829185161298</v>
      </c>
      <c r="E68" s="10">
        <f t="shared" si="61"/>
        <v>16.4535718873333</v>
      </c>
      <c r="F68" s="7" t="s">
        <v>83</v>
      </c>
      <c r="G68" s="1">
        <v>11</v>
      </c>
      <c r="H68" s="9">
        <f t="shared" si="42"/>
        <v>9.3018829185161298</v>
      </c>
      <c r="I68" s="9">
        <f t="shared" si="43"/>
        <v>282.45188291851611</v>
      </c>
      <c r="J68" s="9">
        <f t="shared" si="44"/>
        <v>5.6368555593057576E-2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0.37607676317539196</v>
      </c>
      <c r="O68" s="9">
        <f t="shared" si="62"/>
        <v>0.11956018051800305</v>
      </c>
      <c r="P68" s="9">
        <f t="shared" si="47"/>
        <v>6.7394346822450537E-3</v>
      </c>
      <c r="Q68" s="12">
        <f t="shared" si="48"/>
        <v>1.2804925896265603E-3</v>
      </c>
      <c r="R68" s="9">
        <f t="shared" si="49"/>
        <v>1.8955666666666669E-2</v>
      </c>
      <c r="S68" s="13">
        <f t="shared" si="50"/>
        <v>6.755196808130691E-2</v>
      </c>
      <c r="T68" s="2">
        <f t="shared" si="51"/>
        <v>0.01</v>
      </c>
      <c r="U68" s="14">
        <f t="shared" si="52"/>
        <v>6.7551968081306908E-4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1.2675519680813069E-2</v>
      </c>
      <c r="AR68" s="9">
        <f t="shared" si="56"/>
        <v>9.9766666666666666</v>
      </c>
      <c r="AS68" s="1">
        <f t="shared" si="57"/>
        <v>0.19</v>
      </c>
      <c r="AT68" s="1">
        <f t="shared" si="58"/>
        <v>12267.416666666666</v>
      </c>
      <c r="AU68" s="1">
        <f t="shared" si="59"/>
        <v>1974843.8241113708</v>
      </c>
    </row>
    <row r="69" spans="1:48" x14ac:dyDescent="0.15">
      <c r="C69" s="7">
        <v>11</v>
      </c>
      <c r="D69" s="7">
        <f t="shared" si="60"/>
        <v>4.68931456623333</v>
      </c>
      <c r="E69" s="10">
        <f t="shared" si="61"/>
        <v>9.3018829185161298</v>
      </c>
      <c r="F69" s="7" t="s">
        <v>85</v>
      </c>
      <c r="G69" s="1">
        <v>12</v>
      </c>
      <c r="H69" s="9">
        <f t="shared" si="42"/>
        <v>4.68931456623333</v>
      </c>
      <c r="I69" s="9">
        <f t="shared" si="43"/>
        <v>277.83931456623333</v>
      </c>
      <c r="J69" s="9">
        <f t="shared" si="44"/>
        <v>3.1804757288965507E-2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0.21258741250242466</v>
      </c>
      <c r="P69" s="9">
        <f t="shared" si="47"/>
        <v>6.7612910573288075E-3</v>
      </c>
      <c r="Q69" s="12">
        <f t="shared" si="48"/>
        <v>1.2846453008924735E-3</v>
      </c>
      <c r="R69" s="9">
        <f t="shared" si="49"/>
        <v>1.8955666666666669E-2</v>
      </c>
      <c r="S69" s="13">
        <f t="shared" si="50"/>
        <v>6.777104300697101E-2</v>
      </c>
      <c r="T69" s="2">
        <f t="shared" si="51"/>
        <v>0.01</v>
      </c>
      <c r="U69" s="14">
        <f t="shared" si="52"/>
        <v>6.7771043006971008E-4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1.2677710430069711E-2</v>
      </c>
      <c r="AR69" s="9">
        <f t="shared" si="56"/>
        <v>9.9766666666666666</v>
      </c>
      <c r="AS69" s="1">
        <f t="shared" si="57"/>
        <v>0.19</v>
      </c>
      <c r="AT69" s="1">
        <f t="shared" si="58"/>
        <v>12267.416666666666</v>
      </c>
      <c r="AU69" s="1">
        <f t="shared" si="59"/>
        <v>1975185.1424753196</v>
      </c>
      <c r="AV69" s="1">
        <f>SUM(AU58:AU69)</f>
        <v>31546800.542036939</v>
      </c>
    </row>
    <row r="70" spans="1:48" x14ac:dyDescent="0.15">
      <c r="C70" s="7">
        <v>12</v>
      </c>
      <c r="D70" s="7">
        <f t="shared" si="60"/>
        <v>5.2782827506128998</v>
      </c>
      <c r="E70" s="10">
        <f t="shared" si="61"/>
        <v>4.68931456623333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4.6104063366128996</v>
      </c>
      <c r="E73" s="7"/>
      <c r="F73" s="7"/>
      <c r="G73" s="1">
        <v>1</v>
      </c>
      <c r="H73" s="9">
        <f t="shared" ref="H73:H84" si="63">E74</f>
        <v>4.6104063366128996</v>
      </c>
      <c r="I73" s="9">
        <f t="shared" ref="I73:I84" si="64">H73+273.15</f>
        <v>277.7604063366129</v>
      </c>
      <c r="J73" s="9">
        <f t="shared" ref="J73:J84" si="65">EXP(($C$15*(I73-$C$13))/($C$16*I73*$C$13))</f>
        <v>3.1489688022432766E-2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3.4481208384563884E-3</v>
      </c>
      <c r="Q73" s="12">
        <f t="shared" ref="Q73:Q84" si="69">P73*$B$75</f>
        <v>6.2066175092214987E-4</v>
      </c>
      <c r="R73" s="9">
        <f t="shared" ref="R73:R84" si="70">L73*$B$75</f>
        <v>1.9710000000000002E-2</v>
      </c>
      <c r="S73" s="13">
        <f t="shared" ref="S73:S84" si="71">Q73/R73</f>
        <v>3.1489688022432766E-2</v>
      </c>
      <c r="T73" s="2">
        <f t="shared" ref="T73:T84" si="72">$B$74/100</f>
        <v>0.01</v>
      </c>
      <c r="U73" s="14">
        <f t="shared" ref="U73:U84" si="73">S73*T73</f>
        <v>3.1489688022432767E-4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1.2914896880224328E-2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0</v>
      </c>
      <c r="AU73" s="1">
        <f t="shared" ref="AU73:AU84" si="80">AT73*10000*AS73*0.67*AR73*AQ73</f>
        <v>0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0.78110809354838695</v>
      </c>
      <c r="E74" s="10">
        <f t="shared" ref="E74:E85" si="82">D73</f>
        <v>4.6104063366128996</v>
      </c>
      <c r="F74" s="7" t="s">
        <v>83</v>
      </c>
      <c r="G74" s="1">
        <v>2</v>
      </c>
      <c r="H74" s="9">
        <f t="shared" si="63"/>
        <v>0.78110809354838695</v>
      </c>
      <c r="I74" s="9">
        <f t="shared" si="64"/>
        <v>273.93110809354835</v>
      </c>
      <c r="J74" s="9">
        <f t="shared" si="65"/>
        <v>1.9290822337158221E-2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0.21555187916154364</v>
      </c>
      <c r="P74" s="9">
        <f t="shared" si="68"/>
        <v>4.1581730053459358E-3</v>
      </c>
      <c r="Q74" s="12">
        <f t="shared" si="69"/>
        <v>7.4847114096226845E-4</v>
      </c>
      <c r="R74" s="9">
        <f t="shared" si="70"/>
        <v>1.9710000000000002E-2</v>
      </c>
      <c r="S74" s="13">
        <f t="shared" si="71"/>
        <v>3.7974182697223156E-2</v>
      </c>
      <c r="T74" s="2">
        <f t="shared" si="72"/>
        <v>0.01</v>
      </c>
      <c r="U74" s="14">
        <f t="shared" si="73"/>
        <v>3.7974182697223159E-4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1.2979741826972232E-2</v>
      </c>
      <c r="AR74" s="9">
        <f t="shared" si="77"/>
        <v>10.950000000000001</v>
      </c>
      <c r="AS74" s="1">
        <f t="shared" si="78"/>
        <v>0.18</v>
      </c>
      <c r="AT74" s="1">
        <f t="shared" si="79"/>
        <v>0</v>
      </c>
      <c r="AU74" s="1">
        <f t="shared" si="80"/>
        <v>0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2.6984470986206901</v>
      </c>
      <c r="E75" s="10">
        <f t="shared" si="82"/>
        <v>0.78110809354838695</v>
      </c>
      <c r="F75" s="7" t="s">
        <v>83</v>
      </c>
      <c r="G75" s="1">
        <v>3</v>
      </c>
      <c r="H75" s="9">
        <f t="shared" si="63"/>
        <v>2.6984470986206901</v>
      </c>
      <c r="I75" s="9">
        <f t="shared" si="64"/>
        <v>275.84844709862068</v>
      </c>
      <c r="J75" s="9">
        <f t="shared" si="65"/>
        <v>2.4697194347525431E-2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0.32089370615619772</v>
      </c>
      <c r="P75" s="9">
        <f t="shared" si="68"/>
        <v>7.9251742258373333E-3</v>
      </c>
      <c r="Q75" s="12">
        <f t="shared" si="69"/>
        <v>1.42653136065072E-3</v>
      </c>
      <c r="R75" s="9">
        <f t="shared" si="70"/>
        <v>1.9710000000000002E-2</v>
      </c>
      <c r="S75" s="13">
        <f t="shared" si="71"/>
        <v>7.2376020327281576E-2</v>
      </c>
      <c r="T75" s="2">
        <f t="shared" si="72"/>
        <v>0.01</v>
      </c>
      <c r="U75" s="14">
        <f t="shared" si="73"/>
        <v>7.2376020327281573E-4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1.3323760203272816E-2</v>
      </c>
      <c r="AR75" s="9">
        <f t="shared" si="77"/>
        <v>10.950000000000001</v>
      </c>
      <c r="AS75" s="1">
        <f t="shared" si="78"/>
        <v>0.18</v>
      </c>
      <c r="AT75" s="1">
        <f t="shared" si="79"/>
        <v>0</v>
      </c>
      <c r="AU75" s="1">
        <f t="shared" si="80"/>
        <v>0</v>
      </c>
    </row>
    <row r="76" spans="1:48" x14ac:dyDescent="0.15">
      <c r="C76" s="7">
        <v>3</v>
      </c>
      <c r="D76" s="7">
        <f t="shared" si="81"/>
        <v>3.9509557381612899</v>
      </c>
      <c r="E76" s="10">
        <f t="shared" si="82"/>
        <v>2.6984470986206901</v>
      </c>
      <c r="F76" s="7" t="s">
        <v>83</v>
      </c>
      <c r="G76" s="1">
        <v>4</v>
      </c>
      <c r="H76" s="9">
        <f t="shared" si="63"/>
        <v>3.9509557381612899</v>
      </c>
      <c r="I76" s="9">
        <f t="shared" si="64"/>
        <v>277.10095573816125</v>
      </c>
      <c r="J76" s="9">
        <f t="shared" si="65"/>
        <v>2.8969292376772485E-2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0.42246853193036044</v>
      </c>
      <c r="P76" s="9">
        <f t="shared" si="68"/>
        <v>1.2238614421476455E-2</v>
      </c>
      <c r="Q76" s="12">
        <f t="shared" si="69"/>
        <v>2.2029505958657616E-3</v>
      </c>
      <c r="R76" s="9">
        <f t="shared" si="70"/>
        <v>1.9710000000000002E-2</v>
      </c>
      <c r="S76" s="13">
        <f t="shared" si="71"/>
        <v>0.11176816823266167</v>
      </c>
      <c r="T76" s="2">
        <f t="shared" si="72"/>
        <v>0.01</v>
      </c>
      <c r="U76" s="14">
        <f t="shared" si="73"/>
        <v>1.1176816823266168E-3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1.3717681682326618E-2</v>
      </c>
      <c r="AR76" s="9">
        <f t="shared" si="77"/>
        <v>10.950000000000001</v>
      </c>
      <c r="AS76" s="1">
        <f t="shared" si="78"/>
        <v>0.18</v>
      </c>
      <c r="AT76" s="1">
        <f t="shared" si="79"/>
        <v>0</v>
      </c>
      <c r="AU76" s="1">
        <f t="shared" si="80"/>
        <v>0</v>
      </c>
    </row>
    <row r="77" spans="1:48" x14ac:dyDescent="0.15">
      <c r="C77" s="7">
        <v>4</v>
      </c>
      <c r="D77" s="7">
        <f t="shared" si="81"/>
        <v>6.41688087363333</v>
      </c>
      <c r="E77" s="10">
        <f t="shared" si="82"/>
        <v>3.9509557381612899</v>
      </c>
      <c r="F77" s="7" t="s">
        <v>83</v>
      </c>
      <c r="G77" s="1">
        <v>5</v>
      </c>
      <c r="H77" s="9">
        <f t="shared" si="63"/>
        <v>6.41688087363333</v>
      </c>
      <c r="I77" s="9">
        <f t="shared" si="64"/>
        <v>279.56688087363329</v>
      </c>
      <c r="J77" s="9">
        <f t="shared" si="65"/>
        <v>3.9494929723830369E-2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0.38971842163343978</v>
      </c>
      <c r="O77" s="9">
        <f t="shared" si="83"/>
        <v>0.13001149587544419</v>
      </c>
      <c r="P77" s="9">
        <f t="shared" si="68"/>
        <v>5.1347948928907299E-3</v>
      </c>
      <c r="Q77" s="12">
        <f t="shared" si="69"/>
        <v>9.2426308072033139E-4</v>
      </c>
      <c r="R77" s="9">
        <f t="shared" si="70"/>
        <v>1.9710000000000002E-2</v>
      </c>
      <c r="S77" s="13">
        <f t="shared" si="71"/>
        <v>4.6893104044664194E-2</v>
      </c>
      <c r="T77" s="2">
        <f t="shared" si="72"/>
        <v>0.01</v>
      </c>
      <c r="U77" s="14">
        <f t="shared" si="73"/>
        <v>4.6893104044664193E-4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1.3068931040446641E-2</v>
      </c>
      <c r="AR77" s="9">
        <f t="shared" si="77"/>
        <v>10.950000000000001</v>
      </c>
      <c r="AS77" s="1">
        <f t="shared" si="78"/>
        <v>0.18</v>
      </c>
      <c r="AT77" s="1">
        <f t="shared" si="79"/>
        <v>0</v>
      </c>
      <c r="AU77" s="1">
        <f t="shared" si="80"/>
        <v>0</v>
      </c>
    </row>
    <row r="78" spans="1:48" x14ac:dyDescent="0.15">
      <c r="C78" s="7">
        <v>5</v>
      </c>
      <c r="D78" s="7">
        <f t="shared" si="81"/>
        <v>12.829868762548401</v>
      </c>
      <c r="E78" s="10">
        <f t="shared" si="82"/>
        <v>6.41688087363333</v>
      </c>
      <c r="F78" s="7" t="s">
        <v>85</v>
      </c>
      <c r="G78" s="1">
        <v>6</v>
      </c>
      <c r="H78" s="9">
        <f t="shared" si="63"/>
        <v>12.829868762548401</v>
      </c>
      <c r="I78" s="9">
        <f t="shared" si="64"/>
        <v>285.97986876254839</v>
      </c>
      <c r="J78" s="9">
        <f t="shared" si="65"/>
        <v>8.6243909239350963E-2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0.23437670098255348</v>
      </c>
      <c r="P78" s="9">
        <f t="shared" si="68"/>
        <v>2.0213562927357841E-2</v>
      </c>
      <c r="Q78" s="12">
        <f t="shared" si="69"/>
        <v>3.6384413269244112E-3</v>
      </c>
      <c r="R78" s="9">
        <f t="shared" si="70"/>
        <v>1.9710000000000002E-2</v>
      </c>
      <c r="S78" s="13">
        <f t="shared" si="71"/>
        <v>0.18459874819504876</v>
      </c>
      <c r="T78" s="2">
        <f t="shared" si="72"/>
        <v>0.01</v>
      </c>
      <c r="U78" s="14">
        <f t="shared" si="73"/>
        <v>1.8459874819504877E-3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1.4445987481950487E-2</v>
      </c>
      <c r="AR78" s="9">
        <f t="shared" si="77"/>
        <v>10.950000000000001</v>
      </c>
      <c r="AS78" s="1">
        <f t="shared" si="78"/>
        <v>0.18</v>
      </c>
      <c r="AT78" s="1">
        <f t="shared" si="79"/>
        <v>0</v>
      </c>
      <c r="AU78" s="1">
        <f t="shared" si="80"/>
        <v>0</v>
      </c>
    </row>
    <row r="79" spans="1:48" x14ac:dyDescent="0.15">
      <c r="C79" s="7">
        <v>6</v>
      </c>
      <c r="D79" s="7">
        <f t="shared" si="81"/>
        <v>16.0518484046667</v>
      </c>
      <c r="E79" s="10">
        <f t="shared" si="82"/>
        <v>12.829868762548401</v>
      </c>
      <c r="F79" s="7" t="s">
        <v>83</v>
      </c>
      <c r="G79" s="1">
        <v>7</v>
      </c>
      <c r="H79" s="9">
        <f t="shared" si="63"/>
        <v>16.0518484046667</v>
      </c>
      <c r="I79" s="9">
        <f t="shared" si="64"/>
        <v>289.20184840466669</v>
      </c>
      <c r="J79" s="9">
        <f t="shared" si="65"/>
        <v>0.12602700301152356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0.3236631380551957</v>
      </c>
      <c r="P79" s="9">
        <f t="shared" si="68"/>
        <v>4.0790295274401311E-2</v>
      </c>
      <c r="Q79" s="12">
        <f t="shared" si="69"/>
        <v>7.3422531493922355E-3</v>
      </c>
      <c r="R79" s="9">
        <f t="shared" si="70"/>
        <v>1.9710000000000002E-2</v>
      </c>
      <c r="S79" s="13">
        <f t="shared" si="71"/>
        <v>0.37251411209498908</v>
      </c>
      <c r="T79" s="2">
        <f t="shared" si="72"/>
        <v>0.01</v>
      </c>
      <c r="U79" s="14">
        <f t="shared" si="73"/>
        <v>3.7251411209498907E-3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2.5325141120949891E-2</v>
      </c>
      <c r="AR79" s="9">
        <f t="shared" si="77"/>
        <v>10.950000000000001</v>
      </c>
      <c r="AS79" s="1">
        <f t="shared" si="78"/>
        <v>0.18</v>
      </c>
      <c r="AT79" s="1">
        <f t="shared" si="79"/>
        <v>0</v>
      </c>
      <c r="AU79" s="1">
        <f t="shared" si="80"/>
        <v>0</v>
      </c>
    </row>
    <row r="80" spans="1:48" x14ac:dyDescent="0.15">
      <c r="C80" s="7">
        <v>7</v>
      </c>
      <c r="D80" s="7">
        <f t="shared" si="81"/>
        <v>16.552552022258102</v>
      </c>
      <c r="E80" s="10">
        <f t="shared" si="82"/>
        <v>16.0518484046667</v>
      </c>
      <c r="F80" s="7" t="s">
        <v>83</v>
      </c>
      <c r="G80" s="1">
        <v>8</v>
      </c>
      <c r="H80" s="9">
        <f t="shared" si="63"/>
        <v>16.552552022258102</v>
      </c>
      <c r="I80" s="9">
        <f t="shared" si="64"/>
        <v>289.70255202225809</v>
      </c>
      <c r="J80" s="9">
        <f t="shared" si="65"/>
        <v>0.13357798843913513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0.39237284278079437</v>
      </c>
      <c r="P80" s="9">
        <f t="shared" si="68"/>
        <v>5.2412375056803538E-2</v>
      </c>
      <c r="Q80" s="12">
        <f t="shared" si="69"/>
        <v>9.4342275102246367E-3</v>
      </c>
      <c r="R80" s="9">
        <f t="shared" si="70"/>
        <v>1.9710000000000002E-2</v>
      </c>
      <c r="S80" s="13">
        <f t="shared" si="71"/>
        <v>0.47865182700277198</v>
      </c>
      <c r="T80" s="2">
        <f t="shared" si="72"/>
        <v>0.01</v>
      </c>
      <c r="U80" s="14">
        <f t="shared" si="73"/>
        <v>4.7865182700277198E-3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2.638651827002772E-2</v>
      </c>
      <c r="AR80" s="9">
        <f t="shared" si="77"/>
        <v>10.950000000000001</v>
      </c>
      <c r="AS80" s="1">
        <f t="shared" si="78"/>
        <v>0.18</v>
      </c>
      <c r="AT80" s="1">
        <f t="shared" si="79"/>
        <v>0</v>
      </c>
      <c r="AU80" s="1">
        <f t="shared" si="80"/>
        <v>0</v>
      </c>
    </row>
    <row r="81" spans="1:48" x14ac:dyDescent="0.15">
      <c r="C81" s="7">
        <v>8</v>
      </c>
      <c r="D81" s="7">
        <f t="shared" si="81"/>
        <v>16.308962491612899</v>
      </c>
      <c r="E81" s="10">
        <f t="shared" si="82"/>
        <v>16.552552022258102</v>
      </c>
      <c r="F81" s="7" t="s">
        <v>83</v>
      </c>
      <c r="G81" s="1">
        <v>9</v>
      </c>
      <c r="H81" s="9">
        <f t="shared" si="63"/>
        <v>16.308962491612899</v>
      </c>
      <c r="I81" s="9">
        <f t="shared" si="64"/>
        <v>289.45896249161285</v>
      </c>
      <c r="J81" s="9">
        <f t="shared" si="65"/>
        <v>0.12985284736158365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0.44946046772399084</v>
      </c>
      <c r="P81" s="9">
        <f t="shared" si="68"/>
        <v>5.8363721510429373E-2</v>
      </c>
      <c r="Q81" s="12">
        <f t="shared" si="69"/>
        <v>1.0505469871877287E-2</v>
      </c>
      <c r="R81" s="9">
        <f t="shared" si="70"/>
        <v>1.9710000000000002E-2</v>
      </c>
      <c r="S81" s="13">
        <f t="shared" si="71"/>
        <v>0.53300202292629562</v>
      </c>
      <c r="T81" s="2">
        <f t="shared" si="72"/>
        <v>0.01</v>
      </c>
      <c r="U81" s="14">
        <f t="shared" si="73"/>
        <v>5.3300202292629563E-3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2.6930020229262958E-2</v>
      </c>
      <c r="AR81" s="9">
        <f t="shared" si="77"/>
        <v>10.950000000000001</v>
      </c>
      <c r="AS81" s="1">
        <f t="shared" si="78"/>
        <v>0.18</v>
      </c>
      <c r="AT81" s="1">
        <f t="shared" si="79"/>
        <v>0</v>
      </c>
      <c r="AU81" s="1">
        <f t="shared" si="80"/>
        <v>0</v>
      </c>
    </row>
    <row r="82" spans="1:48" x14ac:dyDescent="0.15">
      <c r="C82" s="7">
        <v>9</v>
      </c>
      <c r="D82" s="7">
        <f t="shared" si="81"/>
        <v>16.4535718873333</v>
      </c>
      <c r="E82" s="10">
        <f t="shared" si="82"/>
        <v>16.308962491612899</v>
      </c>
      <c r="F82" s="7" t="s">
        <v>83</v>
      </c>
      <c r="G82" s="1">
        <v>10</v>
      </c>
      <c r="H82" s="9">
        <f t="shared" si="63"/>
        <v>16.4535718873333</v>
      </c>
      <c r="I82" s="9">
        <f t="shared" si="64"/>
        <v>289.60357188733326</v>
      </c>
      <c r="J82" s="9">
        <f t="shared" si="65"/>
        <v>0.13205235400591248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0.50059674621356154</v>
      </c>
      <c r="P82" s="9">
        <f t="shared" si="68"/>
        <v>6.6104978745201159E-2</v>
      </c>
      <c r="Q82" s="12">
        <f t="shared" si="69"/>
        <v>1.1898896174136208E-2</v>
      </c>
      <c r="R82" s="9">
        <f t="shared" si="70"/>
        <v>1.9710000000000002E-2</v>
      </c>
      <c r="S82" s="13">
        <f t="shared" si="71"/>
        <v>0.60369843602923423</v>
      </c>
      <c r="T82" s="2">
        <f t="shared" si="72"/>
        <v>0.01</v>
      </c>
      <c r="U82" s="14">
        <f t="shared" si="73"/>
        <v>6.0369843602923424E-3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2.7636984360292344E-2</v>
      </c>
      <c r="AR82" s="9">
        <f t="shared" si="77"/>
        <v>10.950000000000001</v>
      </c>
      <c r="AS82" s="1">
        <f t="shared" si="78"/>
        <v>0.18</v>
      </c>
      <c r="AT82" s="1">
        <f t="shared" si="79"/>
        <v>0</v>
      </c>
      <c r="AU82" s="1">
        <f t="shared" si="80"/>
        <v>0</v>
      </c>
    </row>
    <row r="83" spans="1:48" x14ac:dyDescent="0.15">
      <c r="C83" s="7">
        <v>10</v>
      </c>
      <c r="D83" s="7">
        <f t="shared" si="81"/>
        <v>9.3018829185161298</v>
      </c>
      <c r="E83" s="10">
        <f t="shared" si="82"/>
        <v>16.4535718873333</v>
      </c>
      <c r="F83" s="7" t="s">
        <v>83</v>
      </c>
      <c r="G83" s="1">
        <v>11</v>
      </c>
      <c r="H83" s="9">
        <f t="shared" si="63"/>
        <v>9.3018829185161298</v>
      </c>
      <c r="I83" s="9">
        <f t="shared" si="64"/>
        <v>282.45188291851611</v>
      </c>
      <c r="J83" s="9">
        <f t="shared" si="65"/>
        <v>5.6368555593057576E-2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0.41276717909494237</v>
      </c>
      <c r="O83" s="9">
        <f t="shared" si="83"/>
        <v>0.13122458837341805</v>
      </c>
      <c r="P83" s="9">
        <f t="shared" si="68"/>
        <v>7.3969405049031118E-3</v>
      </c>
      <c r="Q83" s="12">
        <f t="shared" si="69"/>
        <v>1.33144929088256E-3</v>
      </c>
      <c r="R83" s="9">
        <f t="shared" si="70"/>
        <v>1.9710000000000002E-2</v>
      </c>
      <c r="S83" s="13">
        <f t="shared" si="71"/>
        <v>6.7551968081306937E-2</v>
      </c>
      <c r="T83" s="2">
        <f t="shared" si="72"/>
        <v>0.01</v>
      </c>
      <c r="U83" s="14">
        <f t="shared" si="73"/>
        <v>6.7551968081306941E-4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1.3275519680813069E-2</v>
      </c>
      <c r="AR83" s="9">
        <f t="shared" si="77"/>
        <v>10.950000000000001</v>
      </c>
      <c r="AS83" s="1">
        <f t="shared" si="78"/>
        <v>0.18</v>
      </c>
      <c r="AT83" s="1">
        <f t="shared" si="79"/>
        <v>0</v>
      </c>
      <c r="AU83" s="1">
        <f t="shared" si="80"/>
        <v>0</v>
      </c>
    </row>
    <row r="84" spans="1:48" x14ac:dyDescent="0.15">
      <c r="C84" s="7">
        <v>11</v>
      </c>
      <c r="D84" s="7">
        <f t="shared" si="81"/>
        <v>4.68931456623333</v>
      </c>
      <c r="E84" s="10">
        <f t="shared" si="82"/>
        <v>9.3018829185161298</v>
      </c>
      <c r="F84" s="7" t="s">
        <v>85</v>
      </c>
      <c r="G84" s="1">
        <v>12</v>
      </c>
      <c r="H84" s="9">
        <f t="shared" si="63"/>
        <v>4.68931456623333</v>
      </c>
      <c r="I84" s="9">
        <f t="shared" si="64"/>
        <v>277.83931456623333</v>
      </c>
      <c r="J84" s="9">
        <f t="shared" si="65"/>
        <v>3.1804757288965507E-2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0.23332764786851495</v>
      </c>
      <c r="P84" s="9">
        <f t="shared" si="68"/>
        <v>7.4209292092633277E-3</v>
      </c>
      <c r="Q84" s="12">
        <f t="shared" si="69"/>
        <v>1.335767257667399E-3</v>
      </c>
      <c r="R84" s="9">
        <f t="shared" si="70"/>
        <v>1.9710000000000002E-2</v>
      </c>
      <c r="S84" s="13">
        <f t="shared" si="71"/>
        <v>6.7771043006971024E-2</v>
      </c>
      <c r="T84" s="2">
        <f t="shared" si="72"/>
        <v>0.01</v>
      </c>
      <c r="U84" s="14">
        <f t="shared" si="73"/>
        <v>6.777104300697103E-4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1.3277710430069711E-2</v>
      </c>
      <c r="AR84" s="9">
        <f t="shared" si="77"/>
        <v>10.950000000000001</v>
      </c>
      <c r="AS84" s="1">
        <f t="shared" si="78"/>
        <v>0.18</v>
      </c>
      <c r="AT84" s="1">
        <f t="shared" si="79"/>
        <v>0</v>
      </c>
      <c r="AU84" s="1">
        <f t="shared" si="80"/>
        <v>0</v>
      </c>
      <c r="AV84" s="1">
        <f>SUM(AU73:AU84)</f>
        <v>0</v>
      </c>
    </row>
    <row r="85" spans="1:48" x14ac:dyDescent="0.15">
      <c r="C85" s="7">
        <v>12</v>
      </c>
      <c r="D85" s="7">
        <f t="shared" si="81"/>
        <v>5.2782827506128998</v>
      </c>
      <c r="E85" s="10">
        <f t="shared" si="82"/>
        <v>4.68931456623333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4.6104063366128996</v>
      </c>
      <c r="E89" s="7"/>
      <c r="F89" s="7"/>
      <c r="G89" s="1">
        <v>1</v>
      </c>
      <c r="H89" s="9">
        <f t="shared" ref="H89:H100" si="84">E90</f>
        <v>4.6104063366128996</v>
      </c>
      <c r="I89" s="9">
        <f t="shared" ref="I89:I100" si="85">H89+273.15</f>
        <v>277.7604063366129</v>
      </c>
      <c r="J89" s="9">
        <f t="shared" ref="J89:J100" si="86">EXP(($C$15*(I89-$C$13))/($C$16*I89*$C$13))</f>
        <v>3.1489688022432766E-2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0.16706145462321198</v>
      </c>
      <c r="Q89" s="12">
        <f t="shared" ref="Q89:Q100" si="90">P89*$B$91</f>
        <v>7.5177654580445397E-2</v>
      </c>
      <c r="R89" s="9">
        <f t="shared" ref="R89:R100" si="91">L89*$B$91</f>
        <v>2.3873737500000001</v>
      </c>
      <c r="S89" s="13">
        <f t="shared" ref="S89:S100" si="92">Q89/R89</f>
        <v>3.1489688022432766E-2</v>
      </c>
      <c r="T89" s="2">
        <f t="shared" ref="T89:T100" si="93">$B$90/100</f>
        <v>0.51</v>
      </c>
      <c r="U89" s="14">
        <f t="shared" ref="U89:U100" si="94">S89*T89</f>
        <v>1.6059740891440712E-2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3.5179011878769373E-2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1031916.6666666666</v>
      </c>
      <c r="AN89" s="1">
        <f t="shared" ref="AN89:AN100" si="99">AM89*10000*AK89*AJ89</f>
        <v>3776295647.3718071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0.78110809354838695</v>
      </c>
      <c r="E90" s="10">
        <f t="shared" ref="E90:E101" si="101">D89</f>
        <v>4.6104063366128996</v>
      </c>
      <c r="F90" s="7" t="s">
        <v>83</v>
      </c>
      <c r="G90" s="1">
        <v>2</v>
      </c>
      <c r="H90" s="9">
        <f t="shared" si="84"/>
        <v>0.78110809354838695</v>
      </c>
      <c r="I90" s="9">
        <f t="shared" si="85"/>
        <v>273.93110809354835</v>
      </c>
      <c r="J90" s="9">
        <f t="shared" si="86"/>
        <v>1.9290822337158221E-2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10.443488545376788</v>
      </c>
      <c r="P90" s="9">
        <f t="shared" si="89"/>
        <v>0.20146348210901055</v>
      </c>
      <c r="Q90" s="12">
        <f t="shared" si="90"/>
        <v>9.0658566949054747E-2</v>
      </c>
      <c r="R90" s="9">
        <f t="shared" si="91"/>
        <v>2.3873737500000001</v>
      </c>
      <c r="S90" s="13">
        <f t="shared" si="92"/>
        <v>3.7974182697223149E-2</v>
      </c>
      <c r="T90" s="2">
        <f t="shared" si="93"/>
        <v>0.51</v>
      </c>
      <c r="U90" s="14">
        <f t="shared" si="94"/>
        <v>1.9366833175583808E-2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3.617610020243852E-2</v>
      </c>
      <c r="AK90" s="9">
        <f t="shared" si="96"/>
        <v>10.4025</v>
      </c>
      <c r="AL90" s="1">
        <f t="shared" si="97"/>
        <v>0.45</v>
      </c>
      <c r="AM90" s="17">
        <f t="shared" si="98"/>
        <v>1031916.6666666666</v>
      </c>
      <c r="AN90" s="1">
        <f t="shared" si="99"/>
        <v>3883328224.343914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2.6984470986206901</v>
      </c>
      <c r="E91" s="10">
        <f t="shared" si="101"/>
        <v>0.78110809354838695</v>
      </c>
      <c r="F91" s="7" t="s">
        <v>83</v>
      </c>
      <c r="G91" s="1">
        <v>3</v>
      </c>
      <c r="H91" s="9">
        <f t="shared" si="84"/>
        <v>2.6984470986206901</v>
      </c>
      <c r="I91" s="9">
        <f t="shared" si="85"/>
        <v>275.84844709862068</v>
      </c>
      <c r="J91" s="9">
        <f t="shared" si="86"/>
        <v>2.4697194347525431E-2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15.547300063267777</v>
      </c>
      <c r="P91" s="9">
        <f t="shared" si="89"/>
        <v>0.38397469124181871</v>
      </c>
      <c r="Q91" s="12">
        <f t="shared" si="90"/>
        <v>0.17278861105881843</v>
      </c>
      <c r="R91" s="9">
        <f t="shared" si="91"/>
        <v>2.3873737500000001</v>
      </c>
      <c r="S91" s="13">
        <f t="shared" si="92"/>
        <v>7.2376020327281562E-2</v>
      </c>
      <c r="T91" s="2">
        <f t="shared" si="93"/>
        <v>0.51</v>
      </c>
      <c r="U91" s="14">
        <f t="shared" si="94"/>
        <v>3.69117703669136E-2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4.1465898765624454E-2</v>
      </c>
      <c r="AK91" s="9">
        <f t="shared" si="96"/>
        <v>10.4025</v>
      </c>
      <c r="AL91" s="1">
        <f t="shared" si="97"/>
        <v>0.45</v>
      </c>
      <c r="AM91" s="17">
        <f t="shared" si="98"/>
        <v>1031916.6666666666</v>
      </c>
      <c r="AN91" s="1">
        <f t="shared" si="99"/>
        <v>4451162345.3951693</v>
      </c>
    </row>
    <row r="92" spans="1:48" x14ac:dyDescent="0.15">
      <c r="C92" s="7">
        <v>3</v>
      </c>
      <c r="D92" s="7">
        <f t="shared" si="100"/>
        <v>3.9509557381612899</v>
      </c>
      <c r="E92" s="10">
        <f t="shared" si="101"/>
        <v>2.6984470986206901</v>
      </c>
      <c r="F92" s="7" t="s">
        <v>83</v>
      </c>
      <c r="G92" s="1">
        <v>4</v>
      </c>
      <c r="H92" s="9">
        <f t="shared" si="84"/>
        <v>3.9509557381612899</v>
      </c>
      <c r="I92" s="9">
        <f t="shared" si="85"/>
        <v>277.10095573816125</v>
      </c>
      <c r="J92" s="9">
        <f t="shared" si="86"/>
        <v>2.8969292376772485E-2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20.468600372025961</v>
      </c>
      <c r="P92" s="9">
        <f t="shared" si="89"/>
        <v>0.59296086872053411</v>
      </c>
      <c r="Q92" s="12">
        <f t="shared" si="90"/>
        <v>0.26683239092424038</v>
      </c>
      <c r="R92" s="9">
        <f t="shared" si="91"/>
        <v>2.3873737500000001</v>
      </c>
      <c r="S92" s="13">
        <f t="shared" si="92"/>
        <v>0.11176816823266167</v>
      </c>
      <c r="T92" s="2">
        <f t="shared" si="93"/>
        <v>0.51</v>
      </c>
      <c r="U92" s="14">
        <f t="shared" si="94"/>
        <v>5.7001765798657456E-2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4.7523032388295222E-2</v>
      </c>
      <c r="AK92" s="9">
        <f t="shared" si="96"/>
        <v>10.4025</v>
      </c>
      <c r="AL92" s="1">
        <f t="shared" si="97"/>
        <v>0.45</v>
      </c>
      <c r="AM92" s="17">
        <f t="shared" si="98"/>
        <v>1031916.6666666666</v>
      </c>
      <c r="AN92" s="1">
        <f t="shared" si="99"/>
        <v>5101366149.1195507</v>
      </c>
    </row>
    <row r="93" spans="1:48" x14ac:dyDescent="0.15">
      <c r="C93" s="7">
        <v>4</v>
      </c>
      <c r="D93" s="7">
        <f t="shared" si="100"/>
        <v>6.41688087363333</v>
      </c>
      <c r="E93" s="10">
        <f t="shared" si="101"/>
        <v>3.9509557381612899</v>
      </c>
      <c r="F93" s="7" t="s">
        <v>83</v>
      </c>
      <c r="G93" s="1">
        <v>5</v>
      </c>
      <c r="H93" s="9">
        <f t="shared" si="84"/>
        <v>6.41688087363333</v>
      </c>
      <c r="I93" s="9">
        <f t="shared" si="85"/>
        <v>279.56688087363329</v>
      </c>
      <c r="J93" s="9">
        <f t="shared" si="86"/>
        <v>3.9494929723830369E-2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18.881857528140152</v>
      </c>
      <c r="O93" s="9">
        <f t="shared" si="102"/>
        <v>6.299056975165275</v>
      </c>
      <c r="P93" s="9">
        <f t="shared" si="89"/>
        <v>0.24878081256055604</v>
      </c>
      <c r="Q93" s="12">
        <f t="shared" si="90"/>
        <v>0.11195136565225022</v>
      </c>
      <c r="R93" s="9">
        <f t="shared" si="91"/>
        <v>2.3873737500000001</v>
      </c>
      <c r="S93" s="13">
        <f t="shared" si="92"/>
        <v>4.6893104044664236E-2</v>
      </c>
      <c r="T93" s="2">
        <f t="shared" si="93"/>
        <v>0.51</v>
      </c>
      <c r="U93" s="14">
        <f t="shared" si="94"/>
        <v>2.3915483062778759E-2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3.0121518143427797E-2</v>
      </c>
      <c r="AK93" s="9">
        <f t="shared" si="96"/>
        <v>10.4025</v>
      </c>
      <c r="AL93" s="1">
        <f t="shared" si="97"/>
        <v>0.45</v>
      </c>
      <c r="AM93" s="17">
        <f t="shared" si="98"/>
        <v>1031916.6666666666</v>
      </c>
      <c r="AN93" s="1">
        <f t="shared" si="99"/>
        <v>3233398318.5555129</v>
      </c>
    </row>
    <row r="94" spans="1:48" x14ac:dyDescent="0.15">
      <c r="C94" s="7">
        <v>5</v>
      </c>
      <c r="D94" s="7">
        <f t="shared" si="100"/>
        <v>12.829868762548401</v>
      </c>
      <c r="E94" s="10">
        <f t="shared" si="101"/>
        <v>6.41688087363333</v>
      </c>
      <c r="F94" s="7" t="s">
        <v>85</v>
      </c>
      <c r="G94" s="1">
        <v>6</v>
      </c>
      <c r="H94" s="9">
        <f t="shared" si="84"/>
        <v>12.829868762548401</v>
      </c>
      <c r="I94" s="9">
        <f t="shared" si="85"/>
        <v>285.97986876254839</v>
      </c>
      <c r="J94" s="9">
        <f t="shared" si="86"/>
        <v>8.6243909239350963E-2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11.355551162604719</v>
      </c>
      <c r="P94" s="9">
        <f t="shared" si="89"/>
        <v>0.97934712383048772</v>
      </c>
      <c r="Q94" s="12">
        <f t="shared" si="90"/>
        <v>0.44070620572371949</v>
      </c>
      <c r="R94" s="9">
        <f t="shared" si="91"/>
        <v>2.3873737500000001</v>
      </c>
      <c r="S94" s="13">
        <f t="shared" si="92"/>
        <v>0.18459874819504885</v>
      </c>
      <c r="T94" s="2">
        <f t="shared" si="93"/>
        <v>0.51</v>
      </c>
      <c r="U94" s="14">
        <f t="shared" si="94"/>
        <v>9.4145361579474909E-2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5.4513826516211693E-2</v>
      </c>
      <c r="AK94" s="9">
        <f t="shared" si="96"/>
        <v>10.4025</v>
      </c>
      <c r="AL94" s="1">
        <f t="shared" si="97"/>
        <v>0.45</v>
      </c>
      <c r="AM94" s="17">
        <f t="shared" si="98"/>
        <v>1031916.6666666666</v>
      </c>
      <c r="AN94" s="1">
        <f t="shared" si="99"/>
        <v>5851793862.3224735</v>
      </c>
    </row>
    <row r="95" spans="1:48" x14ac:dyDescent="0.15">
      <c r="C95" s="7">
        <v>6</v>
      </c>
      <c r="D95" s="7">
        <f t="shared" si="100"/>
        <v>16.0518484046667</v>
      </c>
      <c r="E95" s="10">
        <f t="shared" si="101"/>
        <v>12.829868762548401</v>
      </c>
      <c r="F95" s="7" t="s">
        <v>83</v>
      </c>
      <c r="G95" s="1">
        <v>7</v>
      </c>
      <c r="H95" s="9">
        <f t="shared" si="84"/>
        <v>16.0518484046667</v>
      </c>
      <c r="I95" s="9">
        <f t="shared" si="85"/>
        <v>289.20184840466669</v>
      </c>
      <c r="J95" s="9">
        <f t="shared" si="86"/>
        <v>0.12602700301152356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15.681479038774233</v>
      </c>
      <c r="P95" s="9">
        <f t="shared" si="89"/>
        <v>1.9762898060447438</v>
      </c>
      <c r="Q95" s="12">
        <f t="shared" si="90"/>
        <v>0.88933041272013469</v>
      </c>
      <c r="R95" s="9">
        <f t="shared" si="91"/>
        <v>2.3873737500000001</v>
      </c>
      <c r="S95" s="13">
        <f t="shared" si="92"/>
        <v>0.37251411209498919</v>
      </c>
      <c r="T95" s="2">
        <f t="shared" si="93"/>
        <v>0.51</v>
      </c>
      <c r="U95" s="14">
        <f t="shared" si="94"/>
        <v>0.1899821971684445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0.10373463244628603</v>
      </c>
      <c r="AK95" s="9">
        <f t="shared" si="96"/>
        <v>10.4025</v>
      </c>
      <c r="AL95" s="1">
        <f t="shared" si="97"/>
        <v>0.45</v>
      </c>
      <c r="AM95" s="17">
        <f t="shared" si="98"/>
        <v>1031916.6666666666</v>
      </c>
      <c r="AN95" s="1">
        <f t="shared" si="99"/>
        <v>11135407735.117081</v>
      </c>
    </row>
    <row r="96" spans="1:48" x14ac:dyDescent="0.15">
      <c r="C96" s="7">
        <v>7</v>
      </c>
      <c r="D96" s="7">
        <f t="shared" si="100"/>
        <v>16.552552022258102</v>
      </c>
      <c r="E96" s="10">
        <f t="shared" si="101"/>
        <v>16.0518484046667</v>
      </c>
      <c r="F96" s="7" t="s">
        <v>83</v>
      </c>
      <c r="G96" s="1">
        <v>8</v>
      </c>
      <c r="H96" s="9">
        <f t="shared" si="84"/>
        <v>16.552552022258102</v>
      </c>
      <c r="I96" s="9">
        <f t="shared" si="85"/>
        <v>289.70255202225809</v>
      </c>
      <c r="J96" s="9">
        <f t="shared" si="86"/>
        <v>0.13357798843913513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19.01046423272949</v>
      </c>
      <c r="P96" s="9">
        <f t="shared" si="89"/>
        <v>2.5393795715021317</v>
      </c>
      <c r="Q96" s="12">
        <f t="shared" si="90"/>
        <v>1.1427208071759594</v>
      </c>
      <c r="R96" s="9">
        <f t="shared" si="91"/>
        <v>2.3873737500000001</v>
      </c>
      <c r="S96" s="13">
        <f t="shared" si="92"/>
        <v>0.47865182700277209</v>
      </c>
      <c r="T96" s="2">
        <f t="shared" si="93"/>
        <v>0.51</v>
      </c>
      <c r="U96" s="14">
        <f t="shared" si="94"/>
        <v>0.24411243177141376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0.12005489817908126</v>
      </c>
      <c r="AK96" s="9">
        <f t="shared" si="96"/>
        <v>10.4025</v>
      </c>
      <c r="AL96" s="1">
        <f t="shared" si="97"/>
        <v>0.45</v>
      </c>
      <c r="AM96" s="17">
        <f t="shared" si="98"/>
        <v>1031916.6666666666</v>
      </c>
      <c r="AN96" s="1">
        <f t="shared" si="99"/>
        <v>12887308802.238861</v>
      </c>
    </row>
    <row r="97" spans="1:50" x14ac:dyDescent="0.15">
      <c r="C97" s="7">
        <v>8</v>
      </c>
      <c r="D97" s="7">
        <f t="shared" si="100"/>
        <v>16.308962491612899</v>
      </c>
      <c r="E97" s="10">
        <f t="shared" si="101"/>
        <v>16.552552022258102</v>
      </c>
      <c r="F97" s="7" t="s">
        <v>83</v>
      </c>
      <c r="G97" s="1">
        <v>9</v>
      </c>
      <c r="H97" s="9">
        <f t="shared" si="84"/>
        <v>16.308962491612899</v>
      </c>
      <c r="I97" s="9">
        <f t="shared" si="85"/>
        <v>289.45896249161285</v>
      </c>
      <c r="J97" s="9">
        <f t="shared" si="86"/>
        <v>0.12985284736158365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21.77635966122736</v>
      </c>
      <c r="P97" s="9">
        <f t="shared" si="89"/>
        <v>2.8277223071803039</v>
      </c>
      <c r="Q97" s="12">
        <f t="shared" si="90"/>
        <v>1.2724750382311367</v>
      </c>
      <c r="R97" s="9">
        <f t="shared" si="91"/>
        <v>2.3873737500000001</v>
      </c>
      <c r="S97" s="13">
        <f t="shared" si="92"/>
        <v>0.53300202292629573</v>
      </c>
      <c r="T97" s="2">
        <f t="shared" si="93"/>
        <v>0.51</v>
      </c>
      <c r="U97" s="14">
        <f t="shared" si="94"/>
        <v>0.27183103169241085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0.12841205605526188</v>
      </c>
      <c r="AK97" s="9">
        <f t="shared" si="96"/>
        <v>10.4025</v>
      </c>
      <c r="AL97" s="1">
        <f t="shared" si="97"/>
        <v>0.45</v>
      </c>
      <c r="AM97" s="17">
        <f t="shared" si="98"/>
        <v>1031916.6666666666</v>
      </c>
      <c r="AN97" s="1">
        <f t="shared" si="99"/>
        <v>13784409011.334442</v>
      </c>
    </row>
    <row r="98" spans="1:50" x14ac:dyDescent="0.15">
      <c r="C98" s="7">
        <v>9</v>
      </c>
      <c r="D98" s="7">
        <f t="shared" si="100"/>
        <v>16.4535718873333</v>
      </c>
      <c r="E98" s="10">
        <f t="shared" si="101"/>
        <v>16.308962491612899</v>
      </c>
      <c r="F98" s="7" t="s">
        <v>83</v>
      </c>
      <c r="G98" s="1">
        <v>10</v>
      </c>
      <c r="H98" s="9">
        <f t="shared" si="84"/>
        <v>16.4535718873333</v>
      </c>
      <c r="I98" s="9">
        <f t="shared" si="85"/>
        <v>289.60357188733326</v>
      </c>
      <c r="J98" s="9">
        <f t="shared" si="86"/>
        <v>0.13205235400591248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24.25391235404706</v>
      </c>
      <c r="P98" s="9">
        <f t="shared" si="89"/>
        <v>3.2027862202049961</v>
      </c>
      <c r="Q98" s="12">
        <f t="shared" si="90"/>
        <v>1.4412537990922483</v>
      </c>
      <c r="R98" s="9">
        <f t="shared" si="91"/>
        <v>2.3873737500000001</v>
      </c>
      <c r="S98" s="13">
        <f t="shared" si="92"/>
        <v>0.60369843602923434</v>
      </c>
      <c r="T98" s="2">
        <f t="shared" si="93"/>
        <v>0.51</v>
      </c>
      <c r="U98" s="14">
        <f t="shared" si="94"/>
        <v>0.30788620237490955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0.13607669001603523</v>
      </c>
      <c r="AK98" s="9">
        <f t="shared" si="96"/>
        <v>10.4025</v>
      </c>
      <c r="AL98" s="1">
        <f t="shared" si="97"/>
        <v>0.45</v>
      </c>
      <c r="AM98" s="17">
        <f t="shared" si="98"/>
        <v>1031916.6666666666</v>
      </c>
      <c r="AN98" s="1">
        <f t="shared" si="99"/>
        <v>14607170149.836864</v>
      </c>
    </row>
    <row r="99" spans="1:50" x14ac:dyDescent="0.15">
      <c r="C99" s="7">
        <v>10</v>
      </c>
      <c r="D99" s="7">
        <f t="shared" si="100"/>
        <v>9.3018829185161298</v>
      </c>
      <c r="E99" s="10">
        <f t="shared" si="101"/>
        <v>16.4535718873333</v>
      </c>
      <c r="F99" s="7" t="s">
        <v>83</v>
      </c>
      <c r="G99" s="1">
        <v>11</v>
      </c>
      <c r="H99" s="9">
        <f t="shared" si="84"/>
        <v>9.3018829185161298</v>
      </c>
      <c r="I99" s="9">
        <f t="shared" si="85"/>
        <v>282.45188291851611</v>
      </c>
      <c r="J99" s="9">
        <f t="shared" si="86"/>
        <v>5.6368555593057576E-2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19.998569827149961</v>
      </c>
      <c r="O99" s="9">
        <f t="shared" si="102"/>
        <v>6.3578313066921055</v>
      </c>
      <c r="P99" s="9">
        <f t="shared" si="89"/>
        <v>0.35838176746255584</v>
      </c>
      <c r="Q99" s="12">
        <f t="shared" si="90"/>
        <v>0.16127179535815014</v>
      </c>
      <c r="R99" s="9">
        <f t="shared" si="91"/>
        <v>2.3873737500000001</v>
      </c>
      <c r="S99" s="13">
        <f t="shared" si="92"/>
        <v>6.7551968081306979E-2</v>
      </c>
      <c r="T99" s="2">
        <f t="shared" si="93"/>
        <v>0.51</v>
      </c>
      <c r="U99" s="14">
        <f t="shared" si="94"/>
        <v>3.4451503721466561E-2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4.0724128372022168E-2</v>
      </c>
      <c r="AK99" s="9">
        <f t="shared" si="96"/>
        <v>10.4025</v>
      </c>
      <c r="AL99" s="1">
        <f t="shared" si="97"/>
        <v>0.45</v>
      </c>
      <c r="AM99" s="17">
        <f t="shared" si="98"/>
        <v>1031916.6666666666</v>
      </c>
      <c r="AN99" s="1">
        <f t="shared" si="99"/>
        <v>4371536905.1365681</v>
      </c>
    </row>
    <row r="100" spans="1:50" x14ac:dyDescent="0.15">
      <c r="C100" s="7">
        <v>11</v>
      </c>
      <c r="D100" s="7">
        <f t="shared" si="100"/>
        <v>4.68931456623333</v>
      </c>
      <c r="E100" s="10">
        <f t="shared" si="101"/>
        <v>9.3018829185161298</v>
      </c>
      <c r="F100" s="7" t="s">
        <v>85</v>
      </c>
      <c r="G100" s="1">
        <v>12</v>
      </c>
      <c r="H100" s="9">
        <f t="shared" si="84"/>
        <v>4.68931456623333</v>
      </c>
      <c r="I100" s="9">
        <f t="shared" si="85"/>
        <v>277.83931456623333</v>
      </c>
      <c r="J100" s="9">
        <f t="shared" si="86"/>
        <v>3.1804757288965507E-2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11.30472453922955</v>
      </c>
      <c r="P100" s="9">
        <f t="shared" si="89"/>
        <v>0.35954402018880827</v>
      </c>
      <c r="Q100" s="12">
        <f t="shared" si="90"/>
        <v>0.16179480908496371</v>
      </c>
      <c r="R100" s="9">
        <f t="shared" si="91"/>
        <v>2.3873737500000001</v>
      </c>
      <c r="S100" s="13">
        <f t="shared" si="92"/>
        <v>6.7771043006971038E-2</v>
      </c>
      <c r="T100" s="2">
        <f t="shared" si="93"/>
        <v>0.51</v>
      </c>
      <c r="U100" s="14">
        <f t="shared" si="94"/>
        <v>3.4563231933555233E-2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4.0757814427966901E-2</v>
      </c>
      <c r="AK100" s="9">
        <f t="shared" si="96"/>
        <v>10.4025</v>
      </c>
      <c r="AL100" s="1">
        <f t="shared" si="97"/>
        <v>0.45</v>
      </c>
      <c r="AM100" s="17">
        <f t="shared" si="98"/>
        <v>1031916.6666666666</v>
      </c>
      <c r="AN100" s="1">
        <f t="shared" si="99"/>
        <v>4375152939.2332497</v>
      </c>
      <c r="AO100" s="1">
        <f>SUM(AN89:AN100)</f>
        <v>87458330090.005478</v>
      </c>
    </row>
    <row r="101" spans="1:50" x14ac:dyDescent="0.15">
      <c r="C101" s="7">
        <v>12</v>
      </c>
      <c r="D101" s="7">
        <f t="shared" si="100"/>
        <v>5.2782827506128998</v>
      </c>
      <c r="E101" s="10">
        <f t="shared" si="101"/>
        <v>4.68931456623333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4.6104063366128996</v>
      </c>
      <c r="E105" s="7"/>
      <c r="F105" s="7"/>
      <c r="G105" s="1">
        <v>1</v>
      </c>
      <c r="H105" s="9">
        <f t="shared" ref="H105:H116" si="103">E106</f>
        <v>4.6104063366128996</v>
      </c>
      <c r="I105" s="9">
        <f t="shared" ref="I105:I116" si="104">H105+273.15</f>
        <v>277.7604063366129</v>
      </c>
      <c r="J105" s="9">
        <f t="shared" ref="J105:J116" si="105">EXP(($C$15*(I105-$C$13))/($C$16*I105*$C$13))</f>
        <v>3.1489688022432766E-2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2.040186053320564E-2</v>
      </c>
      <c r="Q105" s="12">
        <f t="shared" ref="Q105:Q116" si="109">P105*$B$107</f>
        <v>6.1205581599616922E-3</v>
      </c>
      <c r="R105" s="9">
        <f t="shared" ref="R105:R116" si="110">L105*$B$107</f>
        <v>0.19436706250000002</v>
      </c>
      <c r="S105" s="13">
        <f t="shared" ref="S105:S116" si="111">Q105/R105</f>
        <v>3.1489688022432773E-2</v>
      </c>
      <c r="T105" s="2">
        <f t="shared" ref="T105:T116" si="112">$B$106/100</f>
        <v>0.01</v>
      </c>
      <c r="U105" s="14">
        <f t="shared" ref="U105:U116" si="113">S105*T105</f>
        <v>3.1489688022432773E-4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5.8048968802243278E-3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4273.5</v>
      </c>
      <c r="AX105" s="1">
        <f t="shared" ref="AX105:AX116" si="120">AW105*10000*AV105*0.67*AU105*AT105</f>
        <v>3230544.2295614858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0.78110809354838695</v>
      </c>
      <c r="E106" s="10">
        <f t="shared" ref="E106:E117" si="122">D105</f>
        <v>4.6104063366128996</v>
      </c>
      <c r="F106" s="7" t="s">
        <v>83</v>
      </c>
      <c r="G106" s="1">
        <v>2</v>
      </c>
      <c r="H106" s="9">
        <f t="shared" si="103"/>
        <v>0.78110809354838695</v>
      </c>
      <c r="I106" s="9">
        <f t="shared" si="104"/>
        <v>273.93110809354835</v>
      </c>
      <c r="J106" s="9">
        <f t="shared" si="105"/>
        <v>1.9290822337158221E-2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1.2753785561334612</v>
      </c>
      <c r="P106" s="9">
        <f t="shared" si="108"/>
        <v>2.4603101138991973E-2</v>
      </c>
      <c r="Q106" s="12">
        <f t="shared" si="109"/>
        <v>7.3809303416975912E-3</v>
      </c>
      <c r="R106" s="9">
        <f t="shared" si="110"/>
        <v>0.19436706250000002</v>
      </c>
      <c r="S106" s="13">
        <f t="shared" si="111"/>
        <v>3.7974182697223149E-2</v>
      </c>
      <c r="T106" s="2">
        <f t="shared" si="112"/>
        <v>0.01</v>
      </c>
      <c r="U106" s="14">
        <f t="shared" si="113"/>
        <v>3.7974182697223148E-4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5.8697418269722315E-3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4273.5</v>
      </c>
      <c r="AX106" s="1">
        <f t="shared" si="120"/>
        <v>3266631.7730364301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2.6984470986206901</v>
      </c>
      <c r="E107" s="10">
        <f t="shared" si="122"/>
        <v>0.78110809354838695</v>
      </c>
      <c r="F107" s="7" t="s">
        <v>83</v>
      </c>
      <c r="G107" s="1">
        <v>3</v>
      </c>
      <c r="H107" s="9">
        <f t="shared" si="103"/>
        <v>2.6984470986206901</v>
      </c>
      <c r="I107" s="9">
        <f t="shared" si="104"/>
        <v>275.84844709862068</v>
      </c>
      <c r="J107" s="9">
        <f t="shared" si="105"/>
        <v>2.4697194347525431E-2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1.8986656633278025</v>
      </c>
      <c r="P107" s="9">
        <f t="shared" si="108"/>
        <v>4.6891714888180024E-2</v>
      </c>
      <c r="Q107" s="12">
        <f t="shared" si="109"/>
        <v>1.4067514466454007E-2</v>
      </c>
      <c r="R107" s="9">
        <f t="shared" si="110"/>
        <v>0.19436706250000002</v>
      </c>
      <c r="S107" s="13">
        <f t="shared" si="111"/>
        <v>7.2376020327281562E-2</v>
      </c>
      <c r="T107" s="2">
        <f t="shared" si="112"/>
        <v>0.01</v>
      </c>
      <c r="U107" s="14">
        <f t="shared" si="113"/>
        <v>7.2376020327281562E-4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6.2137602032728157E-3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4273.5</v>
      </c>
      <c r="AX107" s="1">
        <f t="shared" si="120"/>
        <v>3458085.0586593118</v>
      </c>
    </row>
    <row r="108" spans="1:50" x14ac:dyDescent="0.15">
      <c r="C108" s="7">
        <v>3</v>
      </c>
      <c r="D108" s="7">
        <f t="shared" si="121"/>
        <v>3.9509557381612899</v>
      </c>
      <c r="E108" s="10">
        <f t="shared" si="122"/>
        <v>2.6984470986206901</v>
      </c>
      <c r="F108" s="7" t="s">
        <v>83</v>
      </c>
      <c r="G108" s="1">
        <v>4</v>
      </c>
      <c r="H108" s="9">
        <f t="shared" si="103"/>
        <v>3.9509557381612899</v>
      </c>
      <c r="I108" s="9">
        <f t="shared" si="104"/>
        <v>277.10095573816125</v>
      </c>
      <c r="J108" s="9">
        <f t="shared" si="105"/>
        <v>2.8969292376772485E-2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2.4996641567729556</v>
      </c>
      <c r="P108" s="9">
        <f t="shared" si="108"/>
        <v>7.2413501801294203E-2</v>
      </c>
      <c r="Q108" s="12">
        <f t="shared" si="109"/>
        <v>2.172405054038826E-2</v>
      </c>
      <c r="R108" s="9">
        <f t="shared" si="110"/>
        <v>0.19436706250000002</v>
      </c>
      <c r="S108" s="13">
        <f t="shared" si="111"/>
        <v>0.11176816823266163</v>
      </c>
      <c r="T108" s="2">
        <f t="shared" si="112"/>
        <v>0.01</v>
      </c>
      <c r="U108" s="14">
        <f t="shared" si="113"/>
        <v>1.1176816823266164E-3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6.6076816823266169E-3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4273.5</v>
      </c>
      <c r="AX108" s="1">
        <f t="shared" si="120"/>
        <v>3677310.444969431</v>
      </c>
    </row>
    <row r="109" spans="1:50" x14ac:dyDescent="0.15">
      <c r="C109" s="7">
        <v>4</v>
      </c>
      <c r="D109" s="7">
        <f t="shared" si="121"/>
        <v>6.41688087363333</v>
      </c>
      <c r="E109" s="10">
        <f t="shared" si="122"/>
        <v>3.9509557381612899</v>
      </c>
      <c r="F109" s="7" t="s">
        <v>83</v>
      </c>
      <c r="G109" s="1">
        <v>5</v>
      </c>
      <c r="H109" s="9">
        <f t="shared" si="103"/>
        <v>6.41688087363333</v>
      </c>
      <c r="I109" s="9">
        <f t="shared" si="104"/>
        <v>279.56688087363329</v>
      </c>
      <c r="J109" s="9">
        <f t="shared" si="105"/>
        <v>3.9494929723830369E-2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2.3058881222230783</v>
      </c>
      <c r="O109" s="9">
        <f t="shared" si="123"/>
        <v>0.76925274108191655</v>
      </c>
      <c r="P109" s="9">
        <f t="shared" si="108"/>
        <v>3.0381582948894172E-2</v>
      </c>
      <c r="Q109" s="12">
        <f t="shared" si="109"/>
        <v>9.114474884668251E-3</v>
      </c>
      <c r="R109" s="9">
        <f t="shared" si="110"/>
        <v>0.19436706250000002</v>
      </c>
      <c r="S109" s="13">
        <f t="shared" si="111"/>
        <v>4.6893104044664201E-2</v>
      </c>
      <c r="T109" s="2">
        <f t="shared" si="112"/>
        <v>0.01</v>
      </c>
      <c r="U109" s="14">
        <f t="shared" si="113"/>
        <v>4.6893104044664203E-4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5.9589310404466423E-3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4273.5</v>
      </c>
      <c r="AX109" s="1">
        <f t="shared" si="120"/>
        <v>3316267.4004858104</v>
      </c>
    </row>
    <row r="110" spans="1:50" x14ac:dyDescent="0.15">
      <c r="C110" s="7">
        <v>5</v>
      </c>
      <c r="D110" s="7">
        <f t="shared" si="121"/>
        <v>12.829868762548401</v>
      </c>
      <c r="E110" s="10">
        <f t="shared" si="122"/>
        <v>6.41688087363333</v>
      </c>
      <c r="F110" s="7" t="s">
        <v>85</v>
      </c>
      <c r="G110" s="1">
        <v>6</v>
      </c>
      <c r="H110" s="9">
        <f t="shared" si="103"/>
        <v>12.829868762548401</v>
      </c>
      <c r="I110" s="9">
        <f t="shared" si="104"/>
        <v>285.97986876254839</v>
      </c>
      <c r="J110" s="9">
        <f t="shared" si="105"/>
        <v>8.6243909239350963E-2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1.3867613664663558</v>
      </c>
      <c r="P110" s="9">
        <f t="shared" si="108"/>
        <v>0.11959972142616271</v>
      </c>
      <c r="Q110" s="12">
        <f t="shared" si="109"/>
        <v>3.587991642784881E-2</v>
      </c>
      <c r="R110" s="9">
        <f t="shared" si="110"/>
        <v>0.19436706250000002</v>
      </c>
      <c r="S110" s="13">
        <f t="shared" si="111"/>
        <v>0.18459874819504876</v>
      </c>
      <c r="T110" s="2">
        <f t="shared" si="112"/>
        <v>0.01</v>
      </c>
      <c r="U110" s="14">
        <f t="shared" si="113"/>
        <v>1.8459874819504877E-3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7.3359874819504877E-3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4273.5</v>
      </c>
      <c r="AX110" s="1">
        <f t="shared" si="120"/>
        <v>4082627.5671988502</v>
      </c>
    </row>
    <row r="111" spans="1:50" x14ac:dyDescent="0.15">
      <c r="C111" s="7">
        <v>6</v>
      </c>
      <c r="D111" s="7">
        <f t="shared" si="121"/>
        <v>16.0518484046667</v>
      </c>
      <c r="E111" s="10">
        <f t="shared" si="122"/>
        <v>12.829868762548401</v>
      </c>
      <c r="F111" s="7" t="s">
        <v>83</v>
      </c>
      <c r="G111" s="1">
        <v>7</v>
      </c>
      <c r="H111" s="9">
        <f t="shared" si="103"/>
        <v>16.0518484046667</v>
      </c>
      <c r="I111" s="9">
        <f t="shared" si="104"/>
        <v>289.20184840466669</v>
      </c>
      <c r="J111" s="9">
        <f t="shared" si="105"/>
        <v>0.12602700301152356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1.9150518533735266</v>
      </c>
      <c r="P111" s="9">
        <f t="shared" si="108"/>
        <v>0.24134824569232921</v>
      </c>
      <c r="Q111" s="12">
        <f t="shared" si="109"/>
        <v>7.2404473707698758E-2</v>
      </c>
      <c r="R111" s="9">
        <f t="shared" si="110"/>
        <v>0.19436706250000002</v>
      </c>
      <c r="S111" s="13">
        <f t="shared" si="111"/>
        <v>0.37251411209498908</v>
      </c>
      <c r="T111" s="2">
        <f t="shared" si="112"/>
        <v>0.01</v>
      </c>
      <c r="U111" s="14">
        <f t="shared" si="113"/>
        <v>3.7251411209498907E-3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1.3675141120949891E-2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4273.5</v>
      </c>
      <c r="AX111" s="1">
        <f t="shared" si="120"/>
        <v>7610496.6458967337</v>
      </c>
    </row>
    <row r="112" spans="1:50" x14ac:dyDescent="0.15">
      <c r="C112" s="7">
        <v>7</v>
      </c>
      <c r="D112" s="7">
        <f t="shared" si="121"/>
        <v>16.552552022258102</v>
      </c>
      <c r="E112" s="10">
        <f t="shared" si="122"/>
        <v>16.0518484046667</v>
      </c>
      <c r="F112" s="7" t="s">
        <v>83</v>
      </c>
      <c r="G112" s="1">
        <v>8</v>
      </c>
      <c r="H112" s="9">
        <f t="shared" si="103"/>
        <v>16.552552022258102</v>
      </c>
      <c r="I112" s="9">
        <f t="shared" si="104"/>
        <v>289.70255202225809</v>
      </c>
      <c r="J112" s="9">
        <f t="shared" si="105"/>
        <v>0.13357798843913513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2.3215938160145311</v>
      </c>
      <c r="P112" s="9">
        <f t="shared" si="108"/>
        <v>0.31011383191595665</v>
      </c>
      <c r="Q112" s="12">
        <f t="shared" si="109"/>
        <v>9.3034149574786992E-2</v>
      </c>
      <c r="R112" s="9">
        <f t="shared" si="110"/>
        <v>0.19436706250000002</v>
      </c>
      <c r="S112" s="13">
        <f t="shared" si="111"/>
        <v>0.47865182700277203</v>
      </c>
      <c r="T112" s="2">
        <f t="shared" si="112"/>
        <v>0.01</v>
      </c>
      <c r="U112" s="14">
        <f t="shared" si="113"/>
        <v>4.7865182700277207E-3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1.4736518270027719E-2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4273.5</v>
      </c>
      <c r="AX112" s="1">
        <f t="shared" si="120"/>
        <v>8201174.8086773437</v>
      </c>
    </row>
    <row r="113" spans="1:53" x14ac:dyDescent="0.15">
      <c r="C113" s="7">
        <v>8</v>
      </c>
      <c r="D113" s="7">
        <f t="shared" si="121"/>
        <v>16.308962491612899</v>
      </c>
      <c r="E113" s="10">
        <f t="shared" si="122"/>
        <v>16.552552022258102</v>
      </c>
      <c r="F113" s="7" t="s">
        <v>83</v>
      </c>
      <c r="G113" s="1">
        <v>9</v>
      </c>
      <c r="H113" s="9">
        <f t="shared" si="103"/>
        <v>16.308962491612899</v>
      </c>
      <c r="I113" s="9">
        <f t="shared" si="104"/>
        <v>289.45896249161285</v>
      </c>
      <c r="J113" s="9">
        <f t="shared" si="105"/>
        <v>0.12985284736158365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2.6593701924319078</v>
      </c>
      <c r="P113" s="9">
        <f t="shared" si="108"/>
        <v>0.34532679167580582</v>
      </c>
      <c r="Q113" s="12">
        <f t="shared" si="109"/>
        <v>0.10359803750274174</v>
      </c>
      <c r="R113" s="9">
        <f t="shared" si="110"/>
        <v>0.19436706250000002</v>
      </c>
      <c r="S113" s="13">
        <f t="shared" si="111"/>
        <v>0.53300202292629562</v>
      </c>
      <c r="T113" s="2">
        <f t="shared" si="112"/>
        <v>0.01</v>
      </c>
      <c r="U113" s="14">
        <f t="shared" si="113"/>
        <v>5.3300202292629563E-3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1.5280020229262958E-2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4273.5</v>
      </c>
      <c r="AX113" s="1">
        <f t="shared" si="120"/>
        <v>8503644.8015801124</v>
      </c>
    </row>
    <row r="114" spans="1:53" x14ac:dyDescent="0.15">
      <c r="C114" s="7">
        <v>9</v>
      </c>
      <c r="D114" s="7">
        <f t="shared" si="121"/>
        <v>16.4535718873333</v>
      </c>
      <c r="E114" s="10">
        <f t="shared" si="122"/>
        <v>16.308962491612899</v>
      </c>
      <c r="F114" s="7" t="s">
        <v>83</v>
      </c>
      <c r="G114" s="1">
        <v>10</v>
      </c>
      <c r="H114" s="9">
        <f t="shared" si="103"/>
        <v>16.4535718873333</v>
      </c>
      <c r="I114" s="9">
        <f t="shared" si="104"/>
        <v>289.60357188733326</v>
      </c>
      <c r="J114" s="9">
        <f t="shared" si="105"/>
        <v>0.13205235400591248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2.9619336090894355</v>
      </c>
      <c r="P114" s="9">
        <f t="shared" si="108"/>
        <v>0.39113030548948813</v>
      </c>
      <c r="Q114" s="12">
        <f t="shared" si="109"/>
        <v>0.11733909164684643</v>
      </c>
      <c r="R114" s="9">
        <f t="shared" si="110"/>
        <v>0.19436706250000002</v>
      </c>
      <c r="S114" s="13">
        <f t="shared" si="111"/>
        <v>0.60369843602923423</v>
      </c>
      <c r="T114" s="2">
        <f t="shared" si="112"/>
        <v>0.01</v>
      </c>
      <c r="U114" s="14">
        <f t="shared" si="113"/>
        <v>6.0369843602923424E-3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1.5986984360292344E-2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4273.5</v>
      </c>
      <c r="AX114" s="1">
        <f t="shared" si="120"/>
        <v>8897084.847308483</v>
      </c>
    </row>
    <row r="115" spans="1:53" x14ac:dyDescent="0.15">
      <c r="C115" s="7">
        <v>10</v>
      </c>
      <c r="D115" s="7">
        <f t="shared" si="121"/>
        <v>9.3018829185161298</v>
      </c>
      <c r="E115" s="10">
        <f t="shared" si="122"/>
        <v>16.4535718873333</v>
      </c>
      <c r="F115" s="7" t="s">
        <v>83</v>
      </c>
      <c r="G115" s="1">
        <v>11</v>
      </c>
      <c r="H115" s="9">
        <f t="shared" si="103"/>
        <v>9.3018829185161298</v>
      </c>
      <c r="I115" s="9">
        <f t="shared" si="104"/>
        <v>282.45188291851611</v>
      </c>
      <c r="J115" s="9">
        <f t="shared" si="105"/>
        <v>5.6368555593057576E-2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2.4422631384199502</v>
      </c>
      <c r="O115" s="9">
        <f t="shared" si="123"/>
        <v>0.77643037351333044</v>
      </c>
      <c r="P115" s="9">
        <f t="shared" si="108"/>
        <v>4.3766258673524627E-2</v>
      </c>
      <c r="Q115" s="12">
        <f t="shared" si="109"/>
        <v>1.3129877602057388E-2</v>
      </c>
      <c r="R115" s="9">
        <f t="shared" si="110"/>
        <v>0.19436706250000002</v>
      </c>
      <c r="S115" s="13">
        <f t="shared" si="111"/>
        <v>6.7551968081306923E-2</v>
      </c>
      <c r="T115" s="2">
        <f t="shared" si="112"/>
        <v>0.01</v>
      </c>
      <c r="U115" s="14">
        <f t="shared" si="113"/>
        <v>6.755196808130693E-4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6.1655196808130695E-3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4273.5</v>
      </c>
      <c r="AX115" s="1">
        <f t="shared" si="120"/>
        <v>3431238.2180213188</v>
      </c>
    </row>
    <row r="116" spans="1:53" x14ac:dyDescent="0.15">
      <c r="C116" s="7">
        <v>11</v>
      </c>
      <c r="D116" s="7">
        <f t="shared" si="121"/>
        <v>4.68931456623333</v>
      </c>
      <c r="E116" s="10">
        <f t="shared" si="122"/>
        <v>9.3018829185161298</v>
      </c>
      <c r="F116" s="7" t="s">
        <v>85</v>
      </c>
      <c r="G116" s="1">
        <v>12</v>
      </c>
      <c r="H116" s="9">
        <f t="shared" si="103"/>
        <v>4.68931456623333</v>
      </c>
      <c r="I116" s="9">
        <f t="shared" si="104"/>
        <v>277.83931456623333</v>
      </c>
      <c r="J116" s="9">
        <f t="shared" si="105"/>
        <v>3.1804757288965507E-2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1.3805543231731394</v>
      </c>
      <c r="P116" s="9">
        <f t="shared" si="108"/>
        <v>4.3908195172753746E-2</v>
      </c>
      <c r="Q116" s="12">
        <f t="shared" si="109"/>
        <v>1.3172458551826123E-2</v>
      </c>
      <c r="R116" s="9">
        <f t="shared" si="110"/>
        <v>0.19436706250000002</v>
      </c>
      <c r="S116" s="13">
        <f t="shared" si="111"/>
        <v>6.777104300697101E-2</v>
      </c>
      <c r="T116" s="2">
        <f t="shared" si="112"/>
        <v>0.01</v>
      </c>
      <c r="U116" s="14">
        <f t="shared" si="113"/>
        <v>6.7771043006971008E-4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6.1677104300697097E-3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4273.5</v>
      </c>
      <c r="AX116" s="1">
        <f t="shared" si="120"/>
        <v>3432457.4149365244</v>
      </c>
      <c r="AY116" s="1">
        <f>SUM(AX105:AX116)</f>
        <v>61107563.210331842</v>
      </c>
    </row>
    <row r="117" spans="1:53" x14ac:dyDescent="0.15">
      <c r="C117" s="7">
        <v>12</v>
      </c>
      <c r="D117" s="7">
        <f t="shared" si="121"/>
        <v>5.2782827506128998</v>
      </c>
      <c r="E117" s="10">
        <f t="shared" si="122"/>
        <v>4.68931456623333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4.6104063366128996</v>
      </c>
      <c r="E121" s="7"/>
      <c r="F121" s="7"/>
      <c r="G121" s="1">
        <v>1</v>
      </c>
      <c r="H121" s="9">
        <f t="shared" ref="H121:H132" si="124">E122</f>
        <v>4.6104063366128996</v>
      </c>
      <c r="I121" s="9">
        <f t="shared" ref="I121:I132" si="125">H121+273.15</f>
        <v>277.7604063366129</v>
      </c>
      <c r="J121" s="9">
        <f t="shared" ref="J121:J132" si="126">EXP(($C$15*(I121-$C$13))/($C$16*I121*$C$13))</f>
        <v>3.1489688022432766E-2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8.9651141799866087E-3</v>
      </c>
      <c r="Q121" s="12">
        <f t="shared" ref="Q121:Q132" si="130">P121*$B$123</f>
        <v>2.9584876793955811E-3</v>
      </c>
      <c r="R121" s="9">
        <f t="shared" ref="R121:R132" si="131">L121*$B$123</f>
        <v>9.3951000000000007E-2</v>
      </c>
      <c r="S121" s="13">
        <f t="shared" ref="S121:S132" si="132">Q121/R121</f>
        <v>3.1489688022432766E-2</v>
      </c>
      <c r="T121" s="2">
        <f t="shared" ref="T121:T132" si="133">$B$122/100</f>
        <v>0.01</v>
      </c>
      <c r="U121" s="14">
        <f t="shared" ref="U121:U132" si="134">S121*T121</f>
        <v>3.1489688022432767E-4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5.8048968802243278E-3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0.78110809354838695</v>
      </c>
      <c r="E122" s="10">
        <f t="shared" ref="E122:E133" si="145">D121</f>
        <v>4.6104063366128996</v>
      </c>
      <c r="F122" s="7" t="s">
        <v>83</v>
      </c>
      <c r="G122" s="1">
        <v>2</v>
      </c>
      <c r="H122" s="9">
        <f t="shared" si="124"/>
        <v>0.78110809354838695</v>
      </c>
      <c r="I122" s="9">
        <f t="shared" si="125"/>
        <v>273.93110809354835</v>
      </c>
      <c r="J122" s="9">
        <f t="shared" si="126"/>
        <v>1.9290822337158221E-2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0.56043488582001344</v>
      </c>
      <c r="P122" s="9">
        <f t="shared" si="129"/>
        <v>1.0811249813899432E-2</v>
      </c>
      <c r="Q122" s="12">
        <f t="shared" si="130"/>
        <v>3.5677124385868129E-3</v>
      </c>
      <c r="R122" s="9">
        <f t="shared" si="131"/>
        <v>9.3951000000000007E-2</v>
      </c>
      <c r="S122" s="13">
        <f t="shared" si="132"/>
        <v>3.7974182697223156E-2</v>
      </c>
      <c r="T122" s="2">
        <f t="shared" si="133"/>
        <v>0.01</v>
      </c>
      <c r="U122" s="14">
        <f t="shared" si="134"/>
        <v>3.7974182697223159E-4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5.8697418269722315E-3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2.6984470986206901</v>
      </c>
      <c r="E123" s="10">
        <f t="shared" si="145"/>
        <v>0.78110809354838695</v>
      </c>
      <c r="F123" s="7" t="s">
        <v>83</v>
      </c>
      <c r="G123" s="1">
        <v>3</v>
      </c>
      <c r="H123" s="9">
        <f t="shared" si="124"/>
        <v>2.6984470986206901</v>
      </c>
      <c r="I123" s="9">
        <f t="shared" si="125"/>
        <v>275.84844709862068</v>
      </c>
      <c r="J123" s="9">
        <f t="shared" si="126"/>
        <v>2.4697194347525431E-2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0.83432363600611392</v>
      </c>
      <c r="P123" s="9">
        <f t="shared" si="129"/>
        <v>2.0605452987177062E-2</v>
      </c>
      <c r="Q123" s="12">
        <f t="shared" si="130"/>
        <v>6.7997994857684312E-3</v>
      </c>
      <c r="R123" s="9">
        <f t="shared" si="131"/>
        <v>9.3951000000000007E-2</v>
      </c>
      <c r="S123" s="13">
        <f t="shared" si="132"/>
        <v>7.2376020327281562E-2</v>
      </c>
      <c r="T123" s="2">
        <f t="shared" si="133"/>
        <v>0.01</v>
      </c>
      <c r="U123" s="14">
        <f t="shared" si="134"/>
        <v>7.2376020327281562E-4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6.2137602032728157E-3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3.9509557381612899</v>
      </c>
      <c r="E124" s="10">
        <f t="shared" si="145"/>
        <v>2.6984470986206901</v>
      </c>
      <c r="F124" s="7" t="s">
        <v>83</v>
      </c>
      <c r="G124" s="1">
        <v>4</v>
      </c>
      <c r="H124" s="9">
        <f t="shared" si="124"/>
        <v>3.9509557381612899</v>
      </c>
      <c r="I124" s="9">
        <f t="shared" si="125"/>
        <v>277.10095573816125</v>
      </c>
      <c r="J124" s="9">
        <f t="shared" si="126"/>
        <v>2.8969292376772485E-2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1.0984181830189368</v>
      </c>
      <c r="P124" s="9">
        <f t="shared" si="129"/>
        <v>3.1820397495838773E-2</v>
      </c>
      <c r="Q124" s="12">
        <f t="shared" si="130"/>
        <v>1.0500731173626796E-2</v>
      </c>
      <c r="R124" s="9">
        <f t="shared" si="131"/>
        <v>9.3951000000000007E-2</v>
      </c>
      <c r="S124" s="13">
        <f t="shared" si="132"/>
        <v>0.11176816823266165</v>
      </c>
      <c r="T124" s="2">
        <f t="shared" si="133"/>
        <v>0.01</v>
      </c>
      <c r="U124" s="14">
        <f t="shared" si="134"/>
        <v>1.1176816823266166E-3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6.6076816823266169E-3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6.41688087363333</v>
      </c>
      <c r="E125" s="10">
        <f t="shared" si="145"/>
        <v>3.9509557381612899</v>
      </c>
      <c r="F125" s="7" t="s">
        <v>83</v>
      </c>
      <c r="G125" s="1">
        <v>5</v>
      </c>
      <c r="H125" s="9">
        <f t="shared" si="124"/>
        <v>6.41688087363333</v>
      </c>
      <c r="I125" s="9">
        <f t="shared" si="125"/>
        <v>279.56688087363329</v>
      </c>
      <c r="J125" s="9">
        <f t="shared" si="126"/>
        <v>3.9494929723830369E-2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1.013267896246943</v>
      </c>
      <c r="O125" s="9">
        <f t="shared" si="146"/>
        <v>0.33802988927615485</v>
      </c>
      <c r="P125" s="9">
        <f t="shared" si="129"/>
        <v>1.3350466721515896E-2</v>
      </c>
      <c r="Q125" s="12">
        <f t="shared" si="130"/>
        <v>4.4056540181002454E-3</v>
      </c>
      <c r="R125" s="9">
        <f t="shared" si="131"/>
        <v>9.3951000000000007E-2</v>
      </c>
      <c r="S125" s="13">
        <f t="shared" si="132"/>
        <v>4.6893104044664187E-2</v>
      </c>
      <c r="T125" s="2">
        <f t="shared" si="133"/>
        <v>0.01</v>
      </c>
      <c r="U125" s="14">
        <f t="shared" si="134"/>
        <v>4.6893104044664187E-4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5.9589310404466423E-3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12.829868762548401</v>
      </c>
      <c r="E126" s="10">
        <f t="shared" si="145"/>
        <v>6.41688087363333</v>
      </c>
      <c r="F126" s="7" t="s">
        <v>85</v>
      </c>
      <c r="G126" s="1">
        <v>6</v>
      </c>
      <c r="H126" s="9">
        <f t="shared" si="124"/>
        <v>12.829868762548401</v>
      </c>
      <c r="I126" s="9">
        <f t="shared" si="125"/>
        <v>285.97986876254839</v>
      </c>
      <c r="J126" s="9">
        <f t="shared" si="126"/>
        <v>8.6243909239350963E-2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0.60937942255463895</v>
      </c>
      <c r="P126" s="9">
        <f t="shared" si="129"/>
        <v>5.255526361113038E-2</v>
      </c>
      <c r="Q126" s="12">
        <f t="shared" si="130"/>
        <v>1.7343236991673026E-2</v>
      </c>
      <c r="R126" s="9">
        <f t="shared" si="131"/>
        <v>9.3951000000000007E-2</v>
      </c>
      <c r="S126" s="13">
        <f t="shared" si="132"/>
        <v>0.18459874819504876</v>
      </c>
      <c r="T126" s="2">
        <f t="shared" si="133"/>
        <v>0.01</v>
      </c>
      <c r="U126" s="14">
        <f t="shared" si="134"/>
        <v>1.8459874819504877E-3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7.3359874819504877E-3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16.0518484046667</v>
      </c>
      <c r="E127" s="10">
        <f t="shared" si="145"/>
        <v>12.829868762548401</v>
      </c>
      <c r="F127" s="7" t="s">
        <v>83</v>
      </c>
      <c r="G127" s="1">
        <v>7</v>
      </c>
      <c r="H127" s="9">
        <f t="shared" si="124"/>
        <v>16.0518484046667</v>
      </c>
      <c r="I127" s="9">
        <f t="shared" si="125"/>
        <v>289.20184840466669</v>
      </c>
      <c r="J127" s="9">
        <f t="shared" si="126"/>
        <v>0.12602700301152356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0.84152415894350852</v>
      </c>
      <c r="P127" s="9">
        <f t="shared" si="129"/>
        <v>0.10605476771344338</v>
      </c>
      <c r="Q127" s="12">
        <f t="shared" si="130"/>
        <v>3.4998073345436316E-2</v>
      </c>
      <c r="R127" s="9">
        <f t="shared" si="131"/>
        <v>9.3951000000000007E-2</v>
      </c>
      <c r="S127" s="13">
        <f t="shared" si="132"/>
        <v>0.37251411209498902</v>
      </c>
      <c r="T127" s="2">
        <f t="shared" si="133"/>
        <v>0.01</v>
      </c>
      <c r="U127" s="14">
        <f t="shared" si="134"/>
        <v>3.7251411209498902E-3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1.3675141120949891E-2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16.552552022258102</v>
      </c>
      <c r="E128" s="10">
        <f t="shared" si="145"/>
        <v>16.0518484046667</v>
      </c>
      <c r="F128" s="7" t="s">
        <v>83</v>
      </c>
      <c r="G128" s="1">
        <v>8</v>
      </c>
      <c r="H128" s="9">
        <f t="shared" si="124"/>
        <v>16.552552022258102</v>
      </c>
      <c r="I128" s="9">
        <f t="shared" si="125"/>
        <v>289.70255202225809</v>
      </c>
      <c r="J128" s="9">
        <f t="shared" si="126"/>
        <v>0.13357798843913513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1.0201693912300651</v>
      </c>
      <c r="P128" s="9">
        <f t="shared" si="129"/>
        <v>0.13627217514768916</v>
      </c>
      <c r="Q128" s="12">
        <f t="shared" si="130"/>
        <v>4.4969817798737426E-2</v>
      </c>
      <c r="R128" s="9">
        <f t="shared" si="131"/>
        <v>9.3951000000000007E-2</v>
      </c>
      <c r="S128" s="13">
        <f t="shared" si="132"/>
        <v>0.47865182700277192</v>
      </c>
      <c r="T128" s="2">
        <f t="shared" si="133"/>
        <v>0.01</v>
      </c>
      <c r="U128" s="14">
        <f t="shared" si="134"/>
        <v>4.786518270027719E-3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1.4736518270027719E-2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16.308962491612899</v>
      </c>
      <c r="E129" s="10">
        <f t="shared" si="145"/>
        <v>16.552552022258102</v>
      </c>
      <c r="F129" s="7" t="s">
        <v>83</v>
      </c>
      <c r="G129" s="1">
        <v>9</v>
      </c>
      <c r="H129" s="9">
        <f t="shared" si="124"/>
        <v>16.308962491612899</v>
      </c>
      <c r="I129" s="9">
        <f t="shared" si="125"/>
        <v>289.45896249161285</v>
      </c>
      <c r="J129" s="9">
        <f t="shared" si="126"/>
        <v>0.12985284736158365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1.1685972160823759</v>
      </c>
      <c r="P129" s="9">
        <f t="shared" si="129"/>
        <v>0.15174567592711632</v>
      </c>
      <c r="Q129" s="12">
        <f t="shared" si="130"/>
        <v>5.007607305594839E-2</v>
      </c>
      <c r="R129" s="9">
        <f t="shared" si="131"/>
        <v>9.3951000000000007E-2</v>
      </c>
      <c r="S129" s="13">
        <f t="shared" si="132"/>
        <v>0.5330020229262955</v>
      </c>
      <c r="T129" s="2">
        <f t="shared" si="133"/>
        <v>0.01</v>
      </c>
      <c r="U129" s="14">
        <f t="shared" si="134"/>
        <v>5.3300202292629554E-3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1.5280020229262954E-2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16.4535718873333</v>
      </c>
      <c r="E130" s="10">
        <f t="shared" si="145"/>
        <v>16.308962491612899</v>
      </c>
      <c r="F130" s="7" t="s">
        <v>83</v>
      </c>
      <c r="G130" s="1">
        <v>10</v>
      </c>
      <c r="H130" s="9">
        <f t="shared" si="124"/>
        <v>16.4535718873333</v>
      </c>
      <c r="I130" s="9">
        <f t="shared" si="125"/>
        <v>289.60357188733326</v>
      </c>
      <c r="J130" s="9">
        <f t="shared" si="126"/>
        <v>0.13205235400591248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1.3015515401552595</v>
      </c>
      <c r="P130" s="9">
        <f t="shared" si="129"/>
        <v>0.17187294473752293</v>
      </c>
      <c r="Q130" s="12">
        <f t="shared" si="130"/>
        <v>5.6718071763382567E-2</v>
      </c>
      <c r="R130" s="9">
        <f t="shared" si="131"/>
        <v>9.3951000000000007E-2</v>
      </c>
      <c r="S130" s="13">
        <f t="shared" si="132"/>
        <v>0.60369843602923401</v>
      </c>
      <c r="T130" s="2">
        <f t="shared" si="133"/>
        <v>0.01</v>
      </c>
      <c r="U130" s="14">
        <f t="shared" si="134"/>
        <v>6.0369843602923398E-3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1.598698436029234E-2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9.3018829185161298</v>
      </c>
      <c r="E131" s="10">
        <f t="shared" si="145"/>
        <v>16.4535718873333</v>
      </c>
      <c r="F131" s="7" t="s">
        <v>83</v>
      </c>
      <c r="G131" s="1">
        <v>11</v>
      </c>
      <c r="H131" s="9">
        <f t="shared" si="124"/>
        <v>9.3018829185161298</v>
      </c>
      <c r="I131" s="9">
        <f t="shared" si="125"/>
        <v>282.45188291851611</v>
      </c>
      <c r="J131" s="9">
        <f t="shared" si="126"/>
        <v>5.6368555593057576E-2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1.0731946656468496</v>
      </c>
      <c r="O131" s="9">
        <f t="shared" si="146"/>
        <v>0.34118392977088696</v>
      </c>
      <c r="P131" s="9">
        <f t="shared" si="129"/>
        <v>1.9232045312748094E-2</v>
      </c>
      <c r="Q131" s="12">
        <f t="shared" si="130"/>
        <v>6.3465749532068717E-3</v>
      </c>
      <c r="R131" s="9">
        <f t="shared" si="131"/>
        <v>9.3951000000000007E-2</v>
      </c>
      <c r="S131" s="13">
        <f t="shared" si="132"/>
        <v>6.7551968081306965E-2</v>
      </c>
      <c r="T131" s="2">
        <f t="shared" si="133"/>
        <v>0.01</v>
      </c>
      <c r="U131" s="14">
        <f t="shared" si="134"/>
        <v>6.7551968081306962E-4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6.1655196808130695E-3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4.68931456623333</v>
      </c>
      <c r="E132" s="10">
        <f t="shared" si="145"/>
        <v>9.3018829185161298</v>
      </c>
      <c r="F132" s="7" t="s">
        <v>85</v>
      </c>
      <c r="G132" s="1">
        <v>12</v>
      </c>
      <c r="H132" s="9">
        <f t="shared" si="124"/>
        <v>4.68931456623333</v>
      </c>
      <c r="I132" s="9">
        <f t="shared" si="125"/>
        <v>277.83931456623333</v>
      </c>
      <c r="J132" s="9">
        <f t="shared" si="126"/>
        <v>3.1804757288965507E-2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0.60665188445813878</v>
      </c>
      <c r="P132" s="9">
        <f t="shared" si="129"/>
        <v>1.929441594408465E-2</v>
      </c>
      <c r="Q132" s="12">
        <f t="shared" si="130"/>
        <v>6.3671572615479344E-3</v>
      </c>
      <c r="R132" s="9">
        <f t="shared" si="131"/>
        <v>9.3951000000000007E-2</v>
      </c>
      <c r="S132" s="13">
        <f t="shared" si="132"/>
        <v>6.777104300697101E-2</v>
      </c>
      <c r="T132" s="2">
        <f t="shared" si="133"/>
        <v>0.01</v>
      </c>
      <c r="U132" s="14">
        <f t="shared" si="134"/>
        <v>6.7771043006971008E-4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6.1677104300697097E-3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5.2782827506128998</v>
      </c>
      <c r="E133" s="10">
        <f t="shared" si="145"/>
        <v>4.68931456623333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4.6104063366128996</v>
      </c>
      <c r="E136" s="7"/>
      <c r="F136" s="7"/>
      <c r="G136" s="1">
        <v>1</v>
      </c>
      <c r="H136" s="9">
        <f t="shared" ref="H136:H147" si="147">E137</f>
        <v>4.6104063366128996</v>
      </c>
      <c r="I136" s="9">
        <f t="shared" ref="I136:I147" si="148">H136+273.15</f>
        <v>277.7604063366129</v>
      </c>
      <c r="J136" s="9">
        <f t="shared" ref="J136:J147" si="149">EXP(($C$15*(I136-$C$13))/($C$16*I136*$C$13))</f>
        <v>3.1489688022432766E-2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2.3902182089910878E-2</v>
      </c>
      <c r="Q136" s="12">
        <f t="shared" ref="Q136:Q147" si="153">P136*$B$138</f>
        <v>6.2145673433768285E-3</v>
      </c>
      <c r="R136" s="9">
        <f t="shared" ref="R136:R147" si="154">L136*$B$138</f>
        <v>0.19735245833333334</v>
      </c>
      <c r="S136" s="13">
        <f t="shared" ref="S136:S147" si="155">Q136/R136</f>
        <v>3.1489688022432766E-2</v>
      </c>
      <c r="T136" s="2">
        <f t="shared" ref="T136:T147" si="156">$B$137/100</f>
        <v>0.01</v>
      </c>
      <c r="U136" s="14">
        <f t="shared" ref="U136:U147" si="157">S136*T136</f>
        <v>3.1489688022432767E-4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5.8048968802243278E-3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0.78110809354838695</v>
      </c>
      <c r="E137" s="10">
        <f t="shared" ref="E137:E148" si="166">D136</f>
        <v>4.6104063366128996</v>
      </c>
      <c r="F137" s="7" t="s">
        <v>83</v>
      </c>
      <c r="G137" s="1">
        <v>2</v>
      </c>
      <c r="H137" s="9">
        <f t="shared" si="147"/>
        <v>0.78110809354838695</v>
      </c>
      <c r="I137" s="9">
        <f t="shared" si="148"/>
        <v>273.93110809354835</v>
      </c>
      <c r="J137" s="9">
        <f t="shared" si="149"/>
        <v>1.9290822337158221E-2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1.4941936512434226</v>
      </c>
      <c r="P137" s="9">
        <f t="shared" si="152"/>
        <v>2.8824224263446618E-2</v>
      </c>
      <c r="Q137" s="12">
        <f t="shared" si="153"/>
        <v>7.4942983084961209E-3</v>
      </c>
      <c r="R137" s="9">
        <f t="shared" si="154"/>
        <v>0.19735245833333334</v>
      </c>
      <c r="S137" s="13">
        <f t="shared" si="155"/>
        <v>3.7974182697223156E-2</v>
      </c>
      <c r="T137" s="2">
        <f t="shared" si="156"/>
        <v>0.01</v>
      </c>
      <c r="U137" s="14">
        <f t="shared" si="157"/>
        <v>3.7974182697223159E-4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5.8697418269722315E-3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2.6984470986206901</v>
      </c>
      <c r="E138" s="10">
        <f t="shared" si="166"/>
        <v>0.78110809354838695</v>
      </c>
      <c r="F138" s="7" t="s">
        <v>83</v>
      </c>
      <c r="G138" s="1">
        <v>3</v>
      </c>
      <c r="H138" s="9">
        <f t="shared" si="147"/>
        <v>2.6984470986206901</v>
      </c>
      <c r="I138" s="9">
        <f t="shared" si="148"/>
        <v>275.84844709862068</v>
      </c>
      <c r="J138" s="9">
        <f t="shared" si="149"/>
        <v>2.4697194347525431E-2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2.2244173436466426</v>
      </c>
      <c r="P138" s="9">
        <f t="shared" si="152"/>
        <v>5.4936867446047394E-2</v>
      </c>
      <c r="Q138" s="12">
        <f t="shared" si="153"/>
        <v>1.4283585535972323E-2</v>
      </c>
      <c r="R138" s="9">
        <f t="shared" si="154"/>
        <v>0.19735245833333334</v>
      </c>
      <c r="S138" s="13">
        <f t="shared" si="155"/>
        <v>7.2376020327281576E-2</v>
      </c>
      <c r="T138" s="2">
        <f t="shared" si="156"/>
        <v>0.01</v>
      </c>
      <c r="U138" s="14">
        <f t="shared" si="157"/>
        <v>7.2376020327281573E-4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6.2137602032728157E-3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3.9509557381612899</v>
      </c>
      <c r="E139" s="10">
        <f t="shared" si="166"/>
        <v>2.6984470986206901</v>
      </c>
      <c r="F139" s="7" t="s">
        <v>83</v>
      </c>
      <c r="G139" s="1">
        <v>4</v>
      </c>
      <c r="H139" s="9">
        <f t="shared" si="147"/>
        <v>3.9509557381612899</v>
      </c>
      <c r="I139" s="9">
        <f t="shared" si="148"/>
        <v>277.10095573816125</v>
      </c>
      <c r="J139" s="9">
        <f t="shared" si="149"/>
        <v>2.8969292376772485E-2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2.9285283928672619</v>
      </c>
      <c r="P139" s="9">
        <f t="shared" si="152"/>
        <v>8.4837395246651348E-2</v>
      </c>
      <c r="Q139" s="12">
        <f t="shared" si="153"/>
        <v>2.2057722764129352E-2</v>
      </c>
      <c r="R139" s="9">
        <f t="shared" si="154"/>
        <v>0.19735245833333334</v>
      </c>
      <c r="S139" s="13">
        <f t="shared" si="155"/>
        <v>0.11176816823266167</v>
      </c>
      <c r="T139" s="2">
        <f t="shared" si="156"/>
        <v>0.01</v>
      </c>
      <c r="U139" s="14">
        <f t="shared" si="157"/>
        <v>1.1176816823266168E-3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6.6076816823266169E-3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6.41688087363333</v>
      </c>
      <c r="E140" s="10">
        <f t="shared" si="166"/>
        <v>3.9509557381612899</v>
      </c>
      <c r="F140" s="7" t="s">
        <v>83</v>
      </c>
      <c r="G140" s="1">
        <v>5</v>
      </c>
      <c r="H140" s="9">
        <f t="shared" si="147"/>
        <v>6.41688087363333</v>
      </c>
      <c r="I140" s="9">
        <f t="shared" si="148"/>
        <v>279.56688087363329</v>
      </c>
      <c r="J140" s="9">
        <f t="shared" si="149"/>
        <v>3.9494929723830369E-2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3.6027389142872774</v>
      </c>
      <c r="P140" s="9">
        <f t="shared" si="152"/>
        <v>0.14228992023308495</v>
      </c>
      <c r="Q140" s="12">
        <f t="shared" si="153"/>
        <v>3.699537926060209E-2</v>
      </c>
      <c r="R140" s="9">
        <f t="shared" si="154"/>
        <v>0.19735245833333334</v>
      </c>
      <c r="S140" s="13">
        <f t="shared" si="155"/>
        <v>0.18745841614050709</v>
      </c>
      <c r="T140" s="2">
        <f t="shared" si="156"/>
        <v>0.01</v>
      </c>
      <c r="U140" s="14">
        <f t="shared" si="157"/>
        <v>1.8745841614050711E-3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7.3645841614050711E-3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12.829868762548401</v>
      </c>
      <c r="E141" s="10">
        <f t="shared" si="166"/>
        <v>6.41688087363333</v>
      </c>
      <c r="F141" s="7" t="s">
        <v>85</v>
      </c>
      <c r="G141" s="1">
        <v>6</v>
      </c>
      <c r="H141" s="9">
        <f t="shared" si="147"/>
        <v>12.829868762548401</v>
      </c>
      <c r="I141" s="9">
        <f t="shared" si="148"/>
        <v>285.97986876254839</v>
      </c>
      <c r="J141" s="9">
        <f t="shared" si="149"/>
        <v>8.6243909239350963E-2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4.2194969107208591</v>
      </c>
      <c r="P141" s="9">
        <f t="shared" si="152"/>
        <v>0.36390590860393157</v>
      </c>
      <c r="Q141" s="12">
        <f t="shared" si="153"/>
        <v>9.4615536237022207E-2</v>
      </c>
      <c r="R141" s="9">
        <f t="shared" si="154"/>
        <v>0.19735245833333334</v>
      </c>
      <c r="S141" s="13">
        <f t="shared" si="155"/>
        <v>0.47942415836145374</v>
      </c>
      <c r="T141" s="2">
        <f t="shared" si="156"/>
        <v>0.01</v>
      </c>
      <c r="U141" s="14">
        <f t="shared" si="157"/>
        <v>4.7942415836145372E-3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1.0284241583614538E-2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16.0518484046667</v>
      </c>
      <c r="E142" s="10">
        <f t="shared" si="166"/>
        <v>12.829868762548401</v>
      </c>
      <c r="F142" s="7" t="s">
        <v>83</v>
      </c>
      <c r="G142" s="1">
        <v>7</v>
      </c>
      <c r="H142" s="9">
        <f t="shared" si="147"/>
        <v>16.0518484046667</v>
      </c>
      <c r="I142" s="9">
        <f t="shared" si="148"/>
        <v>289.20184840466669</v>
      </c>
      <c r="J142" s="9">
        <f t="shared" si="149"/>
        <v>0.12602700301152356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4.6146389187835943</v>
      </c>
      <c r="P142" s="9">
        <f t="shared" si="152"/>
        <v>0.58156911291463387</v>
      </c>
      <c r="Q142" s="12">
        <f t="shared" si="153"/>
        <v>0.15120796935780481</v>
      </c>
      <c r="R142" s="9">
        <f t="shared" si="154"/>
        <v>0.19735245833333334</v>
      </c>
      <c r="S142" s="13">
        <f t="shared" si="155"/>
        <v>0.76618234520499706</v>
      </c>
      <c r="T142" s="2">
        <f t="shared" si="156"/>
        <v>0.01</v>
      </c>
      <c r="U142" s="14">
        <f t="shared" si="157"/>
        <v>7.6618234520499711E-3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1.7611823452049973E-2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16.552552022258102</v>
      </c>
      <c r="E143" s="10">
        <f t="shared" si="166"/>
        <v>16.0518484046667</v>
      </c>
      <c r="F143" s="7" t="s">
        <v>83</v>
      </c>
      <c r="G143" s="1">
        <v>8</v>
      </c>
      <c r="H143" s="9">
        <f t="shared" si="147"/>
        <v>16.552552022258102</v>
      </c>
      <c r="I143" s="9">
        <f t="shared" si="148"/>
        <v>289.70255202225809</v>
      </c>
      <c r="J143" s="9">
        <f t="shared" si="149"/>
        <v>0.13357798843913513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4.7921177225356271</v>
      </c>
      <c r="P143" s="9">
        <f t="shared" si="152"/>
        <v>0.64012144573983853</v>
      </c>
      <c r="Q143" s="12">
        <f t="shared" si="153"/>
        <v>0.16643157589235802</v>
      </c>
      <c r="R143" s="9">
        <f t="shared" si="154"/>
        <v>0.19735245833333334</v>
      </c>
      <c r="S143" s="13">
        <f t="shared" si="155"/>
        <v>0.84332152382541314</v>
      </c>
      <c r="T143" s="2">
        <f t="shared" si="156"/>
        <v>0.01</v>
      </c>
      <c r="U143" s="14">
        <f t="shared" si="157"/>
        <v>8.4332152382541308E-3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1.8383215238254133E-2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16.308962491612899</v>
      </c>
      <c r="E144" s="10">
        <f t="shared" si="166"/>
        <v>16.552552022258102</v>
      </c>
      <c r="F144" s="7" t="s">
        <v>83</v>
      </c>
      <c r="G144" s="1">
        <v>9</v>
      </c>
      <c r="H144" s="9">
        <f t="shared" si="147"/>
        <v>16.308962491612899</v>
      </c>
      <c r="I144" s="9">
        <f t="shared" si="148"/>
        <v>289.45896249161285</v>
      </c>
      <c r="J144" s="9">
        <f t="shared" si="149"/>
        <v>0.12985284736158365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4.9110441934624554</v>
      </c>
      <c r="P144" s="9">
        <f t="shared" si="152"/>
        <v>0.63771307203967187</v>
      </c>
      <c r="Q144" s="12">
        <f t="shared" si="153"/>
        <v>0.16580539873031469</v>
      </c>
      <c r="R144" s="9">
        <f t="shared" si="154"/>
        <v>0.19735245833333334</v>
      </c>
      <c r="S144" s="13">
        <f t="shared" si="155"/>
        <v>0.84014863625496439</v>
      </c>
      <c r="T144" s="2">
        <f t="shared" si="156"/>
        <v>0.01</v>
      </c>
      <c r="U144" s="14">
        <f t="shared" si="157"/>
        <v>8.4014863625496445E-3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1.8351486362549643E-2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16.4535718873333</v>
      </c>
      <c r="E145" s="10">
        <f t="shared" si="166"/>
        <v>16.308962491612899</v>
      </c>
      <c r="F145" s="7" t="s">
        <v>83</v>
      </c>
      <c r="G145" s="1">
        <v>10</v>
      </c>
      <c r="H145" s="9">
        <f t="shared" si="147"/>
        <v>16.4535718873333</v>
      </c>
      <c r="I145" s="9">
        <f t="shared" si="148"/>
        <v>289.60357188733326</v>
      </c>
      <c r="J145" s="9">
        <f t="shared" si="149"/>
        <v>0.13205235400591248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5.0323790380894504</v>
      </c>
      <c r="P145" s="9">
        <f t="shared" si="152"/>
        <v>0.66453749822972141</v>
      </c>
      <c r="Q145" s="12">
        <f t="shared" si="153"/>
        <v>0.17277974953972758</v>
      </c>
      <c r="R145" s="9">
        <f t="shared" si="154"/>
        <v>0.19735245833333334</v>
      </c>
      <c r="S145" s="13">
        <f t="shared" si="155"/>
        <v>0.87548820520846093</v>
      </c>
      <c r="T145" s="2">
        <f t="shared" si="156"/>
        <v>0.01</v>
      </c>
      <c r="U145" s="14">
        <f t="shared" si="157"/>
        <v>8.7548820520846095E-3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1.870488205208461E-2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9.3018829185161298</v>
      </c>
      <c r="E146" s="10">
        <f t="shared" si="166"/>
        <v>16.4535718873333</v>
      </c>
      <c r="F146" s="7" t="s">
        <v>83</v>
      </c>
      <c r="G146" s="1">
        <v>11</v>
      </c>
      <c r="H146" s="9">
        <f t="shared" si="147"/>
        <v>9.3018829185161298</v>
      </c>
      <c r="I146" s="9">
        <f t="shared" si="148"/>
        <v>282.45188291851611</v>
      </c>
      <c r="J146" s="9">
        <f t="shared" si="149"/>
        <v>5.6368555593057576E-2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5.1268894565263956</v>
      </c>
      <c r="P146" s="9">
        <f t="shared" si="152"/>
        <v>0.28899535334966886</v>
      </c>
      <c r="Q146" s="12">
        <f t="shared" si="153"/>
        <v>7.5138791870913907E-2</v>
      </c>
      <c r="R146" s="9">
        <f t="shared" si="154"/>
        <v>0.19735245833333334</v>
      </c>
      <c r="S146" s="13">
        <f t="shared" si="155"/>
        <v>0.38073400506621796</v>
      </c>
      <c r="T146" s="2">
        <f t="shared" si="156"/>
        <v>0.01</v>
      </c>
      <c r="U146" s="14">
        <f t="shared" si="157"/>
        <v>3.8073400506621795E-3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9.2973400506621805E-3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4.68931456623333</v>
      </c>
      <c r="E147" s="10">
        <f t="shared" si="166"/>
        <v>9.3018829185161298</v>
      </c>
      <c r="F147" s="7" t="s">
        <v>85</v>
      </c>
      <c r="G147" s="1">
        <v>12</v>
      </c>
      <c r="H147" s="9">
        <f t="shared" si="147"/>
        <v>4.68931456623333</v>
      </c>
      <c r="I147" s="9">
        <f t="shared" si="148"/>
        <v>277.83931456623333</v>
      </c>
      <c r="J147" s="9">
        <f t="shared" si="149"/>
        <v>3.1804757288965507E-2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5.5969420198433939</v>
      </c>
      <c r="P147" s="9">
        <f t="shared" si="152"/>
        <v>0.1780093825015315</v>
      </c>
      <c r="Q147" s="12">
        <f t="shared" si="153"/>
        <v>4.6282439450398193E-2</v>
      </c>
      <c r="R147" s="9">
        <f t="shared" si="154"/>
        <v>0.19735245833333334</v>
      </c>
      <c r="S147" s="13">
        <f t="shared" si="155"/>
        <v>0.234516660401696</v>
      </c>
      <c r="T147" s="2">
        <f t="shared" si="156"/>
        <v>0.01</v>
      </c>
      <c r="U147" s="14">
        <f t="shared" si="157"/>
        <v>2.3451666040169602E-3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7.835166604016959E-3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5.2782827506128998</v>
      </c>
      <c r="E148" s="10">
        <f t="shared" si="166"/>
        <v>4.68931456623333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6257057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3088035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15962892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29231595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312725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1">
        <v>140978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1">
        <v>109374</v>
      </c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51976990.297781974</v>
      </c>
      <c r="J13" s="6" t="s">
        <v>37</v>
      </c>
      <c r="K13" s="6">
        <f>I13/(10000*1000)</f>
        <v>5.1976990297781978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7.0363132419354804</v>
      </c>
      <c r="E26" s="7"/>
      <c r="F26" s="7"/>
      <c r="G26" s="1">
        <v>1</v>
      </c>
      <c r="H26" s="9">
        <f t="shared" ref="H26:H37" si="0">E27</f>
        <v>7.0363132419354804</v>
      </c>
      <c r="I26" s="9">
        <f t="shared" ref="I26:I37" si="1">H26+273.15</f>
        <v>280.18631324193547</v>
      </c>
      <c r="J26" s="9">
        <f t="shared" ref="J26:J37" si="2">EXP(($C$15*(I26-$C$13))/($C$16*I26*$C$13))</f>
        <v>4.2656082274573272E-2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1.7289403435340847</v>
      </c>
      <c r="Q26" s="12">
        <f t="shared" ref="Q26:Q37" si="6">P26*$B$28</f>
        <v>0.17289403435340847</v>
      </c>
      <c r="R26" s="9">
        <f t="shared" ref="R26:R37" si="7">L26*$B$28</f>
        <v>4.0532094166666672</v>
      </c>
      <c r="S26" s="13">
        <f t="shared" ref="S26:S37" si="8">Q26/R26</f>
        <v>4.2656082274573265E-2</v>
      </c>
      <c r="T26" s="2">
        <f t="shared" ref="T26:T37" si="9">$B$27/100</f>
        <v>0.34</v>
      </c>
      <c r="U26" s="14">
        <f t="shared" ref="U26:U37" si="10">S26*T26</f>
        <v>1.450306797335491E-2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2.740306797335491E-2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8.2756451002580604</v>
      </c>
      <c r="E27" s="10">
        <f t="shared" ref="E27:E38" si="18">D26</f>
        <v>7.0363132419354804</v>
      </c>
      <c r="F27" s="7" t="s">
        <v>83</v>
      </c>
      <c r="G27" s="1">
        <v>2</v>
      </c>
      <c r="H27" s="9">
        <f t="shared" si="0"/>
        <v>8.2756451002580604</v>
      </c>
      <c r="I27" s="9">
        <f t="shared" si="1"/>
        <v>281.42564510025807</v>
      </c>
      <c r="J27" s="9">
        <f t="shared" si="2"/>
        <v>4.970997344109547E-2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79.335247989799242</v>
      </c>
      <c r="P27" s="9">
        <f t="shared" si="5"/>
        <v>3.9437530705156432</v>
      </c>
      <c r="Q27" s="12">
        <f t="shared" si="6"/>
        <v>0.39437530705156432</v>
      </c>
      <c r="R27" s="9">
        <f t="shared" si="7"/>
        <v>4.0532094166666672</v>
      </c>
      <c r="S27" s="13">
        <f t="shared" si="8"/>
        <v>9.7299514165220702E-2</v>
      </c>
      <c r="T27" s="2">
        <f t="shared" si="9"/>
        <v>0.34</v>
      </c>
      <c r="U27" s="14">
        <f t="shared" si="10"/>
        <v>3.3081834816175042E-2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4.5981834816175043E-2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7.75989263458621</v>
      </c>
      <c r="E28" s="10">
        <f t="shared" si="18"/>
        <v>8.2756451002580604</v>
      </c>
      <c r="F28" s="7" t="s">
        <v>83</v>
      </c>
      <c r="G28" s="1">
        <v>3</v>
      </c>
      <c r="H28" s="9">
        <f t="shared" si="0"/>
        <v>7.75989263458621</v>
      </c>
      <c r="I28" s="9">
        <f t="shared" si="1"/>
        <v>280.90989263458619</v>
      </c>
      <c r="J28" s="9">
        <f t="shared" si="2"/>
        <v>4.6650482144172195E-2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115.92358908595027</v>
      </c>
      <c r="P28" s="9">
        <f t="shared" si="5"/>
        <v>5.4078913227424774</v>
      </c>
      <c r="Q28" s="12">
        <f t="shared" si="6"/>
        <v>0.54078913227424774</v>
      </c>
      <c r="R28" s="9">
        <f t="shared" si="7"/>
        <v>4.0532094166666672</v>
      </c>
      <c r="S28" s="13">
        <f t="shared" si="8"/>
        <v>0.13342245037982498</v>
      </c>
      <c r="T28" s="2">
        <f t="shared" si="9"/>
        <v>0.34</v>
      </c>
      <c r="U28" s="14">
        <f t="shared" si="10"/>
        <v>4.5363633129140497E-2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5.8263633129140499E-2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8.3833275730322594</v>
      </c>
      <c r="E29" s="10">
        <f t="shared" si="18"/>
        <v>7.75989263458621</v>
      </c>
      <c r="F29" s="7" t="s">
        <v>83</v>
      </c>
      <c r="G29" s="1">
        <v>4</v>
      </c>
      <c r="H29" s="9">
        <f t="shared" si="0"/>
        <v>8.3833275730322594</v>
      </c>
      <c r="I29" s="9">
        <f t="shared" si="1"/>
        <v>281.53332757303224</v>
      </c>
      <c r="J29" s="9">
        <f t="shared" si="2"/>
        <v>5.0372170991131039E-2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151.04779192987448</v>
      </c>
      <c r="P29" s="9">
        <f t="shared" si="5"/>
        <v>7.6086052029244202</v>
      </c>
      <c r="Q29" s="12">
        <f t="shared" si="6"/>
        <v>0.76086052029244211</v>
      </c>
      <c r="R29" s="9">
        <f t="shared" si="7"/>
        <v>4.0532094166666672</v>
      </c>
      <c r="S29" s="13">
        <f t="shared" si="8"/>
        <v>0.18771803824490491</v>
      </c>
      <c r="T29" s="2">
        <f t="shared" si="9"/>
        <v>0.34</v>
      </c>
      <c r="U29" s="14">
        <f t="shared" si="10"/>
        <v>6.3824133003267669E-2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7.6724133003267664E-2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11.409495161800001</v>
      </c>
      <c r="E30" s="10">
        <f t="shared" si="18"/>
        <v>8.3833275730322594</v>
      </c>
      <c r="F30" s="7" t="s">
        <v>83</v>
      </c>
      <c r="G30" s="1">
        <v>5</v>
      </c>
      <c r="H30" s="9">
        <f t="shared" si="0"/>
        <v>11.409495161800001</v>
      </c>
      <c r="I30" s="9">
        <f t="shared" si="1"/>
        <v>284.55949516179999</v>
      </c>
      <c r="J30" s="9">
        <f t="shared" si="2"/>
        <v>7.276491338414473E-2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136.26722739060256</v>
      </c>
      <c r="O30" s="9">
        <f t="shared" si="19"/>
        <v>47.704053503014165</v>
      </c>
      <c r="P30" s="9">
        <f t="shared" si="5"/>
        <v>3.4711813212194316</v>
      </c>
      <c r="Q30" s="12">
        <f t="shared" si="6"/>
        <v>0.3471181321219432</v>
      </c>
      <c r="R30" s="9">
        <f t="shared" si="7"/>
        <v>4.0532094166666672</v>
      </c>
      <c r="S30" s="13">
        <f t="shared" si="8"/>
        <v>8.5640315226399255E-2</v>
      </c>
      <c r="T30" s="2">
        <f t="shared" si="9"/>
        <v>0.34</v>
      </c>
      <c r="U30" s="14">
        <f t="shared" si="10"/>
        <v>2.911770717697575E-2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4.2017707176975748E-2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14.93021482</v>
      </c>
      <c r="E31" s="10">
        <f t="shared" si="18"/>
        <v>11.409495161800001</v>
      </c>
      <c r="F31" s="7" t="s">
        <v>85</v>
      </c>
      <c r="G31" s="1">
        <v>6</v>
      </c>
      <c r="H31" s="9">
        <f t="shared" si="0"/>
        <v>14.93021482</v>
      </c>
      <c r="I31" s="9">
        <f t="shared" si="1"/>
        <v>288.08021481999998</v>
      </c>
      <c r="J31" s="9">
        <f t="shared" si="2"/>
        <v>0.11054375469252926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84.7649663484614</v>
      </c>
      <c r="P31" s="9">
        <f t="shared" si="5"/>
        <v>9.3702376465448154</v>
      </c>
      <c r="Q31" s="12">
        <f t="shared" si="6"/>
        <v>0.93702376465448156</v>
      </c>
      <c r="R31" s="9">
        <f t="shared" si="7"/>
        <v>4.0532094166666672</v>
      </c>
      <c r="S31" s="13">
        <f t="shared" si="8"/>
        <v>0.23118069369953348</v>
      </c>
      <c r="T31" s="2">
        <f t="shared" si="9"/>
        <v>0.34</v>
      </c>
      <c r="U31" s="14">
        <f t="shared" si="10"/>
        <v>7.8601435857841392E-2</v>
      </c>
      <c r="V31" s="13"/>
      <c r="W31" s="2"/>
      <c r="X31" s="14"/>
      <c r="Y31" s="2">
        <v>0.04</v>
      </c>
      <c r="Z31" s="2">
        <v>0.63</v>
      </c>
      <c r="AA31" s="2">
        <f t="shared" si="11"/>
        <v>2.52E-2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1.4999999999999999E-2</v>
      </c>
      <c r="AO31" s="2">
        <v>0.03</v>
      </c>
      <c r="AP31" s="2">
        <f t="shared" si="12"/>
        <v>4.4999999999999999E-4</v>
      </c>
      <c r="AQ31" s="1">
        <f t="shared" si="13"/>
        <v>0.10425143585784138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20.5812533723333</v>
      </c>
      <c r="E32" s="10">
        <f t="shared" si="18"/>
        <v>14.93021482</v>
      </c>
      <c r="F32" s="7" t="s">
        <v>83</v>
      </c>
      <c r="G32" s="1">
        <v>7</v>
      </c>
      <c r="H32" s="9">
        <f t="shared" si="0"/>
        <v>20.5812533723333</v>
      </c>
      <c r="I32" s="9">
        <f t="shared" si="1"/>
        <v>293.7312533723333</v>
      </c>
      <c r="J32" s="9">
        <f t="shared" si="2"/>
        <v>0.2118040462602554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115.92682286858326</v>
      </c>
      <c r="P32" s="9">
        <f t="shared" si="5"/>
        <v>24.553770153661841</v>
      </c>
      <c r="Q32" s="12">
        <f t="shared" si="6"/>
        <v>2.4553770153661842</v>
      </c>
      <c r="R32" s="9">
        <f t="shared" si="7"/>
        <v>4.0532094166666672</v>
      </c>
      <c r="S32" s="13">
        <f t="shared" si="8"/>
        <v>0.6057858755754767</v>
      </c>
      <c r="T32" s="2">
        <f t="shared" si="9"/>
        <v>0.34</v>
      </c>
      <c r="U32" s="14">
        <f t="shared" si="10"/>
        <v>0.2059671976956621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0.23161719769566211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24.186023200645199</v>
      </c>
      <c r="E33" s="10">
        <f t="shared" si="18"/>
        <v>20.5812533723333</v>
      </c>
      <c r="F33" s="7" t="s">
        <v>83</v>
      </c>
      <c r="G33" s="1">
        <v>8</v>
      </c>
      <c r="H33" s="9">
        <f t="shared" si="0"/>
        <v>24.186023200645199</v>
      </c>
      <c r="I33" s="9">
        <f t="shared" si="1"/>
        <v>297.33602320064517</v>
      </c>
      <c r="J33" s="9">
        <f t="shared" si="2"/>
        <v>0.31656887056902749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131.90514688158808</v>
      </c>
      <c r="P33" s="9">
        <f t="shared" si="5"/>
        <v>41.757063370546021</v>
      </c>
      <c r="Q33" s="12">
        <f t="shared" si="6"/>
        <v>4.1757063370546019</v>
      </c>
      <c r="R33" s="9">
        <f t="shared" si="7"/>
        <v>4.0532094166666672</v>
      </c>
      <c r="S33" s="13">
        <f t="shared" si="8"/>
        <v>1.0302222036404611</v>
      </c>
      <c r="T33" s="2">
        <f t="shared" si="9"/>
        <v>0.34</v>
      </c>
      <c r="U33" s="14">
        <f t="shared" si="10"/>
        <v>0.35027554923775683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0.37592554923775684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23.829552280322599</v>
      </c>
      <c r="E34" s="10">
        <f t="shared" si="18"/>
        <v>24.186023200645199</v>
      </c>
      <c r="F34" s="7" t="s">
        <v>83</v>
      </c>
      <c r="G34" s="1">
        <v>9</v>
      </c>
      <c r="H34" s="9">
        <f t="shared" si="0"/>
        <v>23.829552280322599</v>
      </c>
      <c r="I34" s="9">
        <f t="shared" si="1"/>
        <v>296.97955228032259</v>
      </c>
      <c r="J34" s="9">
        <f t="shared" si="2"/>
        <v>0.30436699382838761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130.68017767770874</v>
      </c>
      <c r="P34" s="9">
        <f t="shared" si="5"/>
        <v>39.774732832723771</v>
      </c>
      <c r="Q34" s="12">
        <f t="shared" si="6"/>
        <v>3.9774732832723774</v>
      </c>
      <c r="R34" s="9">
        <f t="shared" si="7"/>
        <v>4.0532094166666672</v>
      </c>
      <c r="S34" s="13">
        <f t="shared" si="8"/>
        <v>0.98131452742538661</v>
      </c>
      <c r="T34" s="2">
        <f t="shared" si="9"/>
        <v>0.34</v>
      </c>
      <c r="U34" s="14">
        <f t="shared" si="10"/>
        <v>0.33364693932463146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0.35929693932463147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20.548854956333301</v>
      </c>
      <c r="E35" s="10">
        <f t="shared" si="18"/>
        <v>23.829552280322599</v>
      </c>
      <c r="F35" s="7" t="s">
        <v>83</v>
      </c>
      <c r="G35" s="1">
        <v>10</v>
      </c>
      <c r="H35" s="9">
        <f t="shared" si="0"/>
        <v>20.548854956333301</v>
      </c>
      <c r="I35" s="9">
        <f t="shared" si="1"/>
        <v>293.69885495633326</v>
      </c>
      <c r="J35" s="9">
        <f t="shared" si="2"/>
        <v>0.21103096065569352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131.43753901165164</v>
      </c>
      <c r="P35" s="9">
        <f t="shared" si="5"/>
        <v>27.737390123849039</v>
      </c>
      <c r="Q35" s="12">
        <f t="shared" si="6"/>
        <v>2.7737390123849042</v>
      </c>
      <c r="R35" s="9">
        <f t="shared" si="7"/>
        <v>4.0532094166666672</v>
      </c>
      <c r="S35" s="13">
        <f t="shared" si="8"/>
        <v>0.68433153268108438</v>
      </c>
      <c r="T35" s="2">
        <f t="shared" si="9"/>
        <v>0.34</v>
      </c>
      <c r="U35" s="14">
        <f t="shared" si="10"/>
        <v>0.2326727211115687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0.25832272111156868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15.780194079677401</v>
      </c>
      <c r="E36" s="10">
        <f t="shared" si="18"/>
        <v>20.548854956333301</v>
      </c>
      <c r="F36" s="7" t="s">
        <v>83</v>
      </c>
      <c r="G36" s="1">
        <v>11</v>
      </c>
      <c r="H36" s="9">
        <f t="shared" si="0"/>
        <v>15.780194079677401</v>
      </c>
      <c r="I36" s="9">
        <f t="shared" si="1"/>
        <v>288.93019407967739</v>
      </c>
      <c r="J36" s="9">
        <f t="shared" si="2"/>
        <v>0.12210013411998197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98.51514144341246</v>
      </c>
      <c r="O36" s="9">
        <f t="shared" si="19"/>
        <v>45.717101611056819</v>
      </c>
      <c r="P36" s="9">
        <f t="shared" si="5"/>
        <v>5.5820642382868817</v>
      </c>
      <c r="Q36" s="12">
        <f t="shared" si="6"/>
        <v>0.55820642382868824</v>
      </c>
      <c r="R36" s="9">
        <f t="shared" si="7"/>
        <v>4.0532094166666672</v>
      </c>
      <c r="S36" s="13">
        <f t="shared" si="8"/>
        <v>0.13771961091705781</v>
      </c>
      <c r="T36" s="2">
        <f t="shared" si="9"/>
        <v>0.34</v>
      </c>
      <c r="U36" s="14">
        <f t="shared" si="10"/>
        <v>4.6824667711799661E-2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5.9724667711799663E-2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9.3963424966666693</v>
      </c>
      <c r="E37" s="10">
        <f t="shared" si="18"/>
        <v>15.780194079677401</v>
      </c>
      <c r="F37" s="7" t="s">
        <v>85</v>
      </c>
      <c r="G37" s="1">
        <v>12</v>
      </c>
      <c r="H37" s="9">
        <f t="shared" si="0"/>
        <v>9.3963424966666693</v>
      </c>
      <c r="I37" s="9">
        <f t="shared" si="1"/>
        <v>282.54634249666663</v>
      </c>
      <c r="J37" s="9">
        <f t="shared" si="2"/>
        <v>5.7021941040200579E-2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80.66713153943661</v>
      </c>
      <c r="P37" s="9">
        <f t="shared" si="5"/>
        <v>4.5997964185238587</v>
      </c>
      <c r="Q37" s="12">
        <f t="shared" si="6"/>
        <v>0.45997964185238588</v>
      </c>
      <c r="R37" s="9">
        <f t="shared" si="7"/>
        <v>4.0532094166666672</v>
      </c>
      <c r="S37" s="13">
        <f t="shared" si="8"/>
        <v>0.11348528895668808</v>
      </c>
      <c r="T37" s="2">
        <f t="shared" si="9"/>
        <v>0.34</v>
      </c>
      <c r="U37" s="14">
        <f t="shared" si="10"/>
        <v>3.8584998245273949E-2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5.1484998245273951E-2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7.47696774980645</v>
      </c>
      <c r="E38" s="10">
        <f t="shared" si="18"/>
        <v>9.3963424966666693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7.0363132419354804</v>
      </c>
      <c r="E42" s="7"/>
      <c r="F42" s="7"/>
      <c r="G42" s="1">
        <v>1</v>
      </c>
      <c r="H42" s="9">
        <f t="shared" ref="H42:H53" si="20">E43</f>
        <v>7.0363132419354804</v>
      </c>
      <c r="I42" s="9">
        <f t="shared" ref="I42:I53" si="21">H42+273.15</f>
        <v>280.18631324193547</v>
      </c>
      <c r="J42" s="9">
        <f t="shared" ref="J42:J53" si="22">EXP(($C$15*(I42-$C$13))/($C$16*I42*$C$13))</f>
        <v>4.2656082274573272E-2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2.5105770423728533</v>
      </c>
      <c r="Q42" s="12">
        <f t="shared" ref="Q42:Q53" si="26">P42*$B$44</f>
        <v>0.6025384901694848</v>
      </c>
      <c r="R42" s="9">
        <f t="shared" ref="R42:R53" si="27">L42*$B$44</f>
        <v>14.125500000000001</v>
      </c>
      <c r="S42" s="13">
        <f t="shared" ref="S42:S53" si="28">Q42/R42</f>
        <v>4.2656082274573272E-2</v>
      </c>
      <c r="T42" s="2">
        <f t="shared" ref="T42:T53" si="29">$B$43/100</f>
        <v>0.43</v>
      </c>
      <c r="U42" s="14">
        <f t="shared" ref="U42:U53" si="30">S42*T42</f>
        <v>1.8342115378066508E-2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2.6762115378066505E-2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521421.41666666669</v>
      </c>
      <c r="AU42" s="1">
        <f t="shared" ref="AU42:AU53" si="38">AT42*10000*AS42*0.67*AR42*AQ42</f>
        <v>3071280487.2649846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8.2756451002580604</v>
      </c>
      <c r="E43" s="10">
        <f t="shared" ref="E43:E54" si="40">D42</f>
        <v>7.0363132419354804</v>
      </c>
      <c r="F43" s="7" t="s">
        <v>83</v>
      </c>
      <c r="G43" s="1">
        <v>2</v>
      </c>
      <c r="H43" s="9">
        <f t="shared" si="20"/>
        <v>8.2756451002580604</v>
      </c>
      <c r="I43" s="9">
        <f t="shared" si="21"/>
        <v>281.42564510025807</v>
      </c>
      <c r="J43" s="9">
        <f t="shared" si="22"/>
        <v>4.970997344109547E-2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115.20192295762715</v>
      </c>
      <c r="P43" s="9">
        <f t="shared" si="25"/>
        <v>5.7266845305867724</v>
      </c>
      <c r="Q43" s="12">
        <f t="shared" si="26"/>
        <v>1.3744042873408253</v>
      </c>
      <c r="R43" s="9">
        <f t="shared" si="27"/>
        <v>14.125500000000001</v>
      </c>
      <c r="S43" s="13">
        <f t="shared" si="28"/>
        <v>9.7299514165220716E-2</v>
      </c>
      <c r="T43" s="2">
        <f t="shared" si="29"/>
        <v>0.43</v>
      </c>
      <c r="U43" s="14">
        <f t="shared" si="30"/>
        <v>4.1838791091044908E-2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5.0258791091044905E-2</v>
      </c>
      <c r="AR43" s="9">
        <f t="shared" si="35"/>
        <v>136.875</v>
      </c>
      <c r="AS43" s="1">
        <f t="shared" si="36"/>
        <v>0.24</v>
      </c>
      <c r="AT43" s="1">
        <f t="shared" si="37"/>
        <v>521421.41666666669</v>
      </c>
      <c r="AU43" s="1">
        <f t="shared" si="38"/>
        <v>5767811782.0970812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7.75989263458621</v>
      </c>
      <c r="E44" s="10">
        <f t="shared" si="40"/>
        <v>8.2756451002580604</v>
      </c>
      <c r="F44" s="7" t="s">
        <v>83</v>
      </c>
      <c r="G44" s="1">
        <v>3</v>
      </c>
      <c r="H44" s="9">
        <f t="shared" si="20"/>
        <v>7.75989263458621</v>
      </c>
      <c r="I44" s="9">
        <f t="shared" si="21"/>
        <v>280.90989263458619</v>
      </c>
      <c r="J44" s="9">
        <f t="shared" si="22"/>
        <v>4.6650482144172195E-2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168.3314884270404</v>
      </c>
      <c r="P44" s="9">
        <f t="shared" si="25"/>
        <v>7.8527450951675766</v>
      </c>
      <c r="Q44" s="12">
        <f t="shared" si="26"/>
        <v>1.8846588228402184</v>
      </c>
      <c r="R44" s="9">
        <f t="shared" si="27"/>
        <v>14.125500000000001</v>
      </c>
      <c r="S44" s="13">
        <f t="shared" si="28"/>
        <v>0.133422450379825</v>
      </c>
      <c r="T44" s="2">
        <f t="shared" si="29"/>
        <v>0.43</v>
      </c>
      <c r="U44" s="14">
        <f t="shared" si="30"/>
        <v>5.7371653663324751E-2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6.5791653663324762E-2</v>
      </c>
      <c r="AR44" s="9">
        <f t="shared" si="35"/>
        <v>136.875</v>
      </c>
      <c r="AS44" s="1">
        <f t="shared" si="36"/>
        <v>0.24</v>
      </c>
      <c r="AT44" s="1">
        <f t="shared" si="37"/>
        <v>521421.41666666669</v>
      </c>
      <c r="AU44" s="1">
        <f t="shared" si="38"/>
        <v>7550397988.5936747</v>
      </c>
    </row>
    <row r="45" spans="1:48" x14ac:dyDescent="0.15">
      <c r="C45" s="7">
        <v>3</v>
      </c>
      <c r="D45" s="7">
        <f t="shared" si="39"/>
        <v>8.3833275730322594</v>
      </c>
      <c r="E45" s="10">
        <f t="shared" si="40"/>
        <v>7.75989263458621</v>
      </c>
      <c r="F45" s="7" t="s">
        <v>83</v>
      </c>
      <c r="G45" s="1">
        <v>4</v>
      </c>
      <c r="H45" s="9">
        <f t="shared" si="20"/>
        <v>8.3833275730322594</v>
      </c>
      <c r="I45" s="9">
        <f t="shared" si="21"/>
        <v>281.53332757303224</v>
      </c>
      <c r="J45" s="9">
        <f t="shared" si="22"/>
        <v>5.0372170991131039E-2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219.33499333187285</v>
      </c>
      <c r="P45" s="9">
        <f t="shared" si="25"/>
        <v>11.048379788451685</v>
      </c>
      <c r="Q45" s="12">
        <f t="shared" si="26"/>
        <v>2.6516111492284042</v>
      </c>
      <c r="R45" s="9">
        <f t="shared" si="27"/>
        <v>14.125500000000001</v>
      </c>
      <c r="S45" s="13">
        <f t="shared" si="28"/>
        <v>0.18771803824490491</v>
      </c>
      <c r="T45" s="2">
        <f t="shared" si="29"/>
        <v>0.43</v>
      </c>
      <c r="U45" s="14">
        <f t="shared" si="30"/>
        <v>8.0718756445309112E-2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8.9138756445309122E-2</v>
      </c>
      <c r="AR45" s="9">
        <f t="shared" si="35"/>
        <v>136.875</v>
      </c>
      <c r="AS45" s="1">
        <f t="shared" si="36"/>
        <v>0.24</v>
      </c>
      <c r="AT45" s="1">
        <f t="shared" si="37"/>
        <v>521421.41666666669</v>
      </c>
      <c r="AU45" s="1">
        <f t="shared" si="38"/>
        <v>10229763957.819204</v>
      </c>
    </row>
    <row r="46" spans="1:48" x14ac:dyDescent="0.15">
      <c r="C46" s="7">
        <v>4</v>
      </c>
      <c r="D46" s="7">
        <f t="shared" si="39"/>
        <v>11.409495161800001</v>
      </c>
      <c r="E46" s="10">
        <f t="shared" si="40"/>
        <v>8.3833275730322594</v>
      </c>
      <c r="F46" s="7" t="s">
        <v>83</v>
      </c>
      <c r="G46" s="1">
        <v>5</v>
      </c>
      <c r="H46" s="9">
        <f t="shared" si="20"/>
        <v>11.409495161800001</v>
      </c>
      <c r="I46" s="9">
        <f t="shared" si="21"/>
        <v>284.55949516179999</v>
      </c>
      <c r="J46" s="9">
        <f t="shared" si="22"/>
        <v>7.276491338414473E-2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197.87228286625009</v>
      </c>
      <c r="O46" s="9">
        <f t="shared" si="41"/>
        <v>69.27058067717104</v>
      </c>
      <c r="P46" s="9">
        <f t="shared" si="25"/>
        <v>5.04046780304376</v>
      </c>
      <c r="Q46" s="12">
        <f t="shared" si="26"/>
        <v>1.2097122727305023</v>
      </c>
      <c r="R46" s="9">
        <f t="shared" si="27"/>
        <v>14.125500000000001</v>
      </c>
      <c r="S46" s="13">
        <f t="shared" si="28"/>
        <v>8.5640315226399227E-2</v>
      </c>
      <c r="T46" s="2">
        <f t="shared" si="29"/>
        <v>0.43</v>
      </c>
      <c r="U46" s="14">
        <f t="shared" si="30"/>
        <v>3.6825335547351665E-2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4.5245335547351662E-2</v>
      </c>
      <c r="AR46" s="9">
        <f t="shared" si="35"/>
        <v>136.875</v>
      </c>
      <c r="AS46" s="1">
        <f t="shared" si="36"/>
        <v>0.24</v>
      </c>
      <c r="AT46" s="1">
        <f t="shared" si="37"/>
        <v>521421.41666666669</v>
      </c>
      <c r="AU46" s="1">
        <f t="shared" si="38"/>
        <v>5192456360.166008</v>
      </c>
    </row>
    <row r="47" spans="1:48" x14ac:dyDescent="0.15">
      <c r="C47" s="7">
        <v>5</v>
      </c>
      <c r="D47" s="7">
        <f t="shared" si="39"/>
        <v>14.93021482</v>
      </c>
      <c r="E47" s="10">
        <f t="shared" si="40"/>
        <v>11.409495161800001</v>
      </c>
      <c r="F47" s="7" t="s">
        <v>85</v>
      </c>
      <c r="G47" s="1">
        <v>6</v>
      </c>
      <c r="H47" s="9">
        <f t="shared" si="20"/>
        <v>14.93021482</v>
      </c>
      <c r="I47" s="9">
        <f t="shared" si="21"/>
        <v>288.08021481999998</v>
      </c>
      <c r="J47" s="9">
        <f t="shared" si="22"/>
        <v>0.11054375469252926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123.08636287412727</v>
      </c>
      <c r="P47" s="9">
        <f t="shared" si="25"/>
        <v>13.606428703553167</v>
      </c>
      <c r="Q47" s="12">
        <f t="shared" si="26"/>
        <v>3.2655428888527598</v>
      </c>
      <c r="R47" s="9">
        <f t="shared" si="27"/>
        <v>14.125500000000001</v>
      </c>
      <c r="S47" s="13">
        <f t="shared" si="28"/>
        <v>0.23118069369953345</v>
      </c>
      <c r="T47" s="2">
        <f t="shared" si="29"/>
        <v>0.43</v>
      </c>
      <c r="U47" s="14">
        <f t="shared" si="30"/>
        <v>9.9407698290799387E-2</v>
      </c>
      <c r="V47" s="13"/>
      <c r="W47" s="2"/>
      <c r="X47" s="14"/>
      <c r="Y47" s="2">
        <v>0.04</v>
      </c>
      <c r="Z47" s="2">
        <v>0.28999999999999998</v>
      </c>
      <c r="AA47" s="2">
        <f t="shared" si="31"/>
        <v>1.1599999999999999E-2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1.4999999999999999E-2</v>
      </c>
      <c r="AO47" s="2">
        <v>0.26</v>
      </c>
      <c r="AP47" s="2">
        <f t="shared" si="33"/>
        <v>3.8999999999999998E-3</v>
      </c>
      <c r="AQ47" s="1">
        <f t="shared" si="34"/>
        <v>0.11492769829079939</v>
      </c>
      <c r="AR47" s="9">
        <f t="shared" si="35"/>
        <v>136.875</v>
      </c>
      <c r="AS47" s="1">
        <f t="shared" si="36"/>
        <v>0.24</v>
      </c>
      <c r="AT47" s="1">
        <f t="shared" si="37"/>
        <v>521421.41666666669</v>
      </c>
      <c r="AU47" s="1">
        <f t="shared" si="38"/>
        <v>13189360864.055548</v>
      </c>
    </row>
    <row r="48" spans="1:48" x14ac:dyDescent="0.15">
      <c r="C48" s="7">
        <v>6</v>
      </c>
      <c r="D48" s="7">
        <f t="shared" si="39"/>
        <v>20.5812533723333</v>
      </c>
      <c r="E48" s="10">
        <f t="shared" si="40"/>
        <v>14.93021482</v>
      </c>
      <c r="F48" s="7" t="s">
        <v>83</v>
      </c>
      <c r="G48" s="1">
        <v>7</v>
      </c>
      <c r="H48" s="9">
        <f t="shared" si="20"/>
        <v>20.5812533723333</v>
      </c>
      <c r="I48" s="9">
        <f t="shared" si="21"/>
        <v>293.7312533723333</v>
      </c>
      <c r="J48" s="9">
        <f t="shared" si="22"/>
        <v>0.2118040462602554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168.33618417057411</v>
      </c>
      <c r="P48" s="9">
        <f t="shared" si="25"/>
        <v>35.654284939339149</v>
      </c>
      <c r="Q48" s="12">
        <f t="shared" si="26"/>
        <v>8.5570283854413951</v>
      </c>
      <c r="R48" s="9">
        <f t="shared" si="27"/>
        <v>14.125500000000001</v>
      </c>
      <c r="S48" s="13">
        <f t="shared" si="28"/>
        <v>0.60578587557547658</v>
      </c>
      <c r="T48" s="2">
        <f t="shared" si="29"/>
        <v>0.43</v>
      </c>
      <c r="U48" s="14">
        <f t="shared" si="30"/>
        <v>0.26048792649745495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0.27608792649745495</v>
      </c>
      <c r="AR48" s="9">
        <f t="shared" si="35"/>
        <v>136.875</v>
      </c>
      <c r="AS48" s="1">
        <f t="shared" si="36"/>
        <v>0.24</v>
      </c>
      <c r="AT48" s="1">
        <f t="shared" si="37"/>
        <v>521421.41666666669</v>
      </c>
      <c r="AU48" s="1">
        <f t="shared" si="38"/>
        <v>31684470731.9375</v>
      </c>
    </row>
    <row r="49" spans="1:48" x14ac:dyDescent="0.15">
      <c r="C49" s="7">
        <v>7</v>
      </c>
      <c r="D49" s="7">
        <f t="shared" si="39"/>
        <v>24.186023200645199</v>
      </c>
      <c r="E49" s="10">
        <f t="shared" si="40"/>
        <v>20.5812533723333</v>
      </c>
      <c r="F49" s="7" t="s">
        <v>83</v>
      </c>
      <c r="G49" s="1">
        <v>8</v>
      </c>
      <c r="H49" s="9">
        <f t="shared" si="20"/>
        <v>24.186023200645199</v>
      </c>
      <c r="I49" s="9">
        <f t="shared" si="21"/>
        <v>297.33602320064517</v>
      </c>
      <c r="J49" s="9">
        <f t="shared" si="22"/>
        <v>0.31656887056902749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191.53814923123497</v>
      </c>
      <c r="P49" s="9">
        <f t="shared" si="25"/>
        <v>60.635015573013895</v>
      </c>
      <c r="Q49" s="12">
        <f t="shared" si="26"/>
        <v>14.552403737523335</v>
      </c>
      <c r="R49" s="9">
        <f t="shared" si="27"/>
        <v>14.125500000000001</v>
      </c>
      <c r="S49" s="13">
        <f t="shared" si="28"/>
        <v>1.0302222036404611</v>
      </c>
      <c r="T49" s="2">
        <f t="shared" si="29"/>
        <v>0.43</v>
      </c>
      <c r="U49" s="14">
        <f t="shared" si="30"/>
        <v>0.44299554756539827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0.45859554756539828</v>
      </c>
      <c r="AR49" s="9">
        <f t="shared" si="35"/>
        <v>136.875</v>
      </c>
      <c r="AS49" s="1">
        <f t="shared" si="36"/>
        <v>0.24</v>
      </c>
      <c r="AT49" s="1">
        <f t="shared" si="37"/>
        <v>521421.41666666669</v>
      </c>
      <c r="AU49" s="1">
        <f t="shared" si="38"/>
        <v>52629455365.795067</v>
      </c>
    </row>
    <row r="50" spans="1:48" x14ac:dyDescent="0.15">
      <c r="C50" s="7">
        <v>8</v>
      </c>
      <c r="D50" s="7">
        <f t="shared" si="39"/>
        <v>23.829552280322599</v>
      </c>
      <c r="E50" s="10">
        <f t="shared" si="40"/>
        <v>24.186023200645199</v>
      </c>
      <c r="F50" s="7" t="s">
        <v>83</v>
      </c>
      <c r="G50" s="1">
        <v>9</v>
      </c>
      <c r="H50" s="9">
        <f t="shared" si="20"/>
        <v>23.829552280322599</v>
      </c>
      <c r="I50" s="9">
        <f t="shared" si="21"/>
        <v>296.97955228032259</v>
      </c>
      <c r="J50" s="9">
        <f t="shared" si="22"/>
        <v>0.30436699382838761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189.75938365822105</v>
      </c>
      <c r="P50" s="9">
        <f t="shared" si="25"/>
        <v>57.756493154780408</v>
      </c>
      <c r="Q50" s="12">
        <f t="shared" si="26"/>
        <v>13.861558357147297</v>
      </c>
      <c r="R50" s="9">
        <f t="shared" si="27"/>
        <v>14.125500000000001</v>
      </c>
      <c r="S50" s="13">
        <f t="shared" si="28"/>
        <v>0.9813145274253865</v>
      </c>
      <c r="T50" s="2">
        <f t="shared" si="29"/>
        <v>0.43</v>
      </c>
      <c r="U50" s="14">
        <f t="shared" si="30"/>
        <v>0.42196524679291619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0.4375652467929162</v>
      </c>
      <c r="AR50" s="9">
        <f t="shared" si="35"/>
        <v>136.875</v>
      </c>
      <c r="AS50" s="1">
        <f t="shared" si="36"/>
        <v>0.24</v>
      </c>
      <c r="AT50" s="1">
        <f t="shared" si="37"/>
        <v>521421.41666666669</v>
      </c>
      <c r="AU50" s="1">
        <f t="shared" si="38"/>
        <v>50215970800.341988</v>
      </c>
    </row>
    <row r="51" spans="1:48" x14ac:dyDescent="0.15">
      <c r="C51" s="7">
        <v>9</v>
      </c>
      <c r="D51" s="7">
        <f t="shared" si="39"/>
        <v>20.548854956333301</v>
      </c>
      <c r="E51" s="10">
        <f t="shared" si="40"/>
        <v>23.829552280322599</v>
      </c>
      <c r="F51" s="7" t="s">
        <v>83</v>
      </c>
      <c r="G51" s="1">
        <v>10</v>
      </c>
      <c r="H51" s="9">
        <f t="shared" si="20"/>
        <v>20.548854956333301</v>
      </c>
      <c r="I51" s="9">
        <f t="shared" si="21"/>
        <v>293.69885495633326</v>
      </c>
      <c r="J51" s="9">
        <f t="shared" si="22"/>
        <v>0.21103096065569352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190.85914050344064</v>
      </c>
      <c r="P51" s="9">
        <f t="shared" si="25"/>
        <v>40.27718777036106</v>
      </c>
      <c r="Q51" s="12">
        <f t="shared" si="26"/>
        <v>9.6665250648866543</v>
      </c>
      <c r="R51" s="9">
        <f t="shared" si="27"/>
        <v>14.125500000000001</v>
      </c>
      <c r="S51" s="13">
        <f t="shared" si="28"/>
        <v>0.68433153268108415</v>
      </c>
      <c r="T51" s="2">
        <f t="shared" si="29"/>
        <v>0.43</v>
      </c>
      <c r="U51" s="14">
        <f t="shared" si="30"/>
        <v>0.29426255905286619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0.30986255905286619</v>
      </c>
      <c r="AR51" s="9">
        <f t="shared" si="35"/>
        <v>136.875</v>
      </c>
      <c r="AS51" s="1">
        <f t="shared" si="36"/>
        <v>0.24</v>
      </c>
      <c r="AT51" s="1">
        <f t="shared" si="37"/>
        <v>521421.41666666669</v>
      </c>
      <c r="AU51" s="1">
        <f t="shared" si="38"/>
        <v>35560523445.505676</v>
      </c>
    </row>
    <row r="52" spans="1:48" x14ac:dyDescent="0.15">
      <c r="C52" s="7">
        <v>10</v>
      </c>
      <c r="D52" s="7">
        <f t="shared" si="39"/>
        <v>15.780194079677401</v>
      </c>
      <c r="E52" s="10">
        <f t="shared" si="40"/>
        <v>20.548854956333301</v>
      </c>
      <c r="F52" s="7" t="s">
        <v>83</v>
      </c>
      <c r="G52" s="1">
        <v>11</v>
      </c>
      <c r="H52" s="9">
        <f t="shared" si="20"/>
        <v>15.780194079677401</v>
      </c>
      <c r="I52" s="9">
        <f t="shared" si="21"/>
        <v>288.93019407967739</v>
      </c>
      <c r="J52" s="9">
        <f t="shared" si="22"/>
        <v>0.12210013411998197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143.05285509642562</v>
      </c>
      <c r="O52" s="9">
        <f t="shared" si="41"/>
        <v>66.385347636653961</v>
      </c>
      <c r="P52" s="9">
        <f t="shared" si="25"/>
        <v>8.1056598500370765</v>
      </c>
      <c r="Q52" s="12">
        <f t="shared" si="26"/>
        <v>1.9453583640088983</v>
      </c>
      <c r="R52" s="9">
        <f t="shared" si="27"/>
        <v>14.125500000000001</v>
      </c>
      <c r="S52" s="13">
        <f t="shared" si="28"/>
        <v>0.13771961091705767</v>
      </c>
      <c r="T52" s="2">
        <f t="shared" si="29"/>
        <v>0.43</v>
      </c>
      <c r="U52" s="14">
        <f t="shared" si="30"/>
        <v>5.92194326943348E-2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6.7639432694334811E-2</v>
      </c>
      <c r="AR52" s="9">
        <f t="shared" si="35"/>
        <v>136.875</v>
      </c>
      <c r="AS52" s="1">
        <f t="shared" si="36"/>
        <v>0.24</v>
      </c>
      <c r="AT52" s="1">
        <f t="shared" si="37"/>
        <v>521421.41666666669</v>
      </c>
      <c r="AU52" s="1">
        <f t="shared" si="38"/>
        <v>7762453261.5998468</v>
      </c>
    </row>
    <row r="53" spans="1:48" x14ac:dyDescent="0.15">
      <c r="C53" s="7">
        <v>11</v>
      </c>
      <c r="D53" s="7">
        <f t="shared" si="39"/>
        <v>9.3963424966666693</v>
      </c>
      <c r="E53" s="10">
        <f t="shared" si="40"/>
        <v>15.780194079677401</v>
      </c>
      <c r="F53" s="7" t="s">
        <v>85</v>
      </c>
      <c r="G53" s="1">
        <v>12</v>
      </c>
      <c r="H53" s="9">
        <f t="shared" si="20"/>
        <v>9.3963424966666693</v>
      </c>
      <c r="I53" s="9">
        <f t="shared" si="21"/>
        <v>282.54634249666663</v>
      </c>
      <c r="J53" s="9">
        <f t="shared" si="22"/>
        <v>5.7021941040200579E-2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117.13593778661689</v>
      </c>
      <c r="P53" s="9">
        <f t="shared" si="25"/>
        <v>6.6793185381570712</v>
      </c>
      <c r="Q53" s="12">
        <f t="shared" si="26"/>
        <v>1.6030364491576969</v>
      </c>
      <c r="R53" s="9">
        <f t="shared" si="27"/>
        <v>14.125500000000001</v>
      </c>
      <c r="S53" s="13">
        <f t="shared" si="28"/>
        <v>0.11348528895668804</v>
      </c>
      <c r="T53" s="2">
        <f t="shared" si="29"/>
        <v>0.43</v>
      </c>
      <c r="U53" s="14">
        <f t="shared" si="30"/>
        <v>4.8798674251375858E-2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5.7218674251375855E-2</v>
      </c>
      <c r="AR53" s="9">
        <f t="shared" si="35"/>
        <v>136.875</v>
      </c>
      <c r="AS53" s="1">
        <f t="shared" si="36"/>
        <v>0.24</v>
      </c>
      <c r="AT53" s="1">
        <f t="shared" si="37"/>
        <v>521421.41666666669</v>
      </c>
      <c r="AU53" s="1">
        <f t="shared" si="38"/>
        <v>6566543610.3548574</v>
      </c>
      <c r="AV53" s="1">
        <f>SUM(AU42:AU53)</f>
        <v>229420488655.53143</v>
      </c>
    </row>
    <row r="54" spans="1:48" x14ac:dyDescent="0.15">
      <c r="C54" s="7">
        <v>12</v>
      </c>
      <c r="D54" s="7">
        <f t="shared" si="39"/>
        <v>7.47696774980645</v>
      </c>
      <c r="E54" s="10">
        <f t="shared" si="40"/>
        <v>9.3963424966666693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7.0363132419354804</v>
      </c>
      <c r="E58" s="7"/>
      <c r="F58" s="7"/>
      <c r="G58" s="1">
        <v>1</v>
      </c>
      <c r="H58" s="9">
        <f t="shared" ref="H58:H69" si="42">E59</f>
        <v>7.0363132419354804</v>
      </c>
      <c r="I58" s="9">
        <f t="shared" ref="I58:I69" si="43">H58+273.15</f>
        <v>280.18631324193547</v>
      </c>
      <c r="J58" s="9">
        <f t="shared" ref="J58:J69" si="44">EXP(($C$15*(I58-$C$13))/($C$16*I58*$C$13))</f>
        <v>4.2656082274573272E-2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4.2556551415932602E-3</v>
      </c>
      <c r="Q58" s="12">
        <f t="shared" ref="Q58:Q69" si="48">P58*$B$60</f>
        <v>8.0857447690271941E-4</v>
      </c>
      <c r="R58" s="9">
        <f t="shared" ref="R58:R69" si="49">L58*$B$60</f>
        <v>1.8955666666666669E-2</v>
      </c>
      <c r="S58" s="13">
        <f t="shared" ref="S58:S69" si="50">Q58/R58</f>
        <v>4.2656082274573265E-2</v>
      </c>
      <c r="T58" s="2">
        <f t="shared" ref="T58:T69" si="51">$B$59/100</f>
        <v>0.01</v>
      </c>
      <c r="U58" s="14">
        <f t="shared" ref="U58:U69" si="52">S58*T58</f>
        <v>4.2656082274573264E-4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1.2426560822745732E-2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1330241</v>
      </c>
      <c r="AU58" s="1">
        <f t="shared" ref="AU58:AU69" si="59">AT58*10000*AS58*0.67*AR58*AQ58</f>
        <v>209939976.826848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8.2756451002580604</v>
      </c>
      <c r="E59" s="10">
        <f t="shared" ref="E59:E70" si="61">D58</f>
        <v>7.0363132419354804</v>
      </c>
      <c r="F59" s="7" t="s">
        <v>83</v>
      </c>
      <c r="G59" s="1">
        <v>2</v>
      </c>
      <c r="H59" s="9">
        <f t="shared" si="42"/>
        <v>8.2756451002580604</v>
      </c>
      <c r="I59" s="9">
        <f t="shared" si="43"/>
        <v>281.42564510025807</v>
      </c>
      <c r="J59" s="9">
        <f t="shared" si="44"/>
        <v>4.970997344109547E-2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0.19527767819174008</v>
      </c>
      <c r="P59" s="9">
        <f t="shared" si="47"/>
        <v>9.7072481965501875E-3</v>
      </c>
      <c r="Q59" s="12">
        <f t="shared" si="48"/>
        <v>1.8443771573445357E-3</v>
      </c>
      <c r="R59" s="9">
        <f t="shared" si="49"/>
        <v>1.8955666666666669E-2</v>
      </c>
      <c r="S59" s="13">
        <f t="shared" si="50"/>
        <v>9.7299514165220716E-2</v>
      </c>
      <c r="T59" s="2">
        <f t="shared" si="51"/>
        <v>0.01</v>
      </c>
      <c r="U59" s="14">
        <f t="shared" si="52"/>
        <v>9.7299514165220715E-4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1.2972995141652207E-2</v>
      </c>
      <c r="AR59" s="9">
        <f t="shared" si="56"/>
        <v>9.9766666666666666</v>
      </c>
      <c r="AS59" s="1">
        <f t="shared" si="57"/>
        <v>0.19</v>
      </c>
      <c r="AT59" s="1">
        <f t="shared" si="58"/>
        <v>1330241</v>
      </c>
      <c r="AU59" s="1">
        <f t="shared" si="59"/>
        <v>219171687.02285311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7.75989263458621</v>
      </c>
      <c r="E60" s="10">
        <f t="shared" si="61"/>
        <v>8.2756451002580604</v>
      </c>
      <c r="F60" s="7" t="s">
        <v>83</v>
      </c>
      <c r="G60" s="1">
        <v>3</v>
      </c>
      <c r="H60" s="9">
        <f t="shared" si="42"/>
        <v>7.75989263458621</v>
      </c>
      <c r="I60" s="9">
        <f t="shared" si="43"/>
        <v>280.90989263458619</v>
      </c>
      <c r="J60" s="9">
        <f t="shared" si="44"/>
        <v>4.6650482144172195E-2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0.28533709666185658</v>
      </c>
      <c r="P60" s="9">
        <f t="shared" si="47"/>
        <v>1.3311113132893876E-2</v>
      </c>
      <c r="Q60" s="12">
        <f t="shared" si="48"/>
        <v>2.5291114952498365E-3</v>
      </c>
      <c r="R60" s="9">
        <f t="shared" si="49"/>
        <v>1.8955666666666669E-2</v>
      </c>
      <c r="S60" s="13">
        <f t="shared" si="50"/>
        <v>0.133422450379825</v>
      </c>
      <c r="T60" s="2">
        <f t="shared" si="51"/>
        <v>0.01</v>
      </c>
      <c r="U60" s="14">
        <f t="shared" si="52"/>
        <v>1.33422450379825E-3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1.333422450379825E-2</v>
      </c>
      <c r="AR60" s="9">
        <f t="shared" si="56"/>
        <v>9.9766666666666666</v>
      </c>
      <c r="AS60" s="1">
        <f t="shared" si="57"/>
        <v>0.19</v>
      </c>
      <c r="AT60" s="1">
        <f t="shared" si="58"/>
        <v>1330241</v>
      </c>
      <c r="AU60" s="1">
        <f t="shared" si="59"/>
        <v>225274460.34846267</v>
      </c>
    </row>
    <row r="61" spans="1:48" x14ac:dyDescent="0.15">
      <c r="C61" s="7">
        <v>3</v>
      </c>
      <c r="D61" s="7">
        <f t="shared" si="60"/>
        <v>8.3833275730322594</v>
      </c>
      <c r="E61" s="10">
        <f t="shared" si="61"/>
        <v>7.75989263458621</v>
      </c>
      <c r="F61" s="7" t="s">
        <v>83</v>
      </c>
      <c r="G61" s="1">
        <v>4</v>
      </c>
      <c r="H61" s="9">
        <f t="shared" si="42"/>
        <v>8.3833275730322594</v>
      </c>
      <c r="I61" s="9">
        <f t="shared" si="43"/>
        <v>281.53332757303224</v>
      </c>
      <c r="J61" s="9">
        <f t="shared" si="44"/>
        <v>5.0372170991131039E-2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0.37179265019562935</v>
      </c>
      <c r="P61" s="9">
        <f t="shared" si="47"/>
        <v>1.8728002948900011E-2</v>
      </c>
      <c r="Q61" s="12">
        <f t="shared" si="48"/>
        <v>3.5583205602910022E-3</v>
      </c>
      <c r="R61" s="9">
        <f t="shared" si="49"/>
        <v>1.8955666666666669E-2</v>
      </c>
      <c r="S61" s="13">
        <f t="shared" si="50"/>
        <v>0.18771803824490488</v>
      </c>
      <c r="T61" s="2">
        <f t="shared" si="51"/>
        <v>0.01</v>
      </c>
      <c r="U61" s="14">
        <f t="shared" si="52"/>
        <v>1.8771803824490488E-3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1.3877180382449049E-2</v>
      </c>
      <c r="AR61" s="9">
        <f t="shared" si="56"/>
        <v>9.9766666666666666</v>
      </c>
      <c r="AS61" s="1">
        <f t="shared" si="57"/>
        <v>0.19</v>
      </c>
      <c r="AT61" s="1">
        <f t="shared" si="58"/>
        <v>1330241</v>
      </c>
      <c r="AU61" s="1">
        <f t="shared" si="59"/>
        <v>234447404.19092184</v>
      </c>
    </row>
    <row r="62" spans="1:48" x14ac:dyDescent="0.15">
      <c r="C62" s="7">
        <v>4</v>
      </c>
      <c r="D62" s="7">
        <f t="shared" si="60"/>
        <v>11.409495161800001</v>
      </c>
      <c r="E62" s="10">
        <f t="shared" si="61"/>
        <v>8.3833275730322594</v>
      </c>
      <c r="F62" s="7" t="s">
        <v>83</v>
      </c>
      <c r="G62" s="1">
        <v>5</v>
      </c>
      <c r="H62" s="9">
        <f t="shared" si="42"/>
        <v>11.409495161800001</v>
      </c>
      <c r="I62" s="9">
        <f t="shared" si="43"/>
        <v>284.55949516179999</v>
      </c>
      <c r="J62" s="9">
        <f t="shared" si="44"/>
        <v>7.276491338414473E-2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0.33541141488439286</v>
      </c>
      <c r="O62" s="9">
        <f t="shared" si="62"/>
        <v>0.11741989902900313</v>
      </c>
      <c r="P62" s="9">
        <f t="shared" si="47"/>
        <v>8.5440487824204325E-3</v>
      </c>
      <c r="Q62" s="12">
        <f t="shared" si="48"/>
        <v>1.6233692686598823E-3</v>
      </c>
      <c r="R62" s="9">
        <f t="shared" si="49"/>
        <v>1.8955666666666669E-2</v>
      </c>
      <c r="S62" s="13">
        <f t="shared" si="50"/>
        <v>8.5640315226399255E-2</v>
      </c>
      <c r="T62" s="2">
        <f t="shared" si="51"/>
        <v>0.01</v>
      </c>
      <c r="U62" s="14">
        <f t="shared" si="52"/>
        <v>8.5640315226399259E-4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1.2856403152263992E-2</v>
      </c>
      <c r="AR62" s="9">
        <f t="shared" si="56"/>
        <v>9.9766666666666666</v>
      </c>
      <c r="AS62" s="1">
        <f t="shared" si="57"/>
        <v>0.19</v>
      </c>
      <c r="AT62" s="1">
        <f t="shared" si="58"/>
        <v>1330241</v>
      </c>
      <c r="AU62" s="1">
        <f t="shared" si="59"/>
        <v>217201928.86534631</v>
      </c>
    </row>
    <row r="63" spans="1:48" x14ac:dyDescent="0.15">
      <c r="C63" s="7">
        <v>5</v>
      </c>
      <c r="D63" s="7">
        <f t="shared" si="60"/>
        <v>14.93021482</v>
      </c>
      <c r="E63" s="10">
        <f t="shared" si="61"/>
        <v>11.409495161800001</v>
      </c>
      <c r="F63" s="7" t="s">
        <v>85</v>
      </c>
      <c r="G63" s="1">
        <v>6</v>
      </c>
      <c r="H63" s="9">
        <f t="shared" si="42"/>
        <v>14.93021482</v>
      </c>
      <c r="I63" s="9">
        <f t="shared" si="43"/>
        <v>288.08021481999998</v>
      </c>
      <c r="J63" s="9">
        <f t="shared" si="44"/>
        <v>0.11054375469252926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0.20864251691324937</v>
      </c>
      <c r="P63" s="9">
        <f t="shared" si="47"/>
        <v>2.3064127208090125E-2</v>
      </c>
      <c r="Q63" s="12">
        <f t="shared" si="48"/>
        <v>4.3821841695371238E-3</v>
      </c>
      <c r="R63" s="9">
        <f t="shared" si="49"/>
        <v>1.8955666666666669E-2</v>
      </c>
      <c r="S63" s="13">
        <f t="shared" si="50"/>
        <v>0.23118069369953348</v>
      </c>
      <c r="T63" s="2">
        <f t="shared" si="51"/>
        <v>0.01</v>
      </c>
      <c r="U63" s="14">
        <f t="shared" si="52"/>
        <v>2.3118069369953346E-3</v>
      </c>
      <c r="V63" s="13"/>
      <c r="W63" s="2"/>
      <c r="X63" s="14"/>
      <c r="Y63" s="2">
        <v>0.04</v>
      </c>
      <c r="Z63" s="2">
        <v>0.21</v>
      </c>
      <c r="AA63" s="2">
        <f t="shared" si="53"/>
        <v>8.3999999999999995E-3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1.4999999999999999E-2</v>
      </c>
      <c r="AO63" s="2">
        <v>0.78</v>
      </c>
      <c r="AP63" s="2">
        <f t="shared" si="54"/>
        <v>1.17E-2</v>
      </c>
      <c r="AQ63" s="1">
        <f t="shared" si="55"/>
        <v>2.2411806936995335E-2</v>
      </c>
      <c r="AR63" s="9">
        <f t="shared" si="56"/>
        <v>9.9766666666666666</v>
      </c>
      <c r="AS63" s="1">
        <f t="shared" si="57"/>
        <v>0.19</v>
      </c>
      <c r="AT63" s="1">
        <f t="shared" si="58"/>
        <v>1330241</v>
      </c>
      <c r="AU63" s="1">
        <f t="shared" si="59"/>
        <v>378635271.34460688</v>
      </c>
    </row>
    <row r="64" spans="1:48" x14ac:dyDescent="0.15">
      <c r="C64" s="7">
        <v>6</v>
      </c>
      <c r="D64" s="7">
        <f t="shared" si="60"/>
        <v>20.5812533723333</v>
      </c>
      <c r="E64" s="10">
        <f t="shared" si="61"/>
        <v>14.93021482</v>
      </c>
      <c r="F64" s="7" t="s">
        <v>83</v>
      </c>
      <c r="G64" s="1">
        <v>7</v>
      </c>
      <c r="H64" s="9">
        <f t="shared" si="42"/>
        <v>20.5812533723333</v>
      </c>
      <c r="I64" s="9">
        <f t="shared" si="43"/>
        <v>293.7312533723333</v>
      </c>
      <c r="J64" s="9">
        <f t="shared" si="44"/>
        <v>0.2118040462602554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0.28534505637182589</v>
      </c>
      <c r="P64" s="9">
        <f t="shared" si="47"/>
        <v>6.0437237519913395E-2</v>
      </c>
      <c r="Q64" s="12">
        <f t="shared" si="48"/>
        <v>1.1483075128783545E-2</v>
      </c>
      <c r="R64" s="9">
        <f t="shared" si="49"/>
        <v>1.8955666666666669E-2</v>
      </c>
      <c r="S64" s="13">
        <f t="shared" si="50"/>
        <v>0.6057858755754767</v>
      </c>
      <c r="T64" s="2">
        <f t="shared" si="51"/>
        <v>0.01</v>
      </c>
      <c r="U64" s="14">
        <f t="shared" si="52"/>
        <v>6.0578587557547671E-3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2.6157858755754767E-2</v>
      </c>
      <c r="AR64" s="9">
        <f t="shared" si="56"/>
        <v>9.9766666666666666</v>
      </c>
      <c r="AS64" s="1">
        <f t="shared" si="57"/>
        <v>0.19</v>
      </c>
      <c r="AT64" s="1">
        <f t="shared" si="58"/>
        <v>1330241</v>
      </c>
      <c r="AU64" s="1">
        <f t="shared" si="59"/>
        <v>441922776.49108362</v>
      </c>
    </row>
    <row r="65" spans="1:48" x14ac:dyDescent="0.15">
      <c r="C65" s="7">
        <v>7</v>
      </c>
      <c r="D65" s="7">
        <f t="shared" si="60"/>
        <v>24.186023200645199</v>
      </c>
      <c r="E65" s="10">
        <f t="shared" si="61"/>
        <v>20.5812533723333</v>
      </c>
      <c r="F65" s="7" t="s">
        <v>83</v>
      </c>
      <c r="G65" s="1">
        <v>8</v>
      </c>
      <c r="H65" s="9">
        <f t="shared" si="42"/>
        <v>24.186023200645199</v>
      </c>
      <c r="I65" s="9">
        <f t="shared" si="43"/>
        <v>297.33602320064517</v>
      </c>
      <c r="J65" s="9">
        <f t="shared" si="44"/>
        <v>0.31656887056902749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0.32467448551857914</v>
      </c>
      <c r="P65" s="9">
        <f t="shared" si="47"/>
        <v>0.10278183518319667</v>
      </c>
      <c r="Q65" s="12">
        <f t="shared" si="48"/>
        <v>1.9528548684807367E-2</v>
      </c>
      <c r="R65" s="9">
        <f t="shared" si="49"/>
        <v>1.8955666666666669E-2</v>
      </c>
      <c r="S65" s="13">
        <f t="shared" si="50"/>
        <v>1.0302222036404609</v>
      </c>
      <c r="T65" s="2">
        <f t="shared" si="51"/>
        <v>0.01</v>
      </c>
      <c r="U65" s="14">
        <f t="shared" si="52"/>
        <v>1.030222203640461E-2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3.0402222036404608E-2</v>
      </c>
      <c r="AR65" s="9">
        <f t="shared" si="56"/>
        <v>9.9766666666666666</v>
      </c>
      <c r="AS65" s="1">
        <f t="shared" si="57"/>
        <v>0.19</v>
      </c>
      <c r="AT65" s="1">
        <f t="shared" si="58"/>
        <v>1330241</v>
      </c>
      <c r="AU65" s="1">
        <f t="shared" si="59"/>
        <v>513628982.37496275</v>
      </c>
    </row>
    <row r="66" spans="1:48" x14ac:dyDescent="0.15">
      <c r="C66" s="7">
        <v>8</v>
      </c>
      <c r="D66" s="7">
        <f t="shared" si="60"/>
        <v>23.829552280322599</v>
      </c>
      <c r="E66" s="10">
        <f t="shared" si="61"/>
        <v>24.186023200645199</v>
      </c>
      <c r="F66" s="7" t="s">
        <v>83</v>
      </c>
      <c r="G66" s="1">
        <v>9</v>
      </c>
      <c r="H66" s="9">
        <f t="shared" si="42"/>
        <v>23.829552280322599</v>
      </c>
      <c r="I66" s="9">
        <f t="shared" si="43"/>
        <v>296.97955228032259</v>
      </c>
      <c r="J66" s="9">
        <f t="shared" si="44"/>
        <v>0.30436699382838761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0.32165931700204914</v>
      </c>
      <c r="P66" s="9">
        <f t="shared" si="47"/>
        <v>9.7902479352806063E-2</v>
      </c>
      <c r="Q66" s="12">
        <f t="shared" si="48"/>
        <v>1.8601471077033152E-2</v>
      </c>
      <c r="R66" s="9">
        <f t="shared" si="49"/>
        <v>1.8955666666666669E-2</v>
      </c>
      <c r="S66" s="13">
        <f t="shared" si="50"/>
        <v>0.98131452742538638</v>
      </c>
      <c r="T66" s="2">
        <f t="shared" si="51"/>
        <v>0.01</v>
      </c>
      <c r="U66" s="14">
        <f t="shared" si="52"/>
        <v>9.8131452742538632E-3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2.9913145274253865E-2</v>
      </c>
      <c r="AR66" s="9">
        <f t="shared" si="56"/>
        <v>9.9766666666666666</v>
      </c>
      <c r="AS66" s="1">
        <f t="shared" si="57"/>
        <v>0.19</v>
      </c>
      <c r="AT66" s="1">
        <f t="shared" si="58"/>
        <v>1330241</v>
      </c>
      <c r="AU66" s="1">
        <f t="shared" si="59"/>
        <v>505366296.85987353</v>
      </c>
    </row>
    <row r="67" spans="1:48" x14ac:dyDescent="0.15">
      <c r="C67" s="7">
        <v>9</v>
      </c>
      <c r="D67" s="7">
        <f t="shared" si="60"/>
        <v>20.548854956333301</v>
      </c>
      <c r="E67" s="10">
        <f t="shared" si="61"/>
        <v>23.829552280322599</v>
      </c>
      <c r="F67" s="7" t="s">
        <v>83</v>
      </c>
      <c r="G67" s="1">
        <v>10</v>
      </c>
      <c r="H67" s="9">
        <f t="shared" si="42"/>
        <v>20.548854956333301</v>
      </c>
      <c r="I67" s="9">
        <f t="shared" si="43"/>
        <v>293.69885495633326</v>
      </c>
      <c r="J67" s="9">
        <f t="shared" si="44"/>
        <v>0.21103096065569352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0.32352350431590976</v>
      </c>
      <c r="P67" s="9">
        <f t="shared" si="47"/>
        <v>6.8273475910482842E-2</v>
      </c>
      <c r="Q67" s="12">
        <f t="shared" si="48"/>
        <v>1.297196042299174E-2</v>
      </c>
      <c r="R67" s="9">
        <f t="shared" si="49"/>
        <v>1.8955666666666669E-2</v>
      </c>
      <c r="S67" s="13">
        <f t="shared" si="50"/>
        <v>0.68433153268108415</v>
      </c>
      <c r="T67" s="2">
        <f t="shared" si="51"/>
        <v>0.01</v>
      </c>
      <c r="U67" s="14">
        <f t="shared" si="52"/>
        <v>6.8433153268108414E-3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2.6943315326810841E-2</v>
      </c>
      <c r="AR67" s="9">
        <f t="shared" si="56"/>
        <v>9.9766666666666666</v>
      </c>
      <c r="AS67" s="1">
        <f t="shared" si="57"/>
        <v>0.19</v>
      </c>
      <c r="AT67" s="1">
        <f t="shared" si="58"/>
        <v>1330241</v>
      </c>
      <c r="AU67" s="1">
        <f t="shared" si="59"/>
        <v>455192637.4508574</v>
      </c>
    </row>
    <row r="68" spans="1:48" x14ac:dyDescent="0.15">
      <c r="C68" s="7">
        <v>10</v>
      </c>
      <c r="D68" s="7">
        <f t="shared" si="60"/>
        <v>15.780194079677401</v>
      </c>
      <c r="E68" s="10">
        <f t="shared" si="61"/>
        <v>20.548854956333301</v>
      </c>
      <c r="F68" s="7" t="s">
        <v>83</v>
      </c>
      <c r="G68" s="1">
        <v>11</v>
      </c>
      <c r="H68" s="9">
        <f t="shared" si="42"/>
        <v>15.780194079677401</v>
      </c>
      <c r="I68" s="9">
        <f t="shared" si="43"/>
        <v>288.93019407967739</v>
      </c>
      <c r="J68" s="9">
        <f t="shared" si="44"/>
        <v>0.12210013411998197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0.2424875269851556</v>
      </c>
      <c r="O68" s="9">
        <f t="shared" si="62"/>
        <v>0.112529168086938</v>
      </c>
      <c r="P68" s="9">
        <f t="shared" si="47"/>
        <v>1.3739826515825124E-2</v>
      </c>
      <c r="Q68" s="12">
        <f t="shared" si="48"/>
        <v>2.6105670380067738E-3</v>
      </c>
      <c r="R68" s="9">
        <f t="shared" si="49"/>
        <v>1.8955666666666669E-2</v>
      </c>
      <c r="S68" s="13">
        <f t="shared" si="50"/>
        <v>0.1377196109170577</v>
      </c>
      <c r="T68" s="2">
        <f t="shared" si="51"/>
        <v>0.01</v>
      </c>
      <c r="U68" s="14">
        <f t="shared" si="52"/>
        <v>1.3771961091705771E-3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1.3377196109170578E-2</v>
      </c>
      <c r="AR68" s="9">
        <f t="shared" si="56"/>
        <v>9.9766666666666666</v>
      </c>
      <c r="AS68" s="1">
        <f t="shared" si="57"/>
        <v>0.19</v>
      </c>
      <c r="AT68" s="1">
        <f t="shared" si="58"/>
        <v>1330241</v>
      </c>
      <c r="AU68" s="1">
        <f t="shared" si="59"/>
        <v>226000442.21623465</v>
      </c>
    </row>
    <row r="69" spans="1:48" x14ac:dyDescent="0.15">
      <c r="C69" s="7">
        <v>11</v>
      </c>
      <c r="D69" s="7">
        <f t="shared" si="60"/>
        <v>9.3963424966666693</v>
      </c>
      <c r="E69" s="10">
        <f t="shared" si="61"/>
        <v>15.780194079677401</v>
      </c>
      <c r="F69" s="7" t="s">
        <v>85</v>
      </c>
      <c r="G69" s="1">
        <v>12</v>
      </c>
      <c r="H69" s="9">
        <f t="shared" si="42"/>
        <v>9.3963424966666693</v>
      </c>
      <c r="I69" s="9">
        <f t="shared" si="43"/>
        <v>282.54634249666663</v>
      </c>
      <c r="J69" s="9">
        <f t="shared" si="44"/>
        <v>5.7021941040200579E-2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0.19855600823777955</v>
      </c>
      <c r="P69" s="9">
        <f t="shared" si="47"/>
        <v>1.1322048994912246E-2</v>
      </c>
      <c r="Q69" s="12">
        <f t="shared" si="48"/>
        <v>2.1511893090333267E-3</v>
      </c>
      <c r="R69" s="9">
        <f t="shared" si="49"/>
        <v>1.8955666666666669E-2</v>
      </c>
      <c r="S69" s="13">
        <f t="shared" si="50"/>
        <v>0.11348528895668805</v>
      </c>
      <c r="T69" s="2">
        <f t="shared" si="51"/>
        <v>0.01</v>
      </c>
      <c r="U69" s="14">
        <f t="shared" si="52"/>
        <v>1.1348528895668804E-3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1.3134852889566881E-2</v>
      </c>
      <c r="AR69" s="9">
        <f t="shared" si="56"/>
        <v>9.9766666666666666</v>
      </c>
      <c r="AS69" s="1">
        <f t="shared" si="57"/>
        <v>0.19</v>
      </c>
      <c r="AT69" s="1">
        <f t="shared" si="58"/>
        <v>1330241</v>
      </c>
      <c r="AU69" s="1">
        <f t="shared" si="59"/>
        <v>221906185.51613328</v>
      </c>
      <c r="AV69" s="1">
        <f>SUM(AU58:AU69)</f>
        <v>3848688049.508184</v>
      </c>
    </row>
    <row r="70" spans="1:48" x14ac:dyDescent="0.15">
      <c r="C70" s="7">
        <v>12</v>
      </c>
      <c r="D70" s="7">
        <f t="shared" si="60"/>
        <v>7.47696774980645</v>
      </c>
      <c r="E70" s="10">
        <f t="shared" si="61"/>
        <v>9.3963424966666693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7.0363132419354804</v>
      </c>
      <c r="E73" s="7"/>
      <c r="F73" s="7"/>
      <c r="G73" s="1">
        <v>1</v>
      </c>
      <c r="H73" s="9">
        <f t="shared" ref="H73:H84" si="63">E74</f>
        <v>7.0363132419354804</v>
      </c>
      <c r="I73" s="9">
        <f t="shared" ref="I73:I84" si="64">H73+273.15</f>
        <v>280.18631324193547</v>
      </c>
      <c r="J73" s="9">
        <f t="shared" ref="J73:J84" si="65">EXP(($C$15*(I73-$C$13))/($C$16*I73*$C$13))</f>
        <v>4.2656082274573272E-2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4.6708410090657735E-3</v>
      </c>
      <c r="Q73" s="12">
        <f t="shared" ref="Q73:Q84" si="69">P73*$B$75</f>
        <v>8.4075138163183924E-4</v>
      </c>
      <c r="R73" s="9">
        <f t="shared" ref="R73:R84" si="70">L73*$B$75</f>
        <v>1.9710000000000002E-2</v>
      </c>
      <c r="S73" s="13">
        <f t="shared" ref="S73:S84" si="71">Q73/R73</f>
        <v>4.2656082274573272E-2</v>
      </c>
      <c r="T73" s="2">
        <f t="shared" ref="T73:T84" si="72">$B$74/100</f>
        <v>0.01</v>
      </c>
      <c r="U73" s="14">
        <f t="shared" ref="U73:U84" si="73">S73*T73</f>
        <v>4.2656082274573274E-4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1.3026560822745732E-2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257336.25</v>
      </c>
      <c r="AU73" s="1">
        <f t="shared" ref="AU73:AU84" si="80">AT73*10000*AS73*0.67*AR73*AQ73</f>
        <v>44268230.901275761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8.2756451002580604</v>
      </c>
      <c r="E74" s="10">
        <f t="shared" ref="E74:E85" si="82">D73</f>
        <v>7.0363132419354804</v>
      </c>
      <c r="F74" s="7" t="s">
        <v>83</v>
      </c>
      <c r="G74" s="1">
        <v>2</v>
      </c>
      <c r="H74" s="9">
        <f t="shared" si="63"/>
        <v>8.2756451002580604</v>
      </c>
      <c r="I74" s="9">
        <f t="shared" si="64"/>
        <v>281.42564510025807</v>
      </c>
      <c r="J74" s="9">
        <f t="shared" si="65"/>
        <v>4.970997344109547E-2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0.21432915899093424</v>
      </c>
      <c r="P74" s="9">
        <f t="shared" si="68"/>
        <v>1.0654296801091669E-2</v>
      </c>
      <c r="Q74" s="12">
        <f t="shared" si="69"/>
        <v>1.9177734241965004E-3</v>
      </c>
      <c r="R74" s="9">
        <f t="shared" si="70"/>
        <v>1.9710000000000002E-2</v>
      </c>
      <c r="S74" s="13">
        <f t="shared" si="71"/>
        <v>9.7299514165220716E-2</v>
      </c>
      <c r="T74" s="2">
        <f t="shared" si="72"/>
        <v>0.01</v>
      </c>
      <c r="U74" s="14">
        <f t="shared" si="73"/>
        <v>9.7299514165220715E-4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1.3572995141652206E-2</v>
      </c>
      <c r="AR74" s="9">
        <f t="shared" si="77"/>
        <v>10.950000000000001</v>
      </c>
      <c r="AS74" s="1">
        <f t="shared" si="78"/>
        <v>0.18</v>
      </c>
      <c r="AT74" s="1">
        <f t="shared" si="79"/>
        <v>257336.25</v>
      </c>
      <c r="AU74" s="1">
        <f t="shared" si="80"/>
        <v>46125181.552401997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7.75989263458621</v>
      </c>
      <c r="E75" s="10">
        <f t="shared" si="82"/>
        <v>8.2756451002580604</v>
      </c>
      <c r="F75" s="7" t="s">
        <v>83</v>
      </c>
      <c r="G75" s="1">
        <v>3</v>
      </c>
      <c r="H75" s="9">
        <f t="shared" si="63"/>
        <v>7.75989263458621</v>
      </c>
      <c r="I75" s="9">
        <f t="shared" si="64"/>
        <v>280.90989263458619</v>
      </c>
      <c r="J75" s="9">
        <f t="shared" si="65"/>
        <v>4.6650482144172195E-2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0.31317486218984258</v>
      </c>
      <c r="P75" s="9">
        <f t="shared" si="68"/>
        <v>1.4609758316590839E-2</v>
      </c>
      <c r="Q75" s="12">
        <f t="shared" si="69"/>
        <v>2.629756496986351E-3</v>
      </c>
      <c r="R75" s="9">
        <f t="shared" si="70"/>
        <v>1.9710000000000002E-2</v>
      </c>
      <c r="S75" s="13">
        <f t="shared" si="71"/>
        <v>0.133422450379825</v>
      </c>
      <c r="T75" s="2">
        <f t="shared" si="72"/>
        <v>0.01</v>
      </c>
      <c r="U75" s="14">
        <f t="shared" si="73"/>
        <v>1.33422450379825E-3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1.393422450379825E-2</v>
      </c>
      <c r="AR75" s="9">
        <f t="shared" si="77"/>
        <v>10.950000000000001</v>
      </c>
      <c r="AS75" s="1">
        <f t="shared" si="78"/>
        <v>0.18</v>
      </c>
      <c r="AT75" s="1">
        <f t="shared" si="79"/>
        <v>257336.25</v>
      </c>
      <c r="AU75" s="1">
        <f t="shared" si="80"/>
        <v>47352749.214303955</v>
      </c>
    </row>
    <row r="76" spans="1:48" x14ac:dyDescent="0.15">
      <c r="C76" s="7">
        <v>3</v>
      </c>
      <c r="D76" s="7">
        <f t="shared" si="81"/>
        <v>8.3833275730322594</v>
      </c>
      <c r="E76" s="10">
        <f t="shared" si="82"/>
        <v>7.75989263458621</v>
      </c>
      <c r="F76" s="7" t="s">
        <v>83</v>
      </c>
      <c r="G76" s="1">
        <v>4</v>
      </c>
      <c r="H76" s="9">
        <f t="shared" si="63"/>
        <v>8.3833275730322594</v>
      </c>
      <c r="I76" s="9">
        <f t="shared" si="64"/>
        <v>281.53332757303224</v>
      </c>
      <c r="J76" s="9">
        <f t="shared" si="65"/>
        <v>5.0372170991131039E-2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0.40806510387325179</v>
      </c>
      <c r="P76" s="9">
        <f t="shared" si="68"/>
        <v>2.0555125187817089E-2</v>
      </c>
      <c r="Q76" s="12">
        <f t="shared" si="69"/>
        <v>3.6999225338070758E-3</v>
      </c>
      <c r="R76" s="9">
        <f t="shared" si="70"/>
        <v>1.9710000000000002E-2</v>
      </c>
      <c r="S76" s="13">
        <f t="shared" si="71"/>
        <v>0.18771803824490491</v>
      </c>
      <c r="T76" s="2">
        <f t="shared" si="72"/>
        <v>0.01</v>
      </c>
      <c r="U76" s="14">
        <f t="shared" si="73"/>
        <v>1.877180382449049E-3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1.4477180382449049E-2</v>
      </c>
      <c r="AR76" s="9">
        <f t="shared" si="77"/>
        <v>10.950000000000001</v>
      </c>
      <c r="AS76" s="1">
        <f t="shared" si="78"/>
        <v>0.18</v>
      </c>
      <c r="AT76" s="1">
        <f t="shared" si="79"/>
        <v>257336.25</v>
      </c>
      <c r="AU76" s="1">
        <f t="shared" si="80"/>
        <v>49197879.063415758</v>
      </c>
    </row>
    <row r="77" spans="1:48" x14ac:dyDescent="0.15">
      <c r="C77" s="7">
        <v>4</v>
      </c>
      <c r="D77" s="7">
        <f t="shared" si="81"/>
        <v>11.409495161800001</v>
      </c>
      <c r="E77" s="10">
        <f t="shared" si="82"/>
        <v>8.3833275730322594</v>
      </c>
      <c r="F77" s="7" t="s">
        <v>83</v>
      </c>
      <c r="G77" s="1">
        <v>5</v>
      </c>
      <c r="H77" s="9">
        <f t="shared" si="63"/>
        <v>11.409495161800001</v>
      </c>
      <c r="I77" s="9">
        <f t="shared" si="64"/>
        <v>284.55949516179999</v>
      </c>
      <c r="J77" s="9">
        <f t="shared" si="65"/>
        <v>7.276491338414473E-2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0.36813447975116298</v>
      </c>
      <c r="O77" s="9">
        <f t="shared" si="83"/>
        <v>0.12887549893427175</v>
      </c>
      <c r="P77" s="9">
        <f t="shared" si="68"/>
        <v>9.3776145172907201E-3</v>
      </c>
      <c r="Q77" s="12">
        <f t="shared" si="69"/>
        <v>1.6879706131123296E-3</v>
      </c>
      <c r="R77" s="9">
        <f t="shared" si="70"/>
        <v>1.9710000000000002E-2</v>
      </c>
      <c r="S77" s="13">
        <f t="shared" si="71"/>
        <v>8.5640315226399255E-2</v>
      </c>
      <c r="T77" s="2">
        <f t="shared" si="72"/>
        <v>0.01</v>
      </c>
      <c r="U77" s="14">
        <f t="shared" si="73"/>
        <v>8.5640315226399259E-4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1.3456403152263992E-2</v>
      </c>
      <c r="AR77" s="9">
        <f t="shared" si="77"/>
        <v>10.950000000000001</v>
      </c>
      <c r="AS77" s="1">
        <f t="shared" si="78"/>
        <v>0.18</v>
      </c>
      <c r="AT77" s="1">
        <f t="shared" si="79"/>
        <v>257336.25</v>
      </c>
      <c r="AU77" s="1">
        <f t="shared" si="80"/>
        <v>45728966.374988139</v>
      </c>
    </row>
    <row r="78" spans="1:48" x14ac:dyDescent="0.15">
      <c r="C78" s="7">
        <v>5</v>
      </c>
      <c r="D78" s="7">
        <f t="shared" si="81"/>
        <v>14.93021482</v>
      </c>
      <c r="E78" s="10">
        <f t="shared" si="82"/>
        <v>11.409495161800001</v>
      </c>
      <c r="F78" s="7" t="s">
        <v>85</v>
      </c>
      <c r="G78" s="1">
        <v>6</v>
      </c>
      <c r="H78" s="9">
        <f t="shared" si="63"/>
        <v>14.93021482</v>
      </c>
      <c r="I78" s="9">
        <f t="shared" si="64"/>
        <v>288.08021481999998</v>
      </c>
      <c r="J78" s="9">
        <f t="shared" si="65"/>
        <v>0.11054375469252926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0.22899788441698105</v>
      </c>
      <c r="P78" s="9">
        <f t="shared" si="68"/>
        <v>2.5314285960098923E-2</v>
      </c>
      <c r="Q78" s="12">
        <f t="shared" si="69"/>
        <v>4.5565714728178063E-3</v>
      </c>
      <c r="R78" s="9">
        <f t="shared" si="70"/>
        <v>1.9710000000000002E-2</v>
      </c>
      <c r="S78" s="13">
        <f t="shared" si="71"/>
        <v>0.23118069369953353</v>
      </c>
      <c r="T78" s="2">
        <f t="shared" si="72"/>
        <v>0.01</v>
      </c>
      <c r="U78" s="14">
        <f t="shared" si="73"/>
        <v>2.3118069369953355E-3</v>
      </c>
      <c r="V78" s="13"/>
      <c r="W78" s="2"/>
      <c r="X78" s="14"/>
      <c r="Y78" s="2">
        <v>0.04</v>
      </c>
      <c r="Z78" s="2">
        <v>0.27</v>
      </c>
      <c r="AA78" s="2">
        <f t="shared" si="74"/>
        <v>1.0800000000000001E-2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1.4999999999999999E-2</v>
      </c>
      <c r="AO78" s="2">
        <v>0.72</v>
      </c>
      <c r="AP78" s="2">
        <f t="shared" si="75"/>
        <v>1.0799999999999999E-2</v>
      </c>
      <c r="AQ78" s="1">
        <f t="shared" si="76"/>
        <v>2.3911806936995336E-2</v>
      </c>
      <c r="AR78" s="9">
        <f t="shared" si="77"/>
        <v>10.950000000000001</v>
      </c>
      <c r="AS78" s="1">
        <f t="shared" si="78"/>
        <v>0.18</v>
      </c>
      <c r="AT78" s="1">
        <f t="shared" si="79"/>
        <v>257336.25</v>
      </c>
      <c r="AU78" s="1">
        <f t="shared" si="80"/>
        <v>81259620.644101813</v>
      </c>
    </row>
    <row r="79" spans="1:48" x14ac:dyDescent="0.15">
      <c r="C79" s="7">
        <v>6</v>
      </c>
      <c r="D79" s="7">
        <f t="shared" si="81"/>
        <v>20.5812533723333</v>
      </c>
      <c r="E79" s="10">
        <f t="shared" si="82"/>
        <v>14.93021482</v>
      </c>
      <c r="F79" s="7" t="s">
        <v>83</v>
      </c>
      <c r="G79" s="1">
        <v>7</v>
      </c>
      <c r="H79" s="9">
        <f t="shared" si="63"/>
        <v>20.5812533723333</v>
      </c>
      <c r="I79" s="9">
        <f t="shared" si="64"/>
        <v>293.7312533723333</v>
      </c>
      <c r="J79" s="9">
        <f t="shared" si="65"/>
        <v>0.2118040462602554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0.3131835984568821</v>
      </c>
      <c r="P79" s="9">
        <f t="shared" si="68"/>
        <v>6.6333553375514706E-2</v>
      </c>
      <c r="Q79" s="12">
        <f t="shared" si="69"/>
        <v>1.1940039607592646E-2</v>
      </c>
      <c r="R79" s="9">
        <f t="shared" si="70"/>
        <v>1.9710000000000002E-2</v>
      </c>
      <c r="S79" s="13">
        <f t="shared" si="71"/>
        <v>0.6057858755754767</v>
      </c>
      <c r="T79" s="2">
        <f t="shared" si="72"/>
        <v>0.01</v>
      </c>
      <c r="U79" s="14">
        <f t="shared" si="73"/>
        <v>6.0578587557547671E-3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2.7657858755754768E-2</v>
      </c>
      <c r="AR79" s="9">
        <f t="shared" si="77"/>
        <v>10.950000000000001</v>
      </c>
      <c r="AS79" s="1">
        <f t="shared" si="78"/>
        <v>0.18</v>
      </c>
      <c r="AT79" s="1">
        <f t="shared" si="79"/>
        <v>257336.25</v>
      </c>
      <c r="AU79" s="1">
        <f t="shared" si="80"/>
        <v>93989848.45614475</v>
      </c>
    </row>
    <row r="80" spans="1:48" x14ac:dyDescent="0.15">
      <c r="C80" s="7">
        <v>7</v>
      </c>
      <c r="D80" s="7">
        <f t="shared" si="81"/>
        <v>24.186023200645199</v>
      </c>
      <c r="E80" s="10">
        <f t="shared" si="82"/>
        <v>20.5812533723333</v>
      </c>
      <c r="F80" s="7" t="s">
        <v>83</v>
      </c>
      <c r="G80" s="1">
        <v>8</v>
      </c>
      <c r="H80" s="9">
        <f t="shared" si="63"/>
        <v>24.186023200645199</v>
      </c>
      <c r="I80" s="9">
        <f t="shared" si="64"/>
        <v>297.33602320064517</v>
      </c>
      <c r="J80" s="9">
        <f t="shared" si="65"/>
        <v>0.31656887056902749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0.35635004508136736</v>
      </c>
      <c r="P80" s="9">
        <f t="shared" si="68"/>
        <v>0.11280933129863049</v>
      </c>
      <c r="Q80" s="12">
        <f t="shared" si="69"/>
        <v>2.0305679633753487E-2</v>
      </c>
      <c r="R80" s="9">
        <f t="shared" si="70"/>
        <v>1.9710000000000002E-2</v>
      </c>
      <c r="S80" s="13">
        <f t="shared" si="71"/>
        <v>1.0302222036404609</v>
      </c>
      <c r="T80" s="2">
        <f t="shared" si="72"/>
        <v>0.01</v>
      </c>
      <c r="U80" s="14">
        <f t="shared" si="73"/>
        <v>1.030222203640461E-2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3.1902222036404609E-2</v>
      </c>
      <c r="AR80" s="9">
        <f t="shared" si="77"/>
        <v>10.950000000000001</v>
      </c>
      <c r="AS80" s="1">
        <f t="shared" si="78"/>
        <v>0.18</v>
      </c>
      <c r="AT80" s="1">
        <f t="shared" si="79"/>
        <v>257336.25</v>
      </c>
      <c r="AU80" s="1">
        <f t="shared" si="80"/>
        <v>108413490.75846504</v>
      </c>
    </row>
    <row r="81" spans="1:48" x14ac:dyDescent="0.15">
      <c r="C81" s="7">
        <v>8</v>
      </c>
      <c r="D81" s="7">
        <f t="shared" si="81"/>
        <v>23.829552280322599</v>
      </c>
      <c r="E81" s="10">
        <f t="shared" si="82"/>
        <v>24.186023200645199</v>
      </c>
      <c r="F81" s="7" t="s">
        <v>83</v>
      </c>
      <c r="G81" s="1">
        <v>9</v>
      </c>
      <c r="H81" s="9">
        <f t="shared" si="63"/>
        <v>23.829552280322599</v>
      </c>
      <c r="I81" s="9">
        <f t="shared" si="64"/>
        <v>296.97955228032259</v>
      </c>
      <c r="J81" s="9">
        <f t="shared" si="65"/>
        <v>0.30436699382838761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0.35304071378273694</v>
      </c>
      <c r="P81" s="9">
        <f t="shared" si="68"/>
        <v>0.10745394075307985</v>
      </c>
      <c r="Q81" s="12">
        <f t="shared" si="69"/>
        <v>1.9341709335554371E-2</v>
      </c>
      <c r="R81" s="9">
        <f t="shared" si="70"/>
        <v>1.9710000000000002E-2</v>
      </c>
      <c r="S81" s="13">
        <f t="shared" si="71"/>
        <v>0.98131452742538661</v>
      </c>
      <c r="T81" s="2">
        <f t="shared" si="72"/>
        <v>0.01</v>
      </c>
      <c r="U81" s="14">
        <f t="shared" si="73"/>
        <v>9.8131452742538667E-3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3.1413145274253866E-2</v>
      </c>
      <c r="AR81" s="9">
        <f t="shared" si="77"/>
        <v>10.950000000000001</v>
      </c>
      <c r="AS81" s="1">
        <f t="shared" si="78"/>
        <v>0.18</v>
      </c>
      <c r="AT81" s="1">
        <f t="shared" si="79"/>
        <v>257336.25</v>
      </c>
      <c r="AU81" s="1">
        <f t="shared" si="80"/>
        <v>106751458.59741043</v>
      </c>
    </row>
    <row r="82" spans="1:48" x14ac:dyDescent="0.15">
      <c r="C82" s="7">
        <v>9</v>
      </c>
      <c r="D82" s="7">
        <f t="shared" si="81"/>
        <v>20.548854956333301</v>
      </c>
      <c r="E82" s="10">
        <f t="shared" si="82"/>
        <v>23.829552280322599</v>
      </c>
      <c r="F82" s="7" t="s">
        <v>83</v>
      </c>
      <c r="G82" s="1">
        <v>10</v>
      </c>
      <c r="H82" s="9">
        <f t="shared" si="63"/>
        <v>20.548854956333301</v>
      </c>
      <c r="I82" s="9">
        <f t="shared" si="64"/>
        <v>293.69885495633326</v>
      </c>
      <c r="J82" s="9">
        <f t="shared" si="65"/>
        <v>0.21103096065569352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0.35508677302965713</v>
      </c>
      <c r="P82" s="9">
        <f t="shared" si="68"/>
        <v>7.4934302828578742E-2</v>
      </c>
      <c r="Q82" s="12">
        <f t="shared" si="69"/>
        <v>1.3488174509144173E-2</v>
      </c>
      <c r="R82" s="9">
        <f t="shared" si="70"/>
        <v>1.9710000000000002E-2</v>
      </c>
      <c r="S82" s="13">
        <f t="shared" si="71"/>
        <v>0.68433153268108438</v>
      </c>
      <c r="T82" s="2">
        <f t="shared" si="72"/>
        <v>0.01</v>
      </c>
      <c r="U82" s="14">
        <f t="shared" si="73"/>
        <v>6.843315326810844E-3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2.8443315326810846E-2</v>
      </c>
      <c r="AR82" s="9">
        <f t="shared" si="77"/>
        <v>10.950000000000001</v>
      </c>
      <c r="AS82" s="1">
        <f t="shared" si="78"/>
        <v>0.18</v>
      </c>
      <c r="AT82" s="1">
        <f t="shared" si="79"/>
        <v>257336.25</v>
      </c>
      <c r="AU82" s="1">
        <f t="shared" si="80"/>
        <v>96659069.697542667</v>
      </c>
    </row>
    <row r="83" spans="1:48" x14ac:dyDescent="0.15">
      <c r="C83" s="7">
        <v>10</v>
      </c>
      <c r="D83" s="7">
        <f t="shared" si="81"/>
        <v>15.780194079677401</v>
      </c>
      <c r="E83" s="10">
        <f t="shared" si="82"/>
        <v>20.548854956333301</v>
      </c>
      <c r="F83" s="7" t="s">
        <v>83</v>
      </c>
      <c r="G83" s="1">
        <v>11</v>
      </c>
      <c r="H83" s="9">
        <f t="shared" si="63"/>
        <v>15.780194079677401</v>
      </c>
      <c r="I83" s="9">
        <f t="shared" si="64"/>
        <v>288.93019407967739</v>
      </c>
      <c r="J83" s="9">
        <f t="shared" si="65"/>
        <v>0.12210013411998197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0.26614484669102445</v>
      </c>
      <c r="O83" s="9">
        <f t="shared" si="83"/>
        <v>0.12350762351005395</v>
      </c>
      <c r="P83" s="9">
        <f t="shared" si="68"/>
        <v>1.5080297395417826E-2</v>
      </c>
      <c r="Q83" s="12">
        <f t="shared" si="69"/>
        <v>2.7144535311752088E-3</v>
      </c>
      <c r="R83" s="9">
        <f t="shared" si="70"/>
        <v>1.9710000000000002E-2</v>
      </c>
      <c r="S83" s="13">
        <f t="shared" si="71"/>
        <v>0.13771961091705776</v>
      </c>
      <c r="T83" s="2">
        <f t="shared" si="72"/>
        <v>0.01</v>
      </c>
      <c r="U83" s="14">
        <f t="shared" si="73"/>
        <v>1.3771961091705775E-3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1.3977196109170578E-2</v>
      </c>
      <c r="AR83" s="9">
        <f t="shared" si="77"/>
        <v>10.950000000000001</v>
      </c>
      <c r="AS83" s="1">
        <f t="shared" si="78"/>
        <v>0.18</v>
      </c>
      <c r="AT83" s="1">
        <f t="shared" si="79"/>
        <v>257336.25</v>
      </c>
      <c r="AU83" s="1">
        <f t="shared" si="80"/>
        <v>47498779.849304646</v>
      </c>
    </row>
    <row r="84" spans="1:48" x14ac:dyDescent="0.15">
      <c r="C84" s="7">
        <v>11</v>
      </c>
      <c r="D84" s="7">
        <f t="shared" si="81"/>
        <v>9.3963424966666693</v>
      </c>
      <c r="E84" s="10">
        <f t="shared" si="82"/>
        <v>15.780194079677401</v>
      </c>
      <c r="F84" s="7" t="s">
        <v>85</v>
      </c>
      <c r="G84" s="1">
        <v>12</v>
      </c>
      <c r="H84" s="9">
        <f t="shared" si="63"/>
        <v>9.3963424966666693</v>
      </c>
      <c r="I84" s="9">
        <f t="shared" si="64"/>
        <v>282.54634249666663</v>
      </c>
      <c r="J84" s="9">
        <f t="shared" si="65"/>
        <v>5.7021941040200579E-2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0.21792732611463614</v>
      </c>
      <c r="P84" s="9">
        <f t="shared" si="68"/>
        <v>1.2426639140757346E-2</v>
      </c>
      <c r="Q84" s="12">
        <f t="shared" si="69"/>
        <v>2.2367950453363221E-3</v>
      </c>
      <c r="R84" s="9">
        <f t="shared" si="70"/>
        <v>1.9710000000000002E-2</v>
      </c>
      <c r="S84" s="13">
        <f t="shared" si="71"/>
        <v>0.11348528895668808</v>
      </c>
      <c r="T84" s="2">
        <f t="shared" si="72"/>
        <v>0.01</v>
      </c>
      <c r="U84" s="14">
        <f t="shared" si="73"/>
        <v>1.1348528895668809E-3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1.3734852889566881E-2</v>
      </c>
      <c r="AR84" s="9">
        <f t="shared" si="77"/>
        <v>10.950000000000001</v>
      </c>
      <c r="AS84" s="1">
        <f t="shared" si="78"/>
        <v>0.18</v>
      </c>
      <c r="AT84" s="1">
        <f t="shared" si="79"/>
        <v>257336.25</v>
      </c>
      <c r="AU84" s="1">
        <f t="shared" si="80"/>
        <v>46675223.59767738</v>
      </c>
      <c r="AV84" s="1">
        <f>SUM(AU73:AU84)</f>
        <v>813920498.70703232</v>
      </c>
    </row>
    <row r="85" spans="1:48" x14ac:dyDescent="0.15">
      <c r="C85" s="7">
        <v>12</v>
      </c>
      <c r="D85" s="7">
        <f t="shared" si="81"/>
        <v>7.47696774980645</v>
      </c>
      <c r="E85" s="10">
        <f t="shared" si="82"/>
        <v>9.3963424966666693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7.0363132419354804</v>
      </c>
      <c r="E89" s="7"/>
      <c r="F89" s="7"/>
      <c r="G89" s="1">
        <v>1</v>
      </c>
      <c r="H89" s="9">
        <f t="shared" ref="H89:H100" si="84">E90</f>
        <v>7.0363132419354804</v>
      </c>
      <c r="I89" s="9">
        <f t="shared" ref="I89:I100" si="85">H89+273.15</f>
        <v>280.18631324193547</v>
      </c>
      <c r="J89" s="9">
        <f t="shared" ref="J89:J100" si="86">EXP(($C$15*(I89-$C$13))/($C$16*I89*$C$13))</f>
        <v>4.2656082274573272E-2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0.22630224688923672</v>
      </c>
      <c r="Q89" s="12">
        <f t="shared" ref="Q89:Q100" si="90">P89*$B$91</f>
        <v>0.10183601110015653</v>
      </c>
      <c r="R89" s="9">
        <f t="shared" ref="R89:R100" si="91">L89*$B$91</f>
        <v>2.3873737500000001</v>
      </c>
      <c r="S89" s="13">
        <f t="shared" ref="S89:S100" si="92">Q89/R89</f>
        <v>4.2656082274573272E-2</v>
      </c>
      <c r="T89" s="2">
        <f t="shared" ref="T89:T100" si="93">$B$90/100</f>
        <v>0.51</v>
      </c>
      <c r="U89" s="14">
        <f t="shared" ref="U89:U100" si="94">S89*T89</f>
        <v>2.1754601960032368E-2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3.6896012490949759E-2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2435966.25</v>
      </c>
      <c r="AN89" s="1">
        <f t="shared" ref="AN89:AN100" si="99">AM89*10000*AK89*AJ89</f>
        <v>9349500819.53302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8.2756451002580604</v>
      </c>
      <c r="E90" s="10">
        <f t="shared" ref="E90:E101" si="101">D89</f>
        <v>7.0363132419354804</v>
      </c>
      <c r="F90" s="7" t="s">
        <v>83</v>
      </c>
      <c r="G90" s="1">
        <v>2</v>
      </c>
      <c r="H90" s="9">
        <f t="shared" si="84"/>
        <v>8.2756451002580604</v>
      </c>
      <c r="I90" s="9">
        <f t="shared" si="85"/>
        <v>281.42564510025807</v>
      </c>
      <c r="J90" s="9">
        <f t="shared" si="86"/>
        <v>4.970997344109547E-2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10.384247753110763</v>
      </c>
      <c r="P90" s="9">
        <f t="shared" si="89"/>
        <v>0.51620068001289132</v>
      </c>
      <c r="Q90" s="12">
        <f t="shared" si="90"/>
        <v>0.23229030600580111</v>
      </c>
      <c r="R90" s="9">
        <f t="shared" si="91"/>
        <v>2.3873737500000001</v>
      </c>
      <c r="S90" s="13">
        <f t="shared" si="92"/>
        <v>9.7299514165220716E-2</v>
      </c>
      <c r="T90" s="2">
        <f t="shared" si="93"/>
        <v>0.51</v>
      </c>
      <c r="U90" s="14">
        <f t="shared" si="94"/>
        <v>4.9622752224262566E-2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4.5298259795615164E-2</v>
      </c>
      <c r="AK90" s="9">
        <f t="shared" si="96"/>
        <v>10.4025</v>
      </c>
      <c r="AL90" s="1">
        <f t="shared" si="97"/>
        <v>0.45</v>
      </c>
      <c r="AM90" s="17">
        <f t="shared" si="98"/>
        <v>2435966.25</v>
      </c>
      <c r="AN90" s="1">
        <f t="shared" si="99"/>
        <v>11478641958.569592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7.75989263458621</v>
      </c>
      <c r="E91" s="10">
        <f t="shared" si="101"/>
        <v>8.2756451002580604</v>
      </c>
      <c r="F91" s="7" t="s">
        <v>83</v>
      </c>
      <c r="G91" s="1">
        <v>3</v>
      </c>
      <c r="H91" s="9">
        <f t="shared" si="84"/>
        <v>7.75989263458621</v>
      </c>
      <c r="I91" s="9">
        <f t="shared" si="85"/>
        <v>280.90989263458619</v>
      </c>
      <c r="J91" s="9">
        <f t="shared" si="86"/>
        <v>4.6650482144172195E-2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15.173322073097872</v>
      </c>
      <c r="P91" s="9">
        <f t="shared" si="89"/>
        <v>0.70784279043882614</v>
      </c>
      <c r="Q91" s="12">
        <f t="shared" si="90"/>
        <v>0.31852925569747176</v>
      </c>
      <c r="R91" s="9">
        <f t="shared" si="91"/>
        <v>2.3873737500000001</v>
      </c>
      <c r="S91" s="13">
        <f t="shared" si="92"/>
        <v>0.133422450379825</v>
      </c>
      <c r="T91" s="2">
        <f t="shared" si="93"/>
        <v>0.51</v>
      </c>
      <c r="U91" s="14">
        <f t="shared" si="94"/>
        <v>6.8045449693710749E-2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5.0852703082653793E-2</v>
      </c>
      <c r="AK91" s="9">
        <f t="shared" si="96"/>
        <v>10.4025</v>
      </c>
      <c r="AL91" s="1">
        <f t="shared" si="97"/>
        <v>0.45</v>
      </c>
      <c r="AM91" s="17">
        <f t="shared" si="98"/>
        <v>2435966.25</v>
      </c>
      <c r="AN91" s="1">
        <f t="shared" si="99"/>
        <v>12886145603.494787</v>
      </c>
    </row>
    <row r="92" spans="1:48" x14ac:dyDescent="0.15">
      <c r="C92" s="7">
        <v>3</v>
      </c>
      <c r="D92" s="7">
        <f t="shared" si="100"/>
        <v>8.3833275730322594</v>
      </c>
      <c r="E92" s="10">
        <f t="shared" si="101"/>
        <v>7.75989263458621</v>
      </c>
      <c r="F92" s="7" t="s">
        <v>83</v>
      </c>
      <c r="G92" s="1">
        <v>4</v>
      </c>
      <c r="H92" s="9">
        <f t="shared" si="84"/>
        <v>8.3833275730322594</v>
      </c>
      <c r="I92" s="9">
        <f t="shared" si="85"/>
        <v>281.53332757303224</v>
      </c>
      <c r="J92" s="9">
        <f t="shared" si="86"/>
        <v>5.0372170991131039E-2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19.770754282659048</v>
      </c>
      <c r="P92" s="9">
        <f t="shared" si="89"/>
        <v>0.99589581534973792</v>
      </c>
      <c r="Q92" s="12">
        <f t="shared" si="90"/>
        <v>0.44815311690738208</v>
      </c>
      <c r="R92" s="9">
        <f t="shared" si="91"/>
        <v>2.3873737500000001</v>
      </c>
      <c r="S92" s="13">
        <f t="shared" si="92"/>
        <v>0.18771803824490491</v>
      </c>
      <c r="T92" s="2">
        <f t="shared" si="93"/>
        <v>0.51</v>
      </c>
      <c r="U92" s="14">
        <f t="shared" si="94"/>
        <v>9.5736199504901504E-2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5.9201464150727801E-2</v>
      </c>
      <c r="AK92" s="9">
        <f t="shared" si="96"/>
        <v>10.4025</v>
      </c>
      <c r="AL92" s="1">
        <f t="shared" si="97"/>
        <v>0.45</v>
      </c>
      <c r="AM92" s="17">
        <f t="shared" si="98"/>
        <v>2435966.25</v>
      </c>
      <c r="AN92" s="1">
        <f t="shared" si="99"/>
        <v>15001733255.878359</v>
      </c>
    </row>
    <row r="93" spans="1:48" x14ac:dyDescent="0.15">
      <c r="C93" s="7">
        <v>4</v>
      </c>
      <c r="D93" s="7">
        <f t="shared" si="100"/>
        <v>11.409495161800001</v>
      </c>
      <c r="E93" s="10">
        <f t="shared" si="101"/>
        <v>8.3833275730322594</v>
      </c>
      <c r="F93" s="7" t="s">
        <v>83</v>
      </c>
      <c r="G93" s="1">
        <v>5</v>
      </c>
      <c r="H93" s="9">
        <f t="shared" si="84"/>
        <v>11.409495161800001</v>
      </c>
      <c r="I93" s="9">
        <f t="shared" si="85"/>
        <v>284.55949516179999</v>
      </c>
      <c r="J93" s="9">
        <f t="shared" si="86"/>
        <v>7.276491338414473E-2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17.836115543943844</v>
      </c>
      <c r="O93" s="9">
        <f t="shared" si="102"/>
        <v>6.2440179233654689</v>
      </c>
      <c r="P93" s="9">
        <f t="shared" si="89"/>
        <v>0.45434542336273559</v>
      </c>
      <c r="Q93" s="12">
        <f t="shared" si="90"/>
        <v>0.20445544051323103</v>
      </c>
      <c r="R93" s="9">
        <f t="shared" si="91"/>
        <v>2.3873737500000001</v>
      </c>
      <c r="S93" s="13">
        <f t="shared" si="92"/>
        <v>8.5640315226399311E-2</v>
      </c>
      <c r="T93" s="2">
        <f t="shared" si="93"/>
        <v>0.51</v>
      </c>
      <c r="U93" s="14">
        <f t="shared" si="94"/>
        <v>4.3676560765463647E-2</v>
      </c>
      <c r="V93" s="2">
        <v>220.1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118</v>
      </c>
      <c r="AC93" s="2">
        <v>0.26</v>
      </c>
      <c r="AD93" s="2">
        <v>43</v>
      </c>
      <c r="AE93" s="2">
        <v>0.02</v>
      </c>
      <c r="AF93" s="2">
        <v>1.5</v>
      </c>
      <c r="AG93" s="2">
        <v>0.01</v>
      </c>
      <c r="AH93" s="2"/>
      <c r="AI93" s="2"/>
      <c r="AJ93" s="1">
        <f t="shared" si="95"/>
        <v>5.8769483070787283E-2</v>
      </c>
      <c r="AK93" s="9">
        <f t="shared" si="96"/>
        <v>10.4025</v>
      </c>
      <c r="AL93" s="1">
        <f t="shared" si="97"/>
        <v>0.45</v>
      </c>
      <c r="AM93" s="17">
        <f t="shared" si="98"/>
        <v>2435966.25</v>
      </c>
      <c r="AN93" s="1">
        <f t="shared" si="99"/>
        <v>14892268650.132215</v>
      </c>
    </row>
    <row r="94" spans="1:48" x14ac:dyDescent="0.15">
      <c r="C94" s="7">
        <v>5</v>
      </c>
      <c r="D94" s="7">
        <f t="shared" si="100"/>
        <v>14.93021482</v>
      </c>
      <c r="E94" s="10">
        <f t="shared" si="101"/>
        <v>11.409495161800001</v>
      </c>
      <c r="F94" s="7" t="s">
        <v>85</v>
      </c>
      <c r="G94" s="1">
        <v>6</v>
      </c>
      <c r="H94" s="9">
        <f t="shared" si="84"/>
        <v>14.93021482</v>
      </c>
      <c r="I94" s="9">
        <f t="shared" si="85"/>
        <v>288.08021481999998</v>
      </c>
      <c r="J94" s="9">
        <f t="shared" si="86"/>
        <v>0.11054375469252926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11.094947500002734</v>
      </c>
      <c r="P94" s="9">
        <f t="shared" si="89"/>
        <v>1.226477154766793</v>
      </c>
      <c r="Q94" s="12">
        <f t="shared" si="90"/>
        <v>0.55191471964505689</v>
      </c>
      <c r="R94" s="9">
        <f t="shared" si="91"/>
        <v>2.3873737500000001</v>
      </c>
      <c r="S94" s="13">
        <f t="shared" si="92"/>
        <v>0.23118069369953359</v>
      </c>
      <c r="T94" s="2">
        <f t="shared" si="93"/>
        <v>0.51</v>
      </c>
      <c r="U94" s="14">
        <f t="shared" si="94"/>
        <v>0.11790215378676214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118</v>
      </c>
      <c r="AC94" s="2">
        <v>0.26</v>
      </c>
      <c r="AD94" s="2">
        <v>43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8.2002499366708781E-2</v>
      </c>
      <c r="AK94" s="9">
        <f t="shared" si="96"/>
        <v>10.4025</v>
      </c>
      <c r="AL94" s="1">
        <f t="shared" si="97"/>
        <v>0.45</v>
      </c>
      <c r="AM94" s="17">
        <f t="shared" si="98"/>
        <v>2435966.25</v>
      </c>
      <c r="AN94" s="1">
        <f t="shared" si="99"/>
        <v>20779547253.808517</v>
      </c>
    </row>
    <row r="95" spans="1:48" x14ac:dyDescent="0.15">
      <c r="C95" s="7">
        <v>6</v>
      </c>
      <c r="D95" s="7">
        <f t="shared" si="100"/>
        <v>20.5812533723333</v>
      </c>
      <c r="E95" s="10">
        <f t="shared" si="101"/>
        <v>14.93021482</v>
      </c>
      <c r="F95" s="7" t="s">
        <v>83</v>
      </c>
      <c r="G95" s="1">
        <v>7</v>
      </c>
      <c r="H95" s="9">
        <f t="shared" si="84"/>
        <v>20.5812533723333</v>
      </c>
      <c r="I95" s="9">
        <f t="shared" si="85"/>
        <v>293.7312533723333</v>
      </c>
      <c r="J95" s="9">
        <f t="shared" si="86"/>
        <v>0.2118040462602554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15.173745345235941</v>
      </c>
      <c r="P95" s="9">
        <f t="shared" si="89"/>
        <v>3.2138606610436882</v>
      </c>
      <c r="Q95" s="12">
        <f t="shared" si="90"/>
        <v>1.4462372974696598</v>
      </c>
      <c r="R95" s="9">
        <f t="shared" si="91"/>
        <v>2.3873737500000001</v>
      </c>
      <c r="S95" s="13">
        <f t="shared" si="92"/>
        <v>0.60578587557547692</v>
      </c>
      <c r="T95" s="2">
        <f t="shared" si="93"/>
        <v>0.51</v>
      </c>
      <c r="U95" s="14">
        <f t="shared" si="94"/>
        <v>0.30895079654349322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0.13960366515786321</v>
      </c>
      <c r="AK95" s="9">
        <f t="shared" si="96"/>
        <v>10.4025</v>
      </c>
      <c r="AL95" s="1">
        <f t="shared" si="97"/>
        <v>0.45</v>
      </c>
      <c r="AM95" s="17">
        <f t="shared" si="98"/>
        <v>2435966.25</v>
      </c>
      <c r="AN95" s="1">
        <f t="shared" si="99"/>
        <v>35375762682.306511</v>
      </c>
    </row>
    <row r="96" spans="1:48" x14ac:dyDescent="0.15">
      <c r="C96" s="7">
        <v>7</v>
      </c>
      <c r="D96" s="7">
        <f t="shared" si="100"/>
        <v>24.186023200645199</v>
      </c>
      <c r="E96" s="10">
        <f t="shared" si="101"/>
        <v>20.5812533723333</v>
      </c>
      <c r="F96" s="7" t="s">
        <v>83</v>
      </c>
      <c r="G96" s="1">
        <v>8</v>
      </c>
      <c r="H96" s="9">
        <f t="shared" si="84"/>
        <v>24.186023200645199</v>
      </c>
      <c r="I96" s="9">
        <f t="shared" si="85"/>
        <v>297.33602320064517</v>
      </c>
      <c r="J96" s="9">
        <f t="shared" si="86"/>
        <v>0.31656887056902749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17.265159684192252</v>
      </c>
      <c r="P96" s="9">
        <f t="shared" si="89"/>
        <v>5.4656121014186487</v>
      </c>
      <c r="Q96" s="12">
        <f t="shared" si="90"/>
        <v>2.4595254456383921</v>
      </c>
      <c r="R96" s="9">
        <f t="shared" si="91"/>
        <v>2.3873737500000001</v>
      </c>
      <c r="S96" s="13">
        <f t="shared" si="92"/>
        <v>1.0302222036404614</v>
      </c>
      <c r="T96" s="2">
        <f t="shared" si="93"/>
        <v>0.51</v>
      </c>
      <c r="U96" s="14">
        <f t="shared" si="94"/>
        <v>0.52541332385663531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0.20486711714277556</v>
      </c>
      <c r="AK96" s="9">
        <f t="shared" si="96"/>
        <v>10.4025</v>
      </c>
      <c r="AL96" s="1">
        <f t="shared" si="97"/>
        <v>0.45</v>
      </c>
      <c r="AM96" s="17">
        <f t="shared" si="98"/>
        <v>2435966.25</v>
      </c>
      <c r="AN96" s="1">
        <f t="shared" si="99"/>
        <v>51913612076.415527</v>
      </c>
    </row>
    <row r="97" spans="1:50" x14ac:dyDescent="0.15">
      <c r="C97" s="7">
        <v>8</v>
      </c>
      <c r="D97" s="7">
        <f t="shared" si="100"/>
        <v>23.829552280322599</v>
      </c>
      <c r="E97" s="10">
        <f t="shared" si="101"/>
        <v>24.186023200645199</v>
      </c>
      <c r="F97" s="7" t="s">
        <v>83</v>
      </c>
      <c r="G97" s="1">
        <v>9</v>
      </c>
      <c r="H97" s="9">
        <f t="shared" si="84"/>
        <v>23.829552280322599</v>
      </c>
      <c r="I97" s="9">
        <f t="shared" si="85"/>
        <v>296.97955228032259</v>
      </c>
      <c r="J97" s="9">
        <f t="shared" si="86"/>
        <v>0.30436699382838761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17.1048225827736</v>
      </c>
      <c r="P97" s="9">
        <f t="shared" si="89"/>
        <v>5.2061434294867173</v>
      </c>
      <c r="Q97" s="12">
        <f t="shared" si="90"/>
        <v>2.3427645432690229</v>
      </c>
      <c r="R97" s="9">
        <f t="shared" si="91"/>
        <v>2.3873737500000001</v>
      </c>
      <c r="S97" s="13">
        <f t="shared" si="92"/>
        <v>0.9813145274253865</v>
      </c>
      <c r="T97" s="2">
        <f t="shared" si="93"/>
        <v>0.51</v>
      </c>
      <c r="U97" s="14">
        <f t="shared" si="94"/>
        <v>0.50047040898694717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0.19734682830956457</v>
      </c>
      <c r="AK97" s="9">
        <f t="shared" si="96"/>
        <v>10.4025</v>
      </c>
      <c r="AL97" s="1">
        <f t="shared" si="97"/>
        <v>0.45</v>
      </c>
      <c r="AM97" s="17">
        <f t="shared" si="98"/>
        <v>2435966.25</v>
      </c>
      <c r="AN97" s="1">
        <f t="shared" si="99"/>
        <v>50007960439.223625</v>
      </c>
    </row>
    <row r="98" spans="1:50" x14ac:dyDescent="0.15">
      <c r="C98" s="7">
        <v>9</v>
      </c>
      <c r="D98" s="7">
        <f t="shared" si="100"/>
        <v>20.548854956333301</v>
      </c>
      <c r="E98" s="10">
        <f t="shared" si="101"/>
        <v>23.829552280322599</v>
      </c>
      <c r="F98" s="7" t="s">
        <v>83</v>
      </c>
      <c r="G98" s="1">
        <v>10</v>
      </c>
      <c r="H98" s="9">
        <f t="shared" si="84"/>
        <v>20.548854956333301</v>
      </c>
      <c r="I98" s="9">
        <f t="shared" si="85"/>
        <v>293.69885495633326</v>
      </c>
      <c r="J98" s="9">
        <f t="shared" si="86"/>
        <v>0.21103096065569352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17.203954153286887</v>
      </c>
      <c r="P98" s="9">
        <f t="shared" si="89"/>
        <v>3.6305669720446399</v>
      </c>
      <c r="Q98" s="12">
        <f t="shared" si="90"/>
        <v>1.633755137420088</v>
      </c>
      <c r="R98" s="9">
        <f t="shared" si="91"/>
        <v>2.3873737500000001</v>
      </c>
      <c r="S98" s="13">
        <f t="shared" si="92"/>
        <v>0.68433153268108438</v>
      </c>
      <c r="T98" s="2">
        <f t="shared" si="93"/>
        <v>0.51</v>
      </c>
      <c r="U98" s="14">
        <f t="shared" si="94"/>
        <v>0.34900908166735306</v>
      </c>
      <c r="V98" s="2">
        <v>220.1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0.15082723812270696</v>
      </c>
      <c r="AK98" s="9">
        <f t="shared" si="96"/>
        <v>10.4025</v>
      </c>
      <c r="AL98" s="1">
        <f t="shared" si="97"/>
        <v>0.45</v>
      </c>
      <c r="AM98" s="17">
        <f t="shared" si="98"/>
        <v>2435966.25</v>
      </c>
      <c r="AN98" s="1">
        <f t="shared" si="99"/>
        <v>38219831662.894455</v>
      </c>
    </row>
    <row r="99" spans="1:50" x14ac:dyDescent="0.15">
      <c r="C99" s="7">
        <v>10</v>
      </c>
      <c r="D99" s="7">
        <f t="shared" si="100"/>
        <v>15.780194079677401</v>
      </c>
      <c r="E99" s="10">
        <f t="shared" si="101"/>
        <v>20.548854956333301</v>
      </c>
      <c r="F99" s="7" t="s">
        <v>83</v>
      </c>
      <c r="G99" s="1">
        <v>11</v>
      </c>
      <c r="H99" s="9">
        <f t="shared" si="84"/>
        <v>15.780194079677401</v>
      </c>
      <c r="I99" s="9">
        <f t="shared" si="85"/>
        <v>288.93019407967739</v>
      </c>
      <c r="J99" s="9">
        <f t="shared" si="86"/>
        <v>0.12210013411998197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12.894717822180134</v>
      </c>
      <c r="O99" s="9">
        <f t="shared" si="102"/>
        <v>5.9839443590621144</v>
      </c>
      <c r="P99" s="9">
        <f t="shared" si="89"/>
        <v>0.73064040880799375</v>
      </c>
      <c r="Q99" s="12">
        <f t="shared" si="90"/>
        <v>0.32878818396359721</v>
      </c>
      <c r="R99" s="9">
        <f t="shared" si="91"/>
        <v>2.3873737500000001</v>
      </c>
      <c r="S99" s="13">
        <f t="shared" si="92"/>
        <v>0.13771961091705778</v>
      </c>
      <c r="T99" s="2">
        <f t="shared" si="93"/>
        <v>0.51</v>
      </c>
      <c r="U99" s="14">
        <f t="shared" si="94"/>
        <v>7.0237001567699464E-2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5.1513455972661389E-2</v>
      </c>
      <c r="AK99" s="9">
        <f t="shared" si="96"/>
        <v>10.4025</v>
      </c>
      <c r="AL99" s="1">
        <f t="shared" si="97"/>
        <v>0.45</v>
      </c>
      <c r="AM99" s="17">
        <f t="shared" si="98"/>
        <v>2435966.25</v>
      </c>
      <c r="AN99" s="1">
        <f t="shared" si="99"/>
        <v>13053581303.71172</v>
      </c>
    </row>
    <row r="100" spans="1:50" x14ac:dyDescent="0.15">
      <c r="C100" s="7">
        <v>11</v>
      </c>
      <c r="D100" s="7">
        <f t="shared" si="100"/>
        <v>9.3963424966666693</v>
      </c>
      <c r="E100" s="10">
        <f t="shared" si="101"/>
        <v>15.780194079677401</v>
      </c>
      <c r="F100" s="7" t="s">
        <v>85</v>
      </c>
      <c r="G100" s="1">
        <v>12</v>
      </c>
      <c r="H100" s="9">
        <f t="shared" si="84"/>
        <v>9.3963424966666693</v>
      </c>
      <c r="I100" s="9">
        <f t="shared" si="85"/>
        <v>282.54634249666663</v>
      </c>
      <c r="J100" s="9">
        <f t="shared" si="86"/>
        <v>5.7021941040200579E-2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10.558578950254121</v>
      </c>
      <c r="P100" s="9">
        <f t="shared" si="89"/>
        <v>0.60207066636969342</v>
      </c>
      <c r="Q100" s="12">
        <f t="shared" si="90"/>
        <v>0.27093179986636207</v>
      </c>
      <c r="R100" s="9">
        <f t="shared" si="91"/>
        <v>2.3873737500000001</v>
      </c>
      <c r="S100" s="13">
        <f t="shared" si="92"/>
        <v>0.11348528895668811</v>
      </c>
      <c r="T100" s="2">
        <f t="shared" si="93"/>
        <v>0.51</v>
      </c>
      <c r="U100" s="14">
        <f t="shared" si="94"/>
        <v>5.7877497367910938E-2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4.7787065456425151E-2</v>
      </c>
      <c r="AK100" s="9">
        <f t="shared" si="96"/>
        <v>10.4025</v>
      </c>
      <c r="AL100" s="1">
        <f t="shared" si="97"/>
        <v>0.45</v>
      </c>
      <c r="AM100" s="17">
        <f t="shared" si="98"/>
        <v>2435966.25</v>
      </c>
      <c r="AN100" s="1">
        <f t="shared" si="99"/>
        <v>12109308770.358782</v>
      </c>
      <c r="AO100" s="1">
        <f>SUM(AN89:AN100)</f>
        <v>285067894476.32709</v>
      </c>
    </row>
    <row r="101" spans="1:50" x14ac:dyDescent="0.15">
      <c r="C101" s="7">
        <v>12</v>
      </c>
      <c r="D101" s="7">
        <f t="shared" si="100"/>
        <v>7.47696774980645</v>
      </c>
      <c r="E101" s="10">
        <f t="shared" si="101"/>
        <v>9.3963424966666693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7.0363132419354804</v>
      </c>
      <c r="E105" s="7"/>
      <c r="F105" s="7"/>
      <c r="G105" s="1">
        <v>1</v>
      </c>
      <c r="H105" s="9">
        <f t="shared" ref="H105:H116" si="103">E106</f>
        <v>7.0363132419354804</v>
      </c>
      <c r="I105" s="9">
        <f t="shared" ref="I105:I116" si="104">H105+273.15</f>
        <v>280.18631324193547</v>
      </c>
      <c r="J105" s="9">
        <f t="shared" ref="J105:J116" si="105">EXP(($C$15*(I105-$C$13))/($C$16*I105*$C$13))</f>
        <v>4.2656082274573272E-2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2.7636458031557089E-2</v>
      </c>
      <c r="Q105" s="12">
        <f t="shared" ref="Q105:Q116" si="109">P105*$B$107</f>
        <v>8.2909374094671268E-3</v>
      </c>
      <c r="R105" s="9">
        <f t="shared" ref="R105:R116" si="110">L105*$B$107</f>
        <v>0.19436706250000002</v>
      </c>
      <c r="S105" s="13">
        <f t="shared" ref="S105:S116" si="111">Q105/R105</f>
        <v>4.2656082274573272E-2</v>
      </c>
      <c r="T105" s="2">
        <f t="shared" ref="T105:T116" si="112">$B$106/100</f>
        <v>0.01</v>
      </c>
      <c r="U105" s="14">
        <f t="shared" ref="U105:U116" si="113">S105*T105</f>
        <v>4.2656082274573274E-4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5.916560822745733E-3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26060.416666666668</v>
      </c>
      <c r="AX105" s="1">
        <f t="shared" ref="AX105:AX116" si="120">AW105*10000*AV105*0.67*AU105*AT105</f>
        <v>20079281.228717674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8.2756451002580604</v>
      </c>
      <c r="E106" s="10">
        <f t="shared" ref="E106:E117" si="122">D105</f>
        <v>7.0363132419354804</v>
      </c>
      <c r="F106" s="7" t="s">
        <v>83</v>
      </c>
      <c r="G106" s="1">
        <v>2</v>
      </c>
      <c r="H106" s="9">
        <f t="shared" si="103"/>
        <v>8.2756451002580604</v>
      </c>
      <c r="I106" s="9">
        <f t="shared" si="104"/>
        <v>281.42564510025807</v>
      </c>
      <c r="J106" s="9">
        <f t="shared" si="105"/>
        <v>4.970997344109547E-2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1.2681439586351098</v>
      </c>
      <c r="P106" s="9">
        <f t="shared" si="108"/>
        <v>6.3039402503236974E-2</v>
      </c>
      <c r="Q106" s="12">
        <f t="shared" si="109"/>
        <v>1.891182075097109E-2</v>
      </c>
      <c r="R106" s="9">
        <f t="shared" si="110"/>
        <v>0.19436706250000002</v>
      </c>
      <c r="S106" s="13">
        <f t="shared" si="111"/>
        <v>9.7299514165220702E-2</v>
      </c>
      <c r="T106" s="2">
        <f t="shared" si="112"/>
        <v>0.01</v>
      </c>
      <c r="U106" s="14">
        <f t="shared" si="113"/>
        <v>9.7299514165220704E-4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6.4629951416522073E-3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26060.416666666668</v>
      </c>
      <c r="AX106" s="1">
        <f t="shared" si="120"/>
        <v>21933738.351876944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7.75989263458621</v>
      </c>
      <c r="E107" s="10">
        <f t="shared" si="122"/>
        <v>8.2756451002580604</v>
      </c>
      <c r="F107" s="7" t="s">
        <v>83</v>
      </c>
      <c r="G107" s="1">
        <v>3</v>
      </c>
      <c r="H107" s="9">
        <f t="shared" si="103"/>
        <v>7.75989263458621</v>
      </c>
      <c r="I107" s="9">
        <f t="shared" si="104"/>
        <v>280.90989263458619</v>
      </c>
      <c r="J107" s="9">
        <f t="shared" si="105"/>
        <v>4.6650482144172195E-2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1.8529947644652063</v>
      </c>
      <c r="P107" s="9">
        <f t="shared" si="108"/>
        <v>8.6443099172928667E-2</v>
      </c>
      <c r="Q107" s="12">
        <f t="shared" si="109"/>
        <v>2.5932929751878598E-2</v>
      </c>
      <c r="R107" s="9">
        <f t="shared" si="110"/>
        <v>0.19436706250000002</v>
      </c>
      <c r="S107" s="13">
        <f t="shared" si="111"/>
        <v>0.133422450379825</v>
      </c>
      <c r="T107" s="2">
        <f t="shared" si="112"/>
        <v>0.01</v>
      </c>
      <c r="U107" s="14">
        <f t="shared" si="113"/>
        <v>1.33422450379825E-3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6.8242245037982499E-3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26060.416666666668</v>
      </c>
      <c r="AX107" s="1">
        <f t="shared" si="120"/>
        <v>23159657.626249354</v>
      </c>
    </row>
    <row r="108" spans="1:50" x14ac:dyDescent="0.15">
      <c r="C108" s="7">
        <v>3</v>
      </c>
      <c r="D108" s="7">
        <f t="shared" si="121"/>
        <v>8.3833275730322594</v>
      </c>
      <c r="E108" s="10">
        <f t="shared" si="122"/>
        <v>7.75989263458621</v>
      </c>
      <c r="F108" s="7" t="s">
        <v>83</v>
      </c>
      <c r="G108" s="1">
        <v>4</v>
      </c>
      <c r="H108" s="9">
        <f t="shared" si="103"/>
        <v>8.3833275730322594</v>
      </c>
      <c r="I108" s="9">
        <f t="shared" si="104"/>
        <v>281.53332757303224</v>
      </c>
      <c r="J108" s="9">
        <f t="shared" si="105"/>
        <v>5.0372170991131039E-2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2.414441873625611</v>
      </c>
      <c r="P108" s="9">
        <f t="shared" si="108"/>
        <v>0.12162067890641608</v>
      </c>
      <c r="Q108" s="12">
        <f t="shared" si="109"/>
        <v>3.6486203671924823E-2</v>
      </c>
      <c r="R108" s="9">
        <f t="shared" si="110"/>
        <v>0.19436706250000002</v>
      </c>
      <c r="S108" s="13">
        <f t="shared" si="111"/>
        <v>0.18771803824490488</v>
      </c>
      <c r="T108" s="2">
        <f t="shared" si="112"/>
        <v>0.01</v>
      </c>
      <c r="U108" s="14">
        <f t="shared" si="113"/>
        <v>1.8771803824490488E-3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7.3671803824490491E-3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26060.416666666668</v>
      </c>
      <c r="AX108" s="1">
        <f t="shared" si="120"/>
        <v>25002309.820460293</v>
      </c>
    </row>
    <row r="109" spans="1:50" x14ac:dyDescent="0.15">
      <c r="C109" s="7">
        <v>4</v>
      </c>
      <c r="D109" s="7">
        <f t="shared" si="121"/>
        <v>11.409495161800001</v>
      </c>
      <c r="E109" s="10">
        <f t="shared" si="122"/>
        <v>8.3833275730322594</v>
      </c>
      <c r="F109" s="7" t="s">
        <v>83</v>
      </c>
      <c r="G109" s="1">
        <v>5</v>
      </c>
      <c r="H109" s="9">
        <f t="shared" si="103"/>
        <v>11.409495161800001</v>
      </c>
      <c r="I109" s="9">
        <f t="shared" si="104"/>
        <v>284.55949516179999</v>
      </c>
      <c r="J109" s="9">
        <f t="shared" si="105"/>
        <v>7.276491338414473E-2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2.178180134983235</v>
      </c>
      <c r="O109" s="9">
        <f t="shared" si="123"/>
        <v>0.7625312680692935</v>
      </c>
      <c r="P109" s="9">
        <f t="shared" si="108"/>
        <v>5.5485521673764186E-2</v>
      </c>
      <c r="Q109" s="12">
        <f t="shared" si="109"/>
        <v>1.6645656502129257E-2</v>
      </c>
      <c r="R109" s="9">
        <f t="shared" si="110"/>
        <v>0.19436706250000002</v>
      </c>
      <c r="S109" s="13">
        <f t="shared" si="111"/>
        <v>8.5640315226399297E-2</v>
      </c>
      <c r="T109" s="2">
        <f t="shared" si="112"/>
        <v>0.01</v>
      </c>
      <c r="U109" s="14">
        <f t="shared" si="113"/>
        <v>8.5640315226399302E-4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6.3464031522639927E-3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26060.416666666668</v>
      </c>
      <c r="AX109" s="1">
        <f t="shared" si="120"/>
        <v>21538055.215325464</v>
      </c>
    </row>
    <row r="110" spans="1:50" x14ac:dyDescent="0.15">
      <c r="C110" s="7">
        <v>5</v>
      </c>
      <c r="D110" s="7">
        <f t="shared" si="121"/>
        <v>14.93021482</v>
      </c>
      <c r="E110" s="10">
        <f t="shared" si="122"/>
        <v>11.409495161800001</v>
      </c>
      <c r="F110" s="7" t="s">
        <v>85</v>
      </c>
      <c r="G110" s="1">
        <v>6</v>
      </c>
      <c r="H110" s="9">
        <f t="shared" si="103"/>
        <v>14.93021482</v>
      </c>
      <c r="I110" s="9">
        <f t="shared" si="104"/>
        <v>288.08021481999998</v>
      </c>
      <c r="J110" s="9">
        <f t="shared" si="105"/>
        <v>0.11054375469252926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1.3549359547288629</v>
      </c>
      <c r="P110" s="9">
        <f t="shared" si="108"/>
        <v>0.14977970780363536</v>
      </c>
      <c r="Q110" s="12">
        <f t="shared" si="109"/>
        <v>4.4933912341090607E-2</v>
      </c>
      <c r="R110" s="9">
        <f t="shared" si="110"/>
        <v>0.19436706250000002</v>
      </c>
      <c r="S110" s="13">
        <f t="shared" si="111"/>
        <v>0.23118069369953359</v>
      </c>
      <c r="T110" s="2">
        <f t="shared" si="112"/>
        <v>0.01</v>
      </c>
      <c r="U110" s="14">
        <f t="shared" si="113"/>
        <v>2.3118069369953359E-3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5.0000000000000001E-3</v>
      </c>
      <c r="AF110" s="2">
        <v>0.49</v>
      </c>
      <c r="AG110" s="14">
        <f t="shared" si="114"/>
        <v>2.4499999999999999E-3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1.4999999999999999E-2</v>
      </c>
      <c r="AR110" s="2">
        <v>0.5</v>
      </c>
      <c r="AS110" s="2">
        <f t="shared" si="115"/>
        <v>7.4999999999999997E-3</v>
      </c>
      <c r="AT110" s="1">
        <f t="shared" si="116"/>
        <v>1.2261806936995336E-2</v>
      </c>
      <c r="AU110" s="9">
        <f t="shared" si="117"/>
        <v>64.789020833333339</v>
      </c>
      <c r="AV110" s="1">
        <f t="shared" si="118"/>
        <v>0.3</v>
      </c>
      <c r="AW110" s="1">
        <f t="shared" si="119"/>
        <v>26060.416666666668</v>
      </c>
      <c r="AX110" s="1">
        <f t="shared" si="120"/>
        <v>41613409.755485497</v>
      </c>
    </row>
    <row r="111" spans="1:50" x14ac:dyDescent="0.15">
      <c r="C111" s="7">
        <v>6</v>
      </c>
      <c r="D111" s="7">
        <f t="shared" si="121"/>
        <v>20.5812533723333</v>
      </c>
      <c r="E111" s="10">
        <f t="shared" si="122"/>
        <v>14.93021482</v>
      </c>
      <c r="F111" s="7" t="s">
        <v>83</v>
      </c>
      <c r="G111" s="1">
        <v>7</v>
      </c>
      <c r="H111" s="9">
        <f t="shared" si="103"/>
        <v>20.5812533723333</v>
      </c>
      <c r="I111" s="9">
        <f t="shared" si="104"/>
        <v>293.7312533723333</v>
      </c>
      <c r="J111" s="9">
        <f t="shared" si="105"/>
        <v>0.2118040462602554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1.853046455258561</v>
      </c>
      <c r="P111" s="9">
        <f t="shared" si="108"/>
        <v>0.39248273713198656</v>
      </c>
      <c r="Q111" s="12">
        <f t="shared" si="109"/>
        <v>0.11774482113959596</v>
      </c>
      <c r="R111" s="9">
        <f t="shared" si="110"/>
        <v>0.19436706250000002</v>
      </c>
      <c r="S111" s="13">
        <f t="shared" si="111"/>
        <v>0.60578587557547692</v>
      </c>
      <c r="T111" s="2">
        <f t="shared" si="112"/>
        <v>0.01</v>
      </c>
      <c r="U111" s="14">
        <f t="shared" si="113"/>
        <v>6.0578587557547697E-3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1.6007858755754771E-2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26060.416666666668</v>
      </c>
      <c r="AX111" s="1">
        <f t="shared" si="120"/>
        <v>54326543.317309201</v>
      </c>
    </row>
    <row r="112" spans="1:50" x14ac:dyDescent="0.15">
      <c r="C112" s="7">
        <v>7</v>
      </c>
      <c r="D112" s="7">
        <f t="shared" si="121"/>
        <v>24.186023200645199</v>
      </c>
      <c r="E112" s="10">
        <f t="shared" si="122"/>
        <v>20.5812533723333</v>
      </c>
      <c r="F112" s="7" t="s">
        <v>83</v>
      </c>
      <c r="G112" s="1">
        <v>8</v>
      </c>
      <c r="H112" s="9">
        <f t="shared" si="103"/>
        <v>24.186023200645199</v>
      </c>
      <c r="I112" s="9">
        <f t="shared" si="104"/>
        <v>297.33602320064517</v>
      </c>
      <c r="J112" s="9">
        <f t="shared" si="105"/>
        <v>0.31656887056902749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2.1084539264599078</v>
      </c>
      <c r="P112" s="9">
        <f t="shared" si="108"/>
        <v>0.6674708781462444</v>
      </c>
      <c r="Q112" s="12">
        <f t="shared" si="109"/>
        <v>0.2002412634438733</v>
      </c>
      <c r="R112" s="9">
        <f t="shared" si="110"/>
        <v>0.19436706250000002</v>
      </c>
      <c r="S112" s="13">
        <f t="shared" si="111"/>
        <v>1.0302222036404614</v>
      </c>
      <c r="T112" s="2">
        <f t="shared" si="112"/>
        <v>0.01</v>
      </c>
      <c r="U112" s="14">
        <f t="shared" si="113"/>
        <v>1.0302222036404613E-2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2.0252222036404616E-2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26060.416666666668</v>
      </c>
      <c r="AX112" s="1">
        <f t="shared" si="120"/>
        <v>68730817.439088732</v>
      </c>
    </row>
    <row r="113" spans="1:53" x14ac:dyDescent="0.15">
      <c r="C113" s="7">
        <v>8</v>
      </c>
      <c r="D113" s="7">
        <f t="shared" si="121"/>
        <v>23.829552280322599</v>
      </c>
      <c r="E113" s="10">
        <f t="shared" si="122"/>
        <v>24.186023200645199</v>
      </c>
      <c r="F113" s="7" t="s">
        <v>83</v>
      </c>
      <c r="G113" s="1">
        <v>9</v>
      </c>
      <c r="H113" s="9">
        <f t="shared" si="103"/>
        <v>23.829552280322599</v>
      </c>
      <c r="I113" s="9">
        <f t="shared" si="104"/>
        <v>296.97955228032259</v>
      </c>
      <c r="J113" s="9">
        <f t="shared" si="105"/>
        <v>0.30436699382838761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2.088873256646997</v>
      </c>
      <c r="P113" s="9">
        <f t="shared" si="108"/>
        <v>0.63578407361416045</v>
      </c>
      <c r="Q113" s="12">
        <f t="shared" si="109"/>
        <v>0.19073522208424812</v>
      </c>
      <c r="R113" s="9">
        <f t="shared" si="110"/>
        <v>0.19436706250000002</v>
      </c>
      <c r="S113" s="13">
        <f t="shared" si="111"/>
        <v>0.98131452742538672</v>
      </c>
      <c r="T113" s="2">
        <f t="shared" si="112"/>
        <v>0.01</v>
      </c>
      <c r="U113" s="14">
        <f t="shared" si="113"/>
        <v>9.8131452742538667E-3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1.9763145274253865E-2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26060.416666666668</v>
      </c>
      <c r="AX113" s="1">
        <f t="shared" si="120"/>
        <v>67071017.067916647</v>
      </c>
    </row>
    <row r="114" spans="1:53" x14ac:dyDescent="0.15">
      <c r="C114" s="7">
        <v>9</v>
      </c>
      <c r="D114" s="7">
        <f t="shared" si="121"/>
        <v>20.548854956333301</v>
      </c>
      <c r="E114" s="10">
        <f t="shared" si="122"/>
        <v>23.829552280322599</v>
      </c>
      <c r="F114" s="7" t="s">
        <v>83</v>
      </c>
      <c r="G114" s="1">
        <v>10</v>
      </c>
      <c r="H114" s="9">
        <f t="shared" si="103"/>
        <v>20.548854956333301</v>
      </c>
      <c r="I114" s="9">
        <f t="shared" si="104"/>
        <v>293.69885495633326</v>
      </c>
      <c r="J114" s="9">
        <f t="shared" si="105"/>
        <v>0.21103096065569352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2.1009793913661703</v>
      </c>
      <c r="P114" s="9">
        <f t="shared" si="108"/>
        <v>0.44337169927781722</v>
      </c>
      <c r="Q114" s="12">
        <f t="shared" si="109"/>
        <v>0.13301150978334517</v>
      </c>
      <c r="R114" s="9">
        <f t="shared" si="110"/>
        <v>0.19436706250000002</v>
      </c>
      <c r="S114" s="13">
        <f t="shared" si="111"/>
        <v>0.6843315326810846</v>
      </c>
      <c r="T114" s="2">
        <f t="shared" si="112"/>
        <v>0.01</v>
      </c>
      <c r="U114" s="14">
        <f t="shared" si="113"/>
        <v>6.8433153268108457E-3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1.6793315326810845E-2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26060.416666666668</v>
      </c>
      <c r="AX114" s="1">
        <f t="shared" si="120"/>
        <v>56992180.307390891</v>
      </c>
    </row>
    <row r="115" spans="1:53" x14ac:dyDescent="0.15">
      <c r="C115" s="7">
        <v>10</v>
      </c>
      <c r="D115" s="7">
        <f t="shared" si="121"/>
        <v>15.780194079677401</v>
      </c>
      <c r="E115" s="10">
        <f t="shared" si="122"/>
        <v>20.548854956333301</v>
      </c>
      <c r="F115" s="7" t="s">
        <v>83</v>
      </c>
      <c r="G115" s="1">
        <v>11</v>
      </c>
      <c r="H115" s="9">
        <f t="shared" si="103"/>
        <v>15.780194079677401</v>
      </c>
      <c r="I115" s="9">
        <f t="shared" si="104"/>
        <v>288.93019407967739</v>
      </c>
      <c r="J115" s="9">
        <f t="shared" si="105"/>
        <v>0.12210013411998197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1.5747273074839356</v>
      </c>
      <c r="O115" s="9">
        <f t="shared" si="123"/>
        <v>0.73077059293775082</v>
      </c>
      <c r="P115" s="9">
        <f t="shared" si="108"/>
        <v>8.9227187408638123E-2</v>
      </c>
      <c r="Q115" s="12">
        <f t="shared" si="109"/>
        <v>2.6768156222591436E-2</v>
      </c>
      <c r="R115" s="9">
        <f t="shared" si="110"/>
        <v>0.19436706250000002</v>
      </c>
      <c r="S115" s="13">
        <f t="shared" si="111"/>
        <v>0.13771961091705767</v>
      </c>
      <c r="T115" s="2">
        <f t="shared" si="112"/>
        <v>0.01</v>
      </c>
      <c r="U115" s="14">
        <f t="shared" si="113"/>
        <v>1.3771961091705767E-3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6.867196109170577E-3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26060.416666666668</v>
      </c>
      <c r="AX115" s="1">
        <f t="shared" si="120"/>
        <v>23305492.170162655</v>
      </c>
    </row>
    <row r="116" spans="1:53" x14ac:dyDescent="0.15">
      <c r="C116" s="7">
        <v>11</v>
      </c>
      <c r="D116" s="7">
        <f t="shared" si="121"/>
        <v>9.3963424966666693</v>
      </c>
      <c r="E116" s="10">
        <f t="shared" si="122"/>
        <v>15.780194079677401</v>
      </c>
      <c r="F116" s="7" t="s">
        <v>85</v>
      </c>
      <c r="G116" s="1">
        <v>12</v>
      </c>
      <c r="H116" s="9">
        <f t="shared" si="103"/>
        <v>9.3963424966666693</v>
      </c>
      <c r="I116" s="9">
        <f t="shared" si="104"/>
        <v>282.54634249666663</v>
      </c>
      <c r="J116" s="9">
        <f t="shared" si="105"/>
        <v>5.7021941040200579E-2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1.289433613862446</v>
      </c>
      <c r="P116" s="9">
        <f t="shared" si="108"/>
        <v>7.3526007504917154E-2</v>
      </c>
      <c r="Q116" s="12">
        <f t="shared" si="109"/>
        <v>2.2057802251475144E-2</v>
      </c>
      <c r="R116" s="9">
        <f t="shared" si="110"/>
        <v>0.19436706250000002</v>
      </c>
      <c r="S116" s="13">
        <f t="shared" si="111"/>
        <v>0.11348528895668802</v>
      </c>
      <c r="T116" s="2">
        <f t="shared" si="112"/>
        <v>0.01</v>
      </c>
      <c r="U116" s="14">
        <f t="shared" si="113"/>
        <v>1.1348528895668802E-3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6.6248528895668799E-3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26060.416666666668</v>
      </c>
      <c r="AX116" s="1">
        <f t="shared" si="120"/>
        <v>22483041.79635964</v>
      </c>
      <c r="AY116" s="1">
        <f>SUM(AX105:AX116)</f>
        <v>446235544.09634298</v>
      </c>
    </row>
    <row r="117" spans="1:53" x14ac:dyDescent="0.15">
      <c r="C117" s="7">
        <v>12</v>
      </c>
      <c r="D117" s="7">
        <f t="shared" si="121"/>
        <v>7.47696774980645</v>
      </c>
      <c r="E117" s="10">
        <f t="shared" si="122"/>
        <v>9.3963424966666693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7.0363132419354804</v>
      </c>
      <c r="E121" s="7"/>
      <c r="F121" s="7"/>
      <c r="G121" s="1">
        <v>1</v>
      </c>
      <c r="H121" s="9">
        <f t="shared" ref="H121:H132" si="124">E122</f>
        <v>7.0363132419354804</v>
      </c>
      <c r="I121" s="9">
        <f t="shared" ref="I121:I132" si="125">H121+273.15</f>
        <v>280.18631324193547</v>
      </c>
      <c r="J121" s="9">
        <f t="shared" ref="J121:J132" si="126">EXP(($C$15*(I121-$C$13))/($C$16*I121*$C$13))</f>
        <v>4.2656082274573272E-2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1.214418662357101E-2</v>
      </c>
      <c r="Q121" s="12">
        <f t="shared" ref="Q121:Q132" si="130">P121*$B$123</f>
        <v>4.0075815857784332E-3</v>
      </c>
      <c r="R121" s="9">
        <f t="shared" ref="R121:R132" si="131">L121*$B$123</f>
        <v>9.3951000000000007E-2</v>
      </c>
      <c r="S121" s="13">
        <f t="shared" ref="S121:S132" si="132">Q121/R121</f>
        <v>4.2656082274573265E-2</v>
      </c>
      <c r="T121" s="2">
        <f t="shared" ref="T121:T132" si="133">$B$122/100</f>
        <v>0.01</v>
      </c>
      <c r="U121" s="14">
        <f t="shared" ref="U121:U132" si="134">S121*T121</f>
        <v>4.2656082274573264E-4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5.916560822745733E-3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11748.166666666666</v>
      </c>
      <c r="AX121" s="1">
        <f t="shared" ref="AX121:AX132" si="141">AW121*10000*AV121*0.67*AU121*AT121</f>
        <v>4375378.6393888788</v>
      </c>
      <c r="AZ121" s="1">
        <f t="shared" ref="AZ121:AZ132" si="142">$E$9/12</f>
        <v>9114.5</v>
      </c>
      <c r="BA121" s="1">
        <f t="shared" ref="BA121:BA132" si="143">AZ121*10000*AV121*0.67*AU121*AT121</f>
        <v>3394520.1613338199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8.2756451002580604</v>
      </c>
      <c r="E122" s="10">
        <f t="shared" ref="E122:E133" si="145">D121</f>
        <v>7.0363132419354804</v>
      </c>
      <c r="F122" s="7" t="s">
        <v>83</v>
      </c>
      <c r="G122" s="1">
        <v>2</v>
      </c>
      <c r="H122" s="9">
        <f t="shared" si="124"/>
        <v>8.2756451002580604</v>
      </c>
      <c r="I122" s="9">
        <f t="shared" si="125"/>
        <v>281.42564510025807</v>
      </c>
      <c r="J122" s="9">
        <f t="shared" si="126"/>
        <v>4.970997344109547E-2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0.55725581337642904</v>
      </c>
      <c r="P122" s="9">
        <f t="shared" si="129"/>
        <v>2.7701171682838342E-2</v>
      </c>
      <c r="Q122" s="12">
        <f t="shared" si="130"/>
        <v>9.1413866553366526E-3</v>
      </c>
      <c r="R122" s="9">
        <f t="shared" si="131"/>
        <v>9.3951000000000007E-2</v>
      </c>
      <c r="S122" s="13">
        <f t="shared" si="132"/>
        <v>9.7299514165220716E-2</v>
      </c>
      <c r="T122" s="2">
        <f t="shared" si="133"/>
        <v>0.01</v>
      </c>
      <c r="U122" s="14">
        <f t="shared" si="134"/>
        <v>9.7299514165220715E-4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6.4629951416522073E-3</v>
      </c>
      <c r="AU122" s="9">
        <f t="shared" si="138"/>
        <v>28.47</v>
      </c>
      <c r="AV122" s="1">
        <f t="shared" si="139"/>
        <v>0.33</v>
      </c>
      <c r="AW122" s="1">
        <f t="shared" si="140"/>
        <v>11748.166666666666</v>
      </c>
      <c r="AX122" s="1">
        <f t="shared" si="141"/>
        <v>4779474.3832509117</v>
      </c>
      <c r="AZ122" s="1">
        <f t="shared" si="142"/>
        <v>9114.5</v>
      </c>
      <c r="BA122" s="1">
        <f t="shared" si="143"/>
        <v>3708027.0055872919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7.75989263458621</v>
      </c>
      <c r="E123" s="10">
        <f t="shared" si="145"/>
        <v>8.2756451002580604</v>
      </c>
      <c r="F123" s="7" t="s">
        <v>83</v>
      </c>
      <c r="G123" s="1">
        <v>3</v>
      </c>
      <c r="H123" s="9">
        <f t="shared" si="124"/>
        <v>7.75989263458621</v>
      </c>
      <c r="I123" s="9">
        <f t="shared" si="125"/>
        <v>280.90989263458619</v>
      </c>
      <c r="J123" s="9">
        <f t="shared" si="126"/>
        <v>4.6650482144172195E-2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0.81425464169359074</v>
      </c>
      <c r="P123" s="9">
        <f t="shared" si="129"/>
        <v>3.7985371623136185E-2</v>
      </c>
      <c r="Q123" s="12">
        <f t="shared" si="130"/>
        <v>1.2535172635634941E-2</v>
      </c>
      <c r="R123" s="9">
        <f t="shared" si="131"/>
        <v>9.3951000000000007E-2</v>
      </c>
      <c r="S123" s="13">
        <f t="shared" si="132"/>
        <v>0.13342245037982503</v>
      </c>
      <c r="T123" s="2">
        <f t="shared" si="133"/>
        <v>0.01</v>
      </c>
      <c r="U123" s="14">
        <f t="shared" si="134"/>
        <v>1.3342245037982503E-3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6.8242245037982508E-3</v>
      </c>
      <c r="AU123" s="9">
        <f t="shared" si="138"/>
        <v>28.47</v>
      </c>
      <c r="AV123" s="1">
        <f t="shared" si="139"/>
        <v>0.33</v>
      </c>
      <c r="AW123" s="1">
        <f t="shared" si="140"/>
        <v>11748.166666666666</v>
      </c>
      <c r="AX123" s="1">
        <f t="shared" si="141"/>
        <v>5046608.497545437</v>
      </c>
      <c r="AZ123" s="1">
        <f t="shared" si="142"/>
        <v>9114.5</v>
      </c>
      <c r="BA123" s="1">
        <f t="shared" si="143"/>
        <v>3915275.843114065</v>
      </c>
    </row>
    <row r="124" spans="1:53" x14ac:dyDescent="0.15">
      <c r="C124" s="7">
        <v>3</v>
      </c>
      <c r="D124" s="7">
        <f t="shared" si="144"/>
        <v>8.3833275730322594</v>
      </c>
      <c r="E124" s="10">
        <f t="shared" si="145"/>
        <v>7.75989263458621</v>
      </c>
      <c r="F124" s="7" t="s">
        <v>83</v>
      </c>
      <c r="G124" s="1">
        <v>4</v>
      </c>
      <c r="H124" s="9">
        <f t="shared" si="124"/>
        <v>8.3833275730322594</v>
      </c>
      <c r="I124" s="9">
        <f t="shared" si="125"/>
        <v>281.53332757303224</v>
      </c>
      <c r="J124" s="9">
        <f t="shared" si="126"/>
        <v>5.0372170991131039E-2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1.0609692700704545</v>
      </c>
      <c r="P124" s="9">
        <f t="shared" si="129"/>
        <v>5.3443325488324422E-2</v>
      </c>
      <c r="Q124" s="12">
        <f t="shared" si="130"/>
        <v>1.763629741114706E-2</v>
      </c>
      <c r="R124" s="9">
        <f t="shared" si="131"/>
        <v>9.3951000000000007E-2</v>
      </c>
      <c r="S124" s="13">
        <f t="shared" si="132"/>
        <v>0.18771803824490488</v>
      </c>
      <c r="T124" s="2">
        <f t="shared" si="133"/>
        <v>0.01</v>
      </c>
      <c r="U124" s="14">
        <f t="shared" si="134"/>
        <v>1.8771803824490488E-3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7.3671803824490491E-3</v>
      </c>
      <c r="AU124" s="9">
        <f t="shared" si="138"/>
        <v>28.47</v>
      </c>
      <c r="AV124" s="1">
        <f t="shared" si="139"/>
        <v>0.33</v>
      </c>
      <c r="AW124" s="1">
        <f t="shared" si="140"/>
        <v>11748.166666666666</v>
      </c>
      <c r="AX124" s="1">
        <f t="shared" si="141"/>
        <v>5448131.8866816359</v>
      </c>
      <c r="AZ124" s="1">
        <f t="shared" si="142"/>
        <v>9114.5</v>
      </c>
      <c r="BA124" s="1">
        <f t="shared" si="143"/>
        <v>4226786.9949489795</v>
      </c>
    </row>
    <row r="125" spans="1:53" x14ac:dyDescent="0.15">
      <c r="C125" s="7">
        <v>4</v>
      </c>
      <c r="D125" s="7">
        <f t="shared" si="144"/>
        <v>11.409495161800001</v>
      </c>
      <c r="E125" s="10">
        <f t="shared" si="145"/>
        <v>8.3833275730322594</v>
      </c>
      <c r="F125" s="7" t="s">
        <v>83</v>
      </c>
      <c r="G125" s="1">
        <v>5</v>
      </c>
      <c r="H125" s="9">
        <f t="shared" si="124"/>
        <v>11.409495161800001</v>
      </c>
      <c r="I125" s="9">
        <f t="shared" si="125"/>
        <v>284.55949516179999</v>
      </c>
      <c r="J125" s="9">
        <f t="shared" si="126"/>
        <v>7.276491338414473E-2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0.95714964735302355</v>
      </c>
      <c r="O125" s="9">
        <f t="shared" si="146"/>
        <v>0.33507629722910648</v>
      </c>
      <c r="P125" s="9">
        <f t="shared" si="129"/>
        <v>2.4381797744955868E-2</v>
      </c>
      <c r="Q125" s="12">
        <f t="shared" si="130"/>
        <v>8.0459932558354375E-3</v>
      </c>
      <c r="R125" s="9">
        <f t="shared" si="131"/>
        <v>9.3951000000000007E-2</v>
      </c>
      <c r="S125" s="13">
        <f t="shared" si="132"/>
        <v>8.5640315226399255E-2</v>
      </c>
      <c r="T125" s="2">
        <f t="shared" si="133"/>
        <v>0.01</v>
      </c>
      <c r="U125" s="14">
        <f t="shared" si="134"/>
        <v>8.5640315226399259E-4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6.3464031522639927E-3</v>
      </c>
      <c r="AU125" s="9">
        <f t="shared" si="138"/>
        <v>28.47</v>
      </c>
      <c r="AV125" s="1">
        <f t="shared" si="139"/>
        <v>0.33</v>
      </c>
      <c r="AW125" s="1">
        <f t="shared" si="140"/>
        <v>11748.166666666666</v>
      </c>
      <c r="AX125" s="1">
        <f t="shared" si="141"/>
        <v>4693252.9929574355</v>
      </c>
      <c r="AZ125" s="1">
        <f t="shared" si="142"/>
        <v>9114.5</v>
      </c>
      <c r="BA125" s="1">
        <f t="shared" si="143"/>
        <v>3641134.4525509411</v>
      </c>
    </row>
    <row r="126" spans="1:53" x14ac:dyDescent="0.15">
      <c r="C126" s="7">
        <v>5</v>
      </c>
      <c r="D126" s="7">
        <f t="shared" si="144"/>
        <v>14.93021482</v>
      </c>
      <c r="E126" s="10">
        <f t="shared" si="145"/>
        <v>11.409495161800001</v>
      </c>
      <c r="F126" s="7" t="s">
        <v>85</v>
      </c>
      <c r="G126" s="1">
        <v>6</v>
      </c>
      <c r="H126" s="9">
        <f t="shared" si="124"/>
        <v>14.93021482</v>
      </c>
      <c r="I126" s="9">
        <f t="shared" si="125"/>
        <v>288.08021481999998</v>
      </c>
      <c r="J126" s="9">
        <f t="shared" si="126"/>
        <v>0.11054375469252926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0.59539449948415069</v>
      </c>
      <c r="P126" s="9">
        <f t="shared" si="129"/>
        <v>6.5817143496257197E-2</v>
      </c>
      <c r="Q126" s="12">
        <f t="shared" si="130"/>
        <v>2.1719657353764875E-2</v>
      </c>
      <c r="R126" s="9">
        <f t="shared" si="131"/>
        <v>9.3951000000000007E-2</v>
      </c>
      <c r="S126" s="13">
        <f t="shared" si="132"/>
        <v>0.23118069369953351</v>
      </c>
      <c r="T126" s="2">
        <f t="shared" si="133"/>
        <v>0.01</v>
      </c>
      <c r="U126" s="14">
        <f t="shared" si="134"/>
        <v>2.3118069369953351E-3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5.0000000000000001E-3</v>
      </c>
      <c r="AF126" s="2">
        <v>0.49</v>
      </c>
      <c r="AG126" s="14">
        <f t="shared" si="135"/>
        <v>2.4499999999999999E-3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1.4999999999999999E-2</v>
      </c>
      <c r="AR126" s="2">
        <v>0.5</v>
      </c>
      <c r="AS126" s="2">
        <f t="shared" si="136"/>
        <v>7.4999999999999997E-3</v>
      </c>
      <c r="AT126" s="1">
        <f t="shared" si="137"/>
        <v>1.2261806936995336E-2</v>
      </c>
      <c r="AU126" s="9">
        <f t="shared" si="138"/>
        <v>28.47</v>
      </c>
      <c r="AV126" s="1">
        <f t="shared" si="139"/>
        <v>0.33</v>
      </c>
      <c r="AW126" s="1">
        <f t="shared" si="140"/>
        <v>11748.166666666666</v>
      </c>
      <c r="AX126" s="1">
        <f t="shared" si="141"/>
        <v>9067775.9867162276</v>
      </c>
      <c r="AZ126" s="1">
        <f t="shared" si="142"/>
        <v>9114.5</v>
      </c>
      <c r="BA126" s="1">
        <f t="shared" si="143"/>
        <v>7034990.7841727128</v>
      </c>
    </row>
    <row r="127" spans="1:53" x14ac:dyDescent="0.15">
      <c r="C127" s="7">
        <v>6</v>
      </c>
      <c r="D127" s="7">
        <f t="shared" si="144"/>
        <v>20.5812533723333</v>
      </c>
      <c r="E127" s="10">
        <f t="shared" si="145"/>
        <v>14.93021482</v>
      </c>
      <c r="F127" s="7" t="s">
        <v>83</v>
      </c>
      <c r="G127" s="1">
        <v>7</v>
      </c>
      <c r="H127" s="9">
        <f t="shared" si="124"/>
        <v>20.5812533723333</v>
      </c>
      <c r="I127" s="9">
        <f t="shared" si="125"/>
        <v>293.7312533723333</v>
      </c>
      <c r="J127" s="9">
        <f t="shared" si="126"/>
        <v>0.2118040462602554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0.81427735598789341</v>
      </c>
      <c r="P127" s="9">
        <f t="shared" si="129"/>
        <v>0.17246723877633824</v>
      </c>
      <c r="Q127" s="12">
        <f t="shared" si="130"/>
        <v>5.6914188796191624E-2</v>
      </c>
      <c r="R127" s="9">
        <f t="shared" si="131"/>
        <v>9.3951000000000007E-2</v>
      </c>
      <c r="S127" s="13">
        <f t="shared" si="132"/>
        <v>0.60578587557547681</v>
      </c>
      <c r="T127" s="2">
        <f t="shared" si="133"/>
        <v>0.01</v>
      </c>
      <c r="U127" s="14">
        <f t="shared" si="134"/>
        <v>6.057858755754768E-3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1.6007858755754768E-2</v>
      </c>
      <c r="AU127" s="9">
        <f t="shared" si="138"/>
        <v>28.47</v>
      </c>
      <c r="AV127" s="1">
        <f t="shared" si="139"/>
        <v>0.33</v>
      </c>
      <c r="AW127" s="1">
        <f t="shared" si="140"/>
        <v>11748.166666666666</v>
      </c>
      <c r="AX127" s="1">
        <f t="shared" si="141"/>
        <v>11838033.168360056</v>
      </c>
      <c r="AZ127" s="1">
        <f t="shared" si="142"/>
        <v>9114.5</v>
      </c>
      <c r="BA127" s="1">
        <f t="shared" si="143"/>
        <v>9184220.5149471033</v>
      </c>
    </row>
    <row r="128" spans="1:53" x14ac:dyDescent="0.15">
      <c r="C128" s="7">
        <v>7</v>
      </c>
      <c r="D128" s="7">
        <f t="shared" si="144"/>
        <v>24.186023200645199</v>
      </c>
      <c r="E128" s="10">
        <f t="shared" si="145"/>
        <v>20.5812533723333</v>
      </c>
      <c r="F128" s="7" t="s">
        <v>83</v>
      </c>
      <c r="G128" s="1">
        <v>8</v>
      </c>
      <c r="H128" s="9">
        <f t="shared" si="124"/>
        <v>24.186023200645199</v>
      </c>
      <c r="I128" s="9">
        <f t="shared" si="125"/>
        <v>297.33602320064517</v>
      </c>
      <c r="J128" s="9">
        <f t="shared" si="126"/>
        <v>0.31656887056902749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0.9265101172115553</v>
      </c>
      <c r="P128" s="9">
        <f t="shared" si="129"/>
        <v>0.29330426137643933</v>
      </c>
      <c r="Q128" s="12">
        <f t="shared" si="130"/>
        <v>9.6790406254224984E-2</v>
      </c>
      <c r="R128" s="9">
        <f t="shared" si="131"/>
        <v>9.3951000000000007E-2</v>
      </c>
      <c r="S128" s="13">
        <f t="shared" si="132"/>
        <v>1.0302222036404614</v>
      </c>
      <c r="T128" s="2">
        <f t="shared" si="133"/>
        <v>0.01</v>
      </c>
      <c r="U128" s="14">
        <f t="shared" si="134"/>
        <v>1.0302222036404613E-2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2.0252222036404616E-2</v>
      </c>
      <c r="AU128" s="9">
        <f t="shared" si="138"/>
        <v>28.47</v>
      </c>
      <c r="AV128" s="1">
        <f t="shared" si="139"/>
        <v>0.33</v>
      </c>
      <c r="AW128" s="1">
        <f t="shared" si="140"/>
        <v>11748.166666666666</v>
      </c>
      <c r="AX128" s="1">
        <f t="shared" si="141"/>
        <v>14976798.574872624</v>
      </c>
      <c r="AZ128" s="1">
        <f t="shared" si="142"/>
        <v>9114.5</v>
      </c>
      <c r="BA128" s="1">
        <f t="shared" si="143"/>
        <v>11619347.467889447</v>
      </c>
    </row>
    <row r="129" spans="1:54" x14ac:dyDescent="0.15">
      <c r="C129" s="7">
        <v>8</v>
      </c>
      <c r="D129" s="7">
        <f t="shared" si="144"/>
        <v>23.829552280322599</v>
      </c>
      <c r="E129" s="10">
        <f t="shared" si="145"/>
        <v>24.186023200645199</v>
      </c>
      <c r="F129" s="7" t="s">
        <v>83</v>
      </c>
      <c r="G129" s="1">
        <v>9</v>
      </c>
      <c r="H129" s="9">
        <f t="shared" si="124"/>
        <v>23.829552280322599</v>
      </c>
      <c r="I129" s="9">
        <f t="shared" si="125"/>
        <v>296.97955228032259</v>
      </c>
      <c r="J129" s="9">
        <f t="shared" si="126"/>
        <v>0.30436699382838761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0.91790585583511586</v>
      </c>
      <c r="P129" s="9">
        <f t="shared" si="129"/>
        <v>0.27938024595800753</v>
      </c>
      <c r="Q129" s="12">
        <f t="shared" si="130"/>
        <v>9.2195481166142484E-2</v>
      </c>
      <c r="R129" s="9">
        <f t="shared" si="131"/>
        <v>9.3951000000000007E-2</v>
      </c>
      <c r="S129" s="13">
        <f t="shared" si="132"/>
        <v>0.98131452742538638</v>
      </c>
      <c r="T129" s="2">
        <f t="shared" si="133"/>
        <v>0.01</v>
      </c>
      <c r="U129" s="14">
        <f t="shared" si="134"/>
        <v>9.8131452742538632E-3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1.9763145274253865E-2</v>
      </c>
      <c r="AU129" s="9">
        <f t="shared" si="138"/>
        <v>28.47</v>
      </c>
      <c r="AV129" s="1">
        <f t="shared" si="139"/>
        <v>0.33</v>
      </c>
      <c r="AW129" s="1">
        <f t="shared" si="140"/>
        <v>11748.166666666666</v>
      </c>
      <c r="AX129" s="1">
        <f t="shared" si="141"/>
        <v>14615119.538309827</v>
      </c>
      <c r="AZ129" s="1">
        <f t="shared" si="142"/>
        <v>9114.5</v>
      </c>
      <c r="BA129" s="1">
        <f t="shared" si="143"/>
        <v>11338748.488296749</v>
      </c>
    </row>
    <row r="130" spans="1:54" x14ac:dyDescent="0.15">
      <c r="C130" s="7">
        <v>9</v>
      </c>
      <c r="D130" s="7">
        <f t="shared" si="144"/>
        <v>20.548854956333301</v>
      </c>
      <c r="E130" s="10">
        <f t="shared" si="145"/>
        <v>23.829552280322599</v>
      </c>
      <c r="F130" s="7" t="s">
        <v>83</v>
      </c>
      <c r="G130" s="1">
        <v>10</v>
      </c>
      <c r="H130" s="9">
        <f t="shared" si="124"/>
        <v>20.548854956333301</v>
      </c>
      <c r="I130" s="9">
        <f t="shared" si="125"/>
        <v>293.69885495633326</v>
      </c>
      <c r="J130" s="9">
        <f t="shared" si="126"/>
        <v>0.21103096065569352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0.92322560987710833</v>
      </c>
      <c r="P130" s="9">
        <f t="shared" si="129"/>
        <v>0.19482918735430471</v>
      </c>
      <c r="Q130" s="12">
        <f t="shared" si="130"/>
        <v>6.4293631826920564E-2</v>
      </c>
      <c r="R130" s="9">
        <f t="shared" si="131"/>
        <v>9.3951000000000007E-2</v>
      </c>
      <c r="S130" s="13">
        <f t="shared" si="132"/>
        <v>0.68433153268108438</v>
      </c>
      <c r="T130" s="2">
        <f t="shared" si="133"/>
        <v>0.01</v>
      </c>
      <c r="U130" s="14">
        <f t="shared" si="134"/>
        <v>6.843315326810844E-3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1.6793315326810845E-2</v>
      </c>
      <c r="AU130" s="9">
        <f t="shared" si="138"/>
        <v>28.47</v>
      </c>
      <c r="AV130" s="1">
        <f t="shared" si="139"/>
        <v>0.33</v>
      </c>
      <c r="AW130" s="1">
        <f t="shared" si="140"/>
        <v>11748.166666666666</v>
      </c>
      <c r="AX130" s="1">
        <f t="shared" si="141"/>
        <v>12418889.176795632</v>
      </c>
      <c r="AZ130" s="1">
        <f t="shared" si="142"/>
        <v>9114.5</v>
      </c>
      <c r="BA130" s="1">
        <f t="shared" si="143"/>
        <v>9634862.0694210827</v>
      </c>
    </row>
    <row r="131" spans="1:54" x14ac:dyDescent="0.15">
      <c r="C131" s="7">
        <v>10</v>
      </c>
      <c r="D131" s="7">
        <f t="shared" si="144"/>
        <v>15.780194079677401</v>
      </c>
      <c r="E131" s="10">
        <f t="shared" si="145"/>
        <v>20.548854956333301</v>
      </c>
      <c r="F131" s="7" t="s">
        <v>83</v>
      </c>
      <c r="G131" s="1">
        <v>11</v>
      </c>
      <c r="H131" s="9">
        <f t="shared" si="124"/>
        <v>15.780194079677401</v>
      </c>
      <c r="I131" s="9">
        <f t="shared" si="125"/>
        <v>288.93019407967739</v>
      </c>
      <c r="J131" s="9">
        <f t="shared" si="126"/>
        <v>0.12210013411998197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0.6919766013966635</v>
      </c>
      <c r="O131" s="9">
        <f t="shared" si="146"/>
        <v>0.32111982112614013</v>
      </c>
      <c r="P131" s="9">
        <f t="shared" si="129"/>
        <v>3.920877322808633E-2</v>
      </c>
      <c r="Q131" s="12">
        <f t="shared" si="130"/>
        <v>1.2938895165268489E-2</v>
      </c>
      <c r="R131" s="9">
        <f t="shared" si="131"/>
        <v>9.3951000000000007E-2</v>
      </c>
      <c r="S131" s="13">
        <f t="shared" si="132"/>
        <v>0.1377196109170577</v>
      </c>
      <c r="T131" s="2">
        <f t="shared" si="133"/>
        <v>0.01</v>
      </c>
      <c r="U131" s="14">
        <f t="shared" si="134"/>
        <v>1.3771961091705771E-3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6.867196109170577E-3</v>
      </c>
      <c r="AU131" s="9">
        <f t="shared" si="138"/>
        <v>28.47</v>
      </c>
      <c r="AV131" s="1">
        <f t="shared" si="139"/>
        <v>0.33</v>
      </c>
      <c r="AW131" s="1">
        <f t="shared" si="140"/>
        <v>11748.166666666666</v>
      </c>
      <c r="AX131" s="1">
        <f t="shared" si="141"/>
        <v>5078386.5946324319</v>
      </c>
      <c r="AZ131" s="1">
        <f t="shared" si="142"/>
        <v>9114.5</v>
      </c>
      <c r="BA131" s="1">
        <f t="shared" si="143"/>
        <v>3939930.0273895757</v>
      </c>
    </row>
    <row r="132" spans="1:54" x14ac:dyDescent="0.15">
      <c r="C132" s="7">
        <v>11</v>
      </c>
      <c r="D132" s="7">
        <f t="shared" si="144"/>
        <v>9.3963424966666693</v>
      </c>
      <c r="E132" s="10">
        <f t="shared" si="145"/>
        <v>15.780194079677401</v>
      </c>
      <c r="F132" s="7" t="s">
        <v>85</v>
      </c>
      <c r="G132" s="1">
        <v>12</v>
      </c>
      <c r="H132" s="9">
        <f t="shared" si="124"/>
        <v>9.3963424966666693</v>
      </c>
      <c r="I132" s="9">
        <f t="shared" si="125"/>
        <v>282.54634249666663</v>
      </c>
      <c r="J132" s="9">
        <f t="shared" si="126"/>
        <v>5.7021941040200579E-2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0.56661104789805372</v>
      </c>
      <c r="P132" s="9">
        <f t="shared" si="129"/>
        <v>3.2309261765969086E-2</v>
      </c>
      <c r="Q132" s="12">
        <f t="shared" si="130"/>
        <v>1.0662056382769798E-2</v>
      </c>
      <c r="R132" s="9">
        <f t="shared" si="131"/>
        <v>9.3951000000000007E-2</v>
      </c>
      <c r="S132" s="13">
        <f t="shared" si="132"/>
        <v>0.11348528895668804</v>
      </c>
      <c r="T132" s="2">
        <f t="shared" si="133"/>
        <v>0.01</v>
      </c>
      <c r="U132" s="14">
        <f t="shared" si="134"/>
        <v>1.1348528895668804E-3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6.6248528895668807E-3</v>
      </c>
      <c r="AU132" s="9">
        <f t="shared" si="138"/>
        <v>28.47</v>
      </c>
      <c r="AV132" s="1">
        <f t="shared" si="139"/>
        <v>0.33</v>
      </c>
      <c r="AW132" s="1">
        <f t="shared" si="140"/>
        <v>11748.166666666666</v>
      </c>
      <c r="AX132" s="1">
        <f t="shared" si="141"/>
        <v>4899170.428649934</v>
      </c>
      <c r="AY132" s="1">
        <f>SUM(AX121:AX132)</f>
        <v>97237019.868161023</v>
      </c>
      <c r="AZ132" s="1">
        <f t="shared" si="142"/>
        <v>9114.5</v>
      </c>
      <c r="BA132" s="1">
        <f t="shared" si="143"/>
        <v>3800889.9719329113</v>
      </c>
      <c r="BB132" s="1">
        <f>SUM(BA121:BA132)</f>
        <v>75438733.78158468</v>
      </c>
    </row>
    <row r="133" spans="1:54" x14ac:dyDescent="0.15">
      <c r="C133" s="7">
        <v>12</v>
      </c>
      <c r="D133" s="7">
        <f t="shared" si="144"/>
        <v>7.47696774980645</v>
      </c>
      <c r="E133" s="10">
        <f t="shared" si="145"/>
        <v>9.3963424966666693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7.0363132419354804</v>
      </c>
      <c r="E136" s="7"/>
      <c r="F136" s="7"/>
      <c r="G136" s="1">
        <v>1</v>
      </c>
      <c r="H136" s="9">
        <f t="shared" ref="H136:H147" si="147">E137</f>
        <v>7.0363132419354804</v>
      </c>
      <c r="I136" s="9">
        <f t="shared" ref="I136:I147" si="148">H136+273.15</f>
        <v>280.18631324193547</v>
      </c>
      <c r="J136" s="9">
        <f t="shared" ref="J136:J147" si="149">EXP(($C$15*(I136-$C$13))/($C$16*I136*$C$13))</f>
        <v>4.2656082274573272E-2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3.237801038367677E-2</v>
      </c>
      <c r="Q136" s="12">
        <f t="shared" ref="Q136:Q147" si="153">P136*$B$138</f>
        <v>8.4182826997559607E-3</v>
      </c>
      <c r="R136" s="9">
        <f t="shared" ref="R136:R147" si="154">L136*$B$138</f>
        <v>0.19735245833333334</v>
      </c>
      <c r="S136" s="13">
        <f t="shared" ref="S136:S147" si="155">Q136/R136</f>
        <v>4.2656082274573272E-2</v>
      </c>
      <c r="T136" s="2">
        <f t="shared" ref="T136:T147" si="156">$B$137/100</f>
        <v>0.01</v>
      </c>
      <c r="U136" s="14">
        <f t="shared" ref="U136:U147" si="157">S136*T136</f>
        <v>4.2656082274573274E-4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5.916560822745733E-3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8.2756451002580604</v>
      </c>
      <c r="E137" s="10">
        <f t="shared" ref="E137:E148" si="166">D136</f>
        <v>7.0363132419354804</v>
      </c>
      <c r="F137" s="7" t="s">
        <v>83</v>
      </c>
      <c r="G137" s="1">
        <v>2</v>
      </c>
      <c r="H137" s="9">
        <f t="shared" si="147"/>
        <v>8.2756451002580604</v>
      </c>
      <c r="I137" s="9">
        <f t="shared" si="148"/>
        <v>281.42564510025807</v>
      </c>
      <c r="J137" s="9">
        <f t="shared" si="149"/>
        <v>4.970997344109547E-2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1.4857178229496566</v>
      </c>
      <c r="P137" s="9">
        <f t="shared" si="152"/>
        <v>7.3854993519789608E-2</v>
      </c>
      <c r="Q137" s="12">
        <f t="shared" si="153"/>
        <v>1.9202298315145298E-2</v>
      </c>
      <c r="R137" s="9">
        <f t="shared" si="154"/>
        <v>0.19735245833333334</v>
      </c>
      <c r="S137" s="13">
        <f t="shared" si="155"/>
        <v>9.7299514165220716E-2</v>
      </c>
      <c r="T137" s="2">
        <f t="shared" si="156"/>
        <v>0.01</v>
      </c>
      <c r="U137" s="14">
        <f t="shared" si="157"/>
        <v>9.7299514165220715E-4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6.4629951416522073E-3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7.75989263458621</v>
      </c>
      <c r="E138" s="10">
        <f t="shared" si="166"/>
        <v>8.2756451002580604</v>
      </c>
      <c r="F138" s="7" t="s">
        <v>83</v>
      </c>
      <c r="G138" s="1">
        <v>3</v>
      </c>
      <c r="H138" s="9">
        <f t="shared" si="147"/>
        <v>7.75989263458621</v>
      </c>
      <c r="I138" s="9">
        <f t="shared" si="148"/>
        <v>280.90989263458619</v>
      </c>
      <c r="J138" s="9">
        <f t="shared" si="149"/>
        <v>4.6650482144172195E-2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2.170910746096534</v>
      </c>
      <c r="P138" s="9">
        <f t="shared" si="152"/>
        <v>0.1012740329973679</v>
      </c>
      <c r="Q138" s="12">
        <f t="shared" si="153"/>
        <v>2.6331248579315653E-2</v>
      </c>
      <c r="R138" s="9">
        <f t="shared" si="154"/>
        <v>0.19735245833333334</v>
      </c>
      <c r="S138" s="13">
        <f t="shared" si="155"/>
        <v>0.13342245037982503</v>
      </c>
      <c r="T138" s="2">
        <f t="shared" si="156"/>
        <v>0.01</v>
      </c>
      <c r="U138" s="14">
        <f t="shared" si="157"/>
        <v>1.3342245037982503E-3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6.8242245037982508E-3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8.3833275730322594</v>
      </c>
      <c r="E139" s="10">
        <f t="shared" si="166"/>
        <v>7.75989263458621</v>
      </c>
      <c r="F139" s="7" t="s">
        <v>83</v>
      </c>
      <c r="G139" s="1">
        <v>4</v>
      </c>
      <c r="H139" s="9">
        <f t="shared" si="147"/>
        <v>8.3833275730322594</v>
      </c>
      <c r="I139" s="9">
        <f t="shared" si="148"/>
        <v>281.53332757303224</v>
      </c>
      <c r="J139" s="9">
        <f t="shared" si="149"/>
        <v>5.0372170991131039E-2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2.8286846297658328</v>
      </c>
      <c r="P139" s="9">
        <f t="shared" si="152"/>
        <v>0.14248698585054873</v>
      </c>
      <c r="Q139" s="12">
        <f t="shared" si="153"/>
        <v>3.7046616321142672E-2</v>
      </c>
      <c r="R139" s="9">
        <f t="shared" si="154"/>
        <v>0.19735245833333334</v>
      </c>
      <c r="S139" s="13">
        <f t="shared" si="155"/>
        <v>0.18771803824490491</v>
      </c>
      <c r="T139" s="2">
        <f t="shared" si="156"/>
        <v>0.01</v>
      </c>
      <c r="U139" s="14">
        <f t="shared" si="157"/>
        <v>1.877180382449049E-3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7.3671803824490491E-3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11.409495161800001</v>
      </c>
      <c r="E140" s="10">
        <f t="shared" si="166"/>
        <v>8.3833275730322594</v>
      </c>
      <c r="F140" s="7" t="s">
        <v>83</v>
      </c>
      <c r="G140" s="1">
        <v>5</v>
      </c>
      <c r="H140" s="9">
        <f t="shared" si="147"/>
        <v>11.409495161800001</v>
      </c>
      <c r="I140" s="9">
        <f t="shared" si="148"/>
        <v>284.55949516179999</v>
      </c>
      <c r="J140" s="9">
        <f t="shared" si="149"/>
        <v>7.276491338414473E-2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3.445245560581951</v>
      </c>
      <c r="P140" s="9">
        <f t="shared" si="152"/>
        <v>0.25069299480285484</v>
      </c>
      <c r="Q140" s="12">
        <f t="shared" si="153"/>
        <v>6.518017864874226E-2</v>
      </c>
      <c r="R140" s="9">
        <f t="shared" si="154"/>
        <v>0.19735245833333334</v>
      </c>
      <c r="S140" s="13">
        <f t="shared" si="155"/>
        <v>0.33027295022923542</v>
      </c>
      <c r="T140" s="2">
        <f t="shared" si="156"/>
        <v>0.01</v>
      </c>
      <c r="U140" s="14">
        <f t="shared" si="157"/>
        <v>3.3027295022923543E-3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8.7927295022923561E-3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14.93021482</v>
      </c>
      <c r="E141" s="10">
        <f t="shared" si="166"/>
        <v>11.409495161800001</v>
      </c>
      <c r="F141" s="7" t="s">
        <v>85</v>
      </c>
      <c r="G141" s="1">
        <v>6</v>
      </c>
      <c r="H141" s="9">
        <f t="shared" si="147"/>
        <v>14.93021482</v>
      </c>
      <c r="I141" s="9">
        <f t="shared" si="148"/>
        <v>288.08021481999998</v>
      </c>
      <c r="J141" s="9">
        <f t="shared" si="149"/>
        <v>0.11054375469252926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3.9536004824457627</v>
      </c>
      <c r="P141" s="9">
        <f t="shared" si="152"/>
        <v>0.43704584188374973</v>
      </c>
      <c r="Q141" s="12">
        <f t="shared" si="153"/>
        <v>0.11363191888977493</v>
      </c>
      <c r="R141" s="9">
        <f t="shared" si="154"/>
        <v>0.19735245833333334</v>
      </c>
      <c r="S141" s="13">
        <f t="shared" si="155"/>
        <v>0.57578162364639873</v>
      </c>
      <c r="T141" s="2">
        <f t="shared" si="156"/>
        <v>0.01</v>
      </c>
      <c r="U141" s="14">
        <f t="shared" si="157"/>
        <v>5.7578162364639871E-3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5.0000000000000001E-3</v>
      </c>
      <c r="AF141" s="2">
        <v>0.49</v>
      </c>
      <c r="AG141" s="14">
        <f t="shared" si="158"/>
        <v>2.4499999999999999E-3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1.4999999999999999E-2</v>
      </c>
      <c r="AR141" s="2">
        <v>0.5</v>
      </c>
      <c r="AS141" s="2">
        <f t="shared" si="159"/>
        <v>7.4999999999999997E-3</v>
      </c>
      <c r="AT141" s="1">
        <f t="shared" si="160"/>
        <v>1.5707816236463987E-2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20.5812533723333</v>
      </c>
      <c r="E142" s="10">
        <f t="shared" si="166"/>
        <v>14.93021482</v>
      </c>
      <c r="F142" s="7" t="s">
        <v>83</v>
      </c>
      <c r="G142" s="1">
        <v>7</v>
      </c>
      <c r="H142" s="9">
        <f t="shared" si="147"/>
        <v>20.5812533723333</v>
      </c>
      <c r="I142" s="9">
        <f t="shared" si="148"/>
        <v>293.7312533723333</v>
      </c>
      <c r="J142" s="9">
        <f t="shared" si="149"/>
        <v>0.2118040462602554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4.2756025572286793</v>
      </c>
      <c r="P142" s="9">
        <f t="shared" si="152"/>
        <v>0.90558992182172948</v>
      </c>
      <c r="Q142" s="12">
        <f t="shared" si="153"/>
        <v>0.23545337967364968</v>
      </c>
      <c r="R142" s="9">
        <f t="shared" si="154"/>
        <v>0.19735245833333334</v>
      </c>
      <c r="S142" s="13">
        <f t="shared" si="155"/>
        <v>1.193060282410888</v>
      </c>
      <c r="T142" s="2">
        <f t="shared" si="156"/>
        <v>0.01</v>
      </c>
      <c r="U142" s="14">
        <f t="shared" si="157"/>
        <v>1.193060282410888E-2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2.1880602824108881E-2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24.186023200645199</v>
      </c>
      <c r="E143" s="10">
        <f t="shared" si="166"/>
        <v>20.5812533723333</v>
      </c>
      <c r="F143" s="7" t="s">
        <v>83</v>
      </c>
      <c r="G143" s="1">
        <v>8</v>
      </c>
      <c r="H143" s="9">
        <f t="shared" si="147"/>
        <v>24.186023200645199</v>
      </c>
      <c r="I143" s="9">
        <f t="shared" si="148"/>
        <v>297.33602320064517</v>
      </c>
      <c r="J143" s="9">
        <f t="shared" si="149"/>
        <v>0.31656887056902749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4.129060552073617</v>
      </c>
      <c r="P143" s="9">
        <f t="shared" si="152"/>
        <v>1.30713203548107</v>
      </c>
      <c r="Q143" s="12">
        <f t="shared" si="153"/>
        <v>0.33985432922507824</v>
      </c>
      <c r="R143" s="9">
        <f t="shared" si="154"/>
        <v>0.19735245833333334</v>
      </c>
      <c r="S143" s="13">
        <f t="shared" si="155"/>
        <v>1.722067878430253</v>
      </c>
      <c r="T143" s="2">
        <f t="shared" si="156"/>
        <v>0.01</v>
      </c>
      <c r="U143" s="14">
        <f t="shared" si="157"/>
        <v>1.7220678784302529E-2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2.7170678784302529E-2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23.829552280322599</v>
      </c>
      <c r="E144" s="10">
        <f t="shared" si="166"/>
        <v>24.186023200645199</v>
      </c>
      <c r="F144" s="7" t="s">
        <v>83</v>
      </c>
      <c r="G144" s="1">
        <v>9</v>
      </c>
      <c r="H144" s="9">
        <f t="shared" si="147"/>
        <v>23.829552280322599</v>
      </c>
      <c r="I144" s="9">
        <f t="shared" si="148"/>
        <v>296.97955228032259</v>
      </c>
      <c r="J144" s="9">
        <f t="shared" si="149"/>
        <v>0.30436699382838761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3.580976433259214</v>
      </c>
      <c r="P144" s="9">
        <f t="shared" si="152"/>
        <v>1.0899310319614086</v>
      </c>
      <c r="Q144" s="12">
        <f t="shared" si="153"/>
        <v>0.28338206830996626</v>
      </c>
      <c r="R144" s="9">
        <f t="shared" si="154"/>
        <v>0.19735245833333334</v>
      </c>
      <c r="S144" s="13">
        <f t="shared" si="155"/>
        <v>1.4359186133436794</v>
      </c>
      <c r="T144" s="2">
        <f t="shared" si="156"/>
        <v>0.01</v>
      </c>
      <c r="U144" s="14">
        <f t="shared" si="157"/>
        <v>1.4359186133436794E-2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2.4309186133436793E-2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20.548854956333301</v>
      </c>
      <c r="E145" s="10">
        <f t="shared" si="166"/>
        <v>23.829552280322599</v>
      </c>
      <c r="F145" s="7" t="s">
        <v>83</v>
      </c>
      <c r="G145" s="1">
        <v>10</v>
      </c>
      <c r="H145" s="9">
        <f t="shared" si="147"/>
        <v>20.548854956333301</v>
      </c>
      <c r="I145" s="9">
        <f t="shared" si="148"/>
        <v>293.69885495633326</v>
      </c>
      <c r="J145" s="9">
        <f t="shared" si="149"/>
        <v>0.21103096065569352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3.2500933179644722</v>
      </c>
      <c r="P145" s="9">
        <f t="shared" si="152"/>
        <v>0.68587031511069296</v>
      </c>
      <c r="Q145" s="12">
        <f t="shared" si="153"/>
        <v>0.17832628192878017</v>
      </c>
      <c r="R145" s="9">
        <f t="shared" si="154"/>
        <v>0.19735245833333334</v>
      </c>
      <c r="S145" s="13">
        <f t="shared" si="155"/>
        <v>0.90359290902565059</v>
      </c>
      <c r="T145" s="2">
        <f t="shared" si="156"/>
        <v>0.01</v>
      </c>
      <c r="U145" s="14">
        <f t="shared" si="157"/>
        <v>9.035929090256507E-3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1.8985929090256509E-2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15.780194079677401</v>
      </c>
      <c r="E146" s="10">
        <f t="shared" si="166"/>
        <v>20.548854956333301</v>
      </c>
      <c r="F146" s="7" t="s">
        <v>83</v>
      </c>
      <c r="G146" s="1">
        <v>11</v>
      </c>
      <c r="H146" s="9">
        <f t="shared" si="147"/>
        <v>15.780194079677401</v>
      </c>
      <c r="I146" s="9">
        <f t="shared" si="148"/>
        <v>288.93019407967739</v>
      </c>
      <c r="J146" s="9">
        <f t="shared" si="149"/>
        <v>0.12210013411998197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3.323270919520446</v>
      </c>
      <c r="P146" s="9">
        <f t="shared" si="152"/>
        <v>0.40577182499048225</v>
      </c>
      <c r="Q146" s="12">
        <f t="shared" si="153"/>
        <v>0.10550067449752538</v>
      </c>
      <c r="R146" s="9">
        <f t="shared" si="154"/>
        <v>0.19735245833333334</v>
      </c>
      <c r="S146" s="13">
        <f t="shared" si="155"/>
        <v>0.53457998642880877</v>
      </c>
      <c r="T146" s="2">
        <f t="shared" si="156"/>
        <v>0.01</v>
      </c>
      <c r="U146" s="14">
        <f t="shared" si="157"/>
        <v>5.3457998642880882E-3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1.0835799864288089E-2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9.3963424966666693</v>
      </c>
      <c r="E147" s="10">
        <f t="shared" si="166"/>
        <v>15.780194079677401</v>
      </c>
      <c r="F147" s="7" t="s">
        <v>85</v>
      </c>
      <c r="G147" s="1">
        <v>12</v>
      </c>
      <c r="H147" s="9">
        <f t="shared" si="147"/>
        <v>9.3963424966666693</v>
      </c>
      <c r="I147" s="9">
        <f t="shared" si="148"/>
        <v>282.54634249666663</v>
      </c>
      <c r="J147" s="9">
        <f t="shared" si="149"/>
        <v>5.7021941040200579E-2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3.6765470111966301</v>
      </c>
      <c r="P147" s="9">
        <f t="shared" si="152"/>
        <v>0.20964384690397989</v>
      </c>
      <c r="Q147" s="12">
        <f t="shared" si="153"/>
        <v>5.4507400195034771E-2</v>
      </c>
      <c r="R147" s="9">
        <f t="shared" si="154"/>
        <v>0.19735245833333334</v>
      </c>
      <c r="S147" s="13">
        <f t="shared" si="155"/>
        <v>0.27619316554430945</v>
      </c>
      <c r="T147" s="2">
        <f t="shared" si="156"/>
        <v>0.01</v>
      </c>
      <c r="U147" s="14">
        <f t="shared" si="157"/>
        <v>2.7619316554430944E-3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8.2519316554430944E-3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7.47696774980645</v>
      </c>
      <c r="E148" s="10">
        <f t="shared" si="166"/>
        <v>9.3963424966666693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248236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5100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85520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265900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>
        <v>5700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678681.8268988299</v>
      </c>
      <c r="J13" s="6" t="s">
        <v>37</v>
      </c>
      <c r="K13" s="6">
        <f>I13/(10000*1000)</f>
        <v>6.7868182689882983E-2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2.2396368316774198</v>
      </c>
      <c r="E26" s="7"/>
      <c r="F26" s="7"/>
      <c r="G26" s="1">
        <v>1</v>
      </c>
      <c r="H26" s="9">
        <f t="shared" ref="H26:H37" si="0">E27</f>
        <v>2.2396368316774198</v>
      </c>
      <c r="I26" s="9">
        <f t="shared" ref="I26:I37" si="1">H26+273.15</f>
        <v>275.38963683167742</v>
      </c>
      <c r="J26" s="9">
        <f t="shared" ref="J26:J37" si="2">EXP(($C$15*(I26-$C$13))/($C$16*I26*$C$13))</f>
        <v>2.3286700733746016E-2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0.94385874697117933</v>
      </c>
      <c r="Q26" s="12">
        <f t="shared" ref="Q26:Q37" si="6">P26*$B$28</f>
        <v>9.4385874697117941E-2</v>
      </c>
      <c r="R26" s="9">
        <f t="shared" ref="R26:R37" si="7">L26*$B$28</f>
        <v>4.0532094166666672</v>
      </c>
      <c r="S26" s="13">
        <f t="shared" ref="S26:S37" si="8">Q26/R26</f>
        <v>2.3286700733746016E-2</v>
      </c>
      <c r="T26" s="2">
        <f t="shared" ref="T26:T37" si="9">$B$27/100</f>
        <v>0.34</v>
      </c>
      <c r="U26" s="14">
        <f t="shared" ref="U26:U37" si="10">S26*T26</f>
        <v>7.9174782494736452E-3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2.0817478249473644E-2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-8.4026570747096798</v>
      </c>
      <c r="E27" s="10">
        <f t="shared" ref="E27:E38" si="18">D26</f>
        <v>2.2396368316774198</v>
      </c>
      <c r="F27" s="7" t="s">
        <v>83</v>
      </c>
      <c r="G27" s="1">
        <v>2</v>
      </c>
      <c r="H27" s="9">
        <f t="shared" si="0"/>
        <v>-8.4026570747096798</v>
      </c>
      <c r="I27" s="9">
        <f t="shared" si="1"/>
        <v>264.7473429252903</v>
      </c>
      <c r="J27" s="9">
        <f t="shared" si="2"/>
        <v>5.6216659624234132E-3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80.120329586362161</v>
      </c>
      <c r="P27" s="9">
        <f t="shared" si="5"/>
        <v>0.45040972973379773</v>
      </c>
      <c r="Q27" s="12">
        <f t="shared" si="6"/>
        <v>4.5040972973379778E-2</v>
      </c>
      <c r="R27" s="9">
        <f t="shared" si="7"/>
        <v>4.0532094166666672</v>
      </c>
      <c r="S27" s="13">
        <f t="shared" si="8"/>
        <v>1.1112421871954787E-2</v>
      </c>
      <c r="T27" s="2">
        <f t="shared" si="9"/>
        <v>0.34</v>
      </c>
      <c r="U27" s="14">
        <f t="shared" si="10"/>
        <v>3.7782234364646277E-3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1.6678223436464627E-2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0.39973761482758602</v>
      </c>
      <c r="E28" s="10">
        <f t="shared" si="18"/>
        <v>-8.4026570747096798</v>
      </c>
      <c r="F28" s="7" t="s">
        <v>83</v>
      </c>
      <c r="G28" s="1">
        <v>3</v>
      </c>
      <c r="H28" s="9">
        <f t="shared" si="0"/>
        <v>0.39973761482758602</v>
      </c>
      <c r="I28" s="9">
        <f t="shared" si="1"/>
        <v>273.54973761482756</v>
      </c>
      <c r="J28" s="9">
        <f t="shared" si="2"/>
        <v>1.8358170215680602E-2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120.20201402329504</v>
      </c>
      <c r="P28" s="9">
        <f t="shared" si="5"/>
        <v>2.2066890337072769</v>
      </c>
      <c r="Q28" s="12">
        <f t="shared" si="6"/>
        <v>0.2206689033707277</v>
      </c>
      <c r="R28" s="9">
        <f t="shared" si="7"/>
        <v>4.0532094166666672</v>
      </c>
      <c r="S28" s="13">
        <f t="shared" si="8"/>
        <v>5.4443005698976282E-2</v>
      </c>
      <c r="T28" s="2">
        <f t="shared" si="9"/>
        <v>0.34</v>
      </c>
      <c r="U28" s="14">
        <f t="shared" si="10"/>
        <v>1.8510621937651937E-2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3.1410621937651935E-2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-0.133985412612903</v>
      </c>
      <c r="E29" s="10">
        <f t="shared" si="18"/>
        <v>0.39973761482758602</v>
      </c>
      <c r="F29" s="7" t="s">
        <v>83</v>
      </c>
      <c r="G29" s="1">
        <v>4</v>
      </c>
      <c r="H29" s="9">
        <f t="shared" si="0"/>
        <v>-0.133985412612903</v>
      </c>
      <c r="I29" s="9">
        <f t="shared" si="1"/>
        <v>273.01601458738708</v>
      </c>
      <c r="J29" s="9">
        <f t="shared" si="2"/>
        <v>1.712417241529781E-2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158.52741915625444</v>
      </c>
      <c r="P29" s="9">
        <f t="shared" si="5"/>
        <v>2.714650858183886</v>
      </c>
      <c r="Q29" s="12">
        <f t="shared" si="6"/>
        <v>0.27146508581838863</v>
      </c>
      <c r="R29" s="9">
        <f t="shared" si="7"/>
        <v>4.0532094166666672</v>
      </c>
      <c r="S29" s="13">
        <f t="shared" si="8"/>
        <v>6.697534173835995E-2</v>
      </c>
      <c r="T29" s="2">
        <f t="shared" si="9"/>
        <v>0.34</v>
      </c>
      <c r="U29" s="14">
        <f t="shared" si="10"/>
        <v>2.2771616191042385E-2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3.5671616191042387E-2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5.2751360504000004</v>
      </c>
      <c r="E30" s="10">
        <f t="shared" si="18"/>
        <v>-0.133985412612903</v>
      </c>
      <c r="F30" s="7" t="s">
        <v>83</v>
      </c>
      <c r="G30" s="1">
        <v>5</v>
      </c>
      <c r="H30" s="9">
        <f t="shared" si="0"/>
        <v>5.2751360504000004</v>
      </c>
      <c r="I30" s="9">
        <f t="shared" si="1"/>
        <v>278.4251360504</v>
      </c>
      <c r="J30" s="9">
        <f t="shared" si="2"/>
        <v>3.4238535123066904E-2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148.02212988316703</v>
      </c>
      <c r="O30" s="9">
        <f t="shared" si="19"/>
        <v>48.322732581570193</v>
      </c>
      <c r="P30" s="9">
        <f t="shared" si="5"/>
        <v>1.6544995767366606</v>
      </c>
      <c r="Q30" s="12">
        <f t="shared" si="6"/>
        <v>0.16544995767366608</v>
      </c>
      <c r="R30" s="9">
        <f t="shared" si="7"/>
        <v>4.0532094166666672</v>
      </c>
      <c r="S30" s="13">
        <f t="shared" si="8"/>
        <v>4.0819494051637491E-2</v>
      </c>
      <c r="T30" s="2">
        <f t="shared" si="9"/>
        <v>0.34</v>
      </c>
      <c r="U30" s="14">
        <f t="shared" si="10"/>
        <v>1.3878627977556748E-2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2.677862797755675E-2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13.2916703585161</v>
      </c>
      <c r="E31" s="10">
        <f t="shared" si="18"/>
        <v>5.2751360504000004</v>
      </c>
      <c r="F31" s="7" t="s">
        <v>85</v>
      </c>
      <c r="G31" s="1">
        <v>6</v>
      </c>
      <c r="H31" s="9">
        <f t="shared" si="0"/>
        <v>13.2916703585161</v>
      </c>
      <c r="I31" s="9">
        <f t="shared" si="1"/>
        <v>286.44167035851609</v>
      </c>
      <c r="J31" s="9">
        <f t="shared" si="2"/>
        <v>9.111024279275165E-2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87.200327171500206</v>
      </c>
      <c r="P31" s="9">
        <f t="shared" si="5"/>
        <v>7.9448429802027629</v>
      </c>
      <c r="Q31" s="12">
        <f t="shared" si="6"/>
        <v>0.79448429802027631</v>
      </c>
      <c r="R31" s="9">
        <f t="shared" si="7"/>
        <v>4.0532094166666672</v>
      </c>
      <c r="S31" s="13">
        <f t="shared" si="8"/>
        <v>0.19601363175398298</v>
      </c>
      <c r="T31" s="2">
        <f t="shared" si="9"/>
        <v>0.34</v>
      </c>
      <c r="U31" s="14">
        <f t="shared" si="10"/>
        <v>6.6644634796354213E-2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7.9544634796354208E-2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15.549856893533301</v>
      </c>
      <c r="E32" s="10">
        <f t="shared" si="18"/>
        <v>13.2916703585161</v>
      </c>
      <c r="F32" s="7" t="s">
        <v>83</v>
      </c>
      <c r="G32" s="1">
        <v>7</v>
      </c>
      <c r="H32" s="9">
        <f t="shared" si="0"/>
        <v>15.549856893533301</v>
      </c>
      <c r="I32" s="9">
        <f t="shared" si="1"/>
        <v>288.69985689353325</v>
      </c>
      <c r="J32" s="9">
        <f t="shared" si="2"/>
        <v>0.118860983557767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119.78757835796411</v>
      </c>
      <c r="P32" s="9">
        <f t="shared" si="5"/>
        <v>14.238069381630698</v>
      </c>
      <c r="Q32" s="12">
        <f t="shared" si="6"/>
        <v>1.4238069381630698</v>
      </c>
      <c r="R32" s="9">
        <f t="shared" si="7"/>
        <v>4.0532094166666672</v>
      </c>
      <c r="S32" s="13">
        <f t="shared" si="8"/>
        <v>0.35127889822529801</v>
      </c>
      <c r="T32" s="2">
        <f t="shared" si="9"/>
        <v>0.34</v>
      </c>
      <c r="U32" s="14">
        <f t="shared" si="10"/>
        <v>0.11943482539660133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0.14508482539660134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17.772735114516099</v>
      </c>
      <c r="E33" s="10">
        <f t="shared" si="18"/>
        <v>15.549856893533301</v>
      </c>
      <c r="F33" s="7" t="s">
        <v>83</v>
      </c>
      <c r="G33" s="1">
        <v>8</v>
      </c>
      <c r="H33" s="9">
        <f t="shared" si="0"/>
        <v>17.772735114516099</v>
      </c>
      <c r="I33" s="9">
        <f t="shared" si="1"/>
        <v>290.92273511451606</v>
      </c>
      <c r="J33" s="9">
        <f t="shared" si="2"/>
        <v>0.15379957971478517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146.08160314300008</v>
      </c>
      <c r="P33" s="9">
        <f t="shared" si="5"/>
        <v>22.467289167455451</v>
      </c>
      <c r="Q33" s="12">
        <f t="shared" si="6"/>
        <v>2.2467289167455453</v>
      </c>
      <c r="R33" s="9">
        <f t="shared" si="7"/>
        <v>4.0532094166666672</v>
      </c>
      <c r="S33" s="13">
        <f t="shared" si="8"/>
        <v>0.55430861961068878</v>
      </c>
      <c r="T33" s="2">
        <f t="shared" si="9"/>
        <v>0.34</v>
      </c>
      <c r="U33" s="14">
        <f t="shared" si="10"/>
        <v>0.1884649306676342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0.21411493066763421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16.191484153548402</v>
      </c>
      <c r="E34" s="10">
        <f t="shared" si="18"/>
        <v>17.772735114516099</v>
      </c>
      <c r="F34" s="7" t="s">
        <v>83</v>
      </c>
      <c r="G34" s="1">
        <v>9</v>
      </c>
      <c r="H34" s="9">
        <f t="shared" si="0"/>
        <v>16.191484153548402</v>
      </c>
      <c r="I34" s="9">
        <f t="shared" si="1"/>
        <v>289.34148415354838</v>
      </c>
      <c r="J34" s="9">
        <f t="shared" si="2"/>
        <v>0.12809141899939042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164.1464081422113</v>
      </c>
      <c r="P34" s="9">
        <f t="shared" si="5"/>
        <v>21.025746342588938</v>
      </c>
      <c r="Q34" s="12">
        <f t="shared" si="6"/>
        <v>2.102574634258894</v>
      </c>
      <c r="R34" s="9">
        <f t="shared" si="7"/>
        <v>4.0532094166666672</v>
      </c>
      <c r="S34" s="13">
        <f t="shared" si="8"/>
        <v>0.51874315341644439</v>
      </c>
      <c r="T34" s="2">
        <f t="shared" si="9"/>
        <v>0.34</v>
      </c>
      <c r="U34" s="14">
        <f t="shared" si="10"/>
        <v>0.17637267216159111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0.20202267216159112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12.8345064296667</v>
      </c>
      <c r="E35" s="10">
        <f t="shared" si="18"/>
        <v>16.191484153548402</v>
      </c>
      <c r="F35" s="7" t="s">
        <v>83</v>
      </c>
      <c r="G35" s="1">
        <v>10</v>
      </c>
      <c r="H35" s="9">
        <f t="shared" si="0"/>
        <v>12.8345064296667</v>
      </c>
      <c r="I35" s="9">
        <f t="shared" si="1"/>
        <v>285.98450642966668</v>
      </c>
      <c r="J35" s="9">
        <f t="shared" si="2"/>
        <v>8.6291539800841394E-2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183.65275596628902</v>
      </c>
      <c r="P35" s="9">
        <f t="shared" si="5"/>
        <v>15.84767910099924</v>
      </c>
      <c r="Q35" s="12">
        <f t="shared" si="6"/>
        <v>1.5847679100999241</v>
      </c>
      <c r="R35" s="9">
        <f t="shared" si="7"/>
        <v>4.0532094166666672</v>
      </c>
      <c r="S35" s="13">
        <f t="shared" si="8"/>
        <v>0.39099087838477065</v>
      </c>
      <c r="T35" s="2">
        <f t="shared" si="9"/>
        <v>0.34</v>
      </c>
      <c r="U35" s="14">
        <f t="shared" si="10"/>
        <v>0.13293689865082203</v>
      </c>
      <c r="V35" s="13"/>
      <c r="W35" s="2"/>
      <c r="X35" s="14"/>
      <c r="Y35" s="2">
        <v>0.02</v>
      </c>
      <c r="Z35" s="2">
        <v>0.63</v>
      </c>
      <c r="AA35" s="2">
        <f t="shared" si="11"/>
        <v>1.26E-2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0.01</v>
      </c>
      <c r="AO35" s="2">
        <v>0.03</v>
      </c>
      <c r="AP35" s="2">
        <f t="shared" si="12"/>
        <v>2.9999999999999997E-4</v>
      </c>
      <c r="AQ35" s="1">
        <f t="shared" si="13"/>
        <v>0.14583689865082203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4.7754763909677402</v>
      </c>
      <c r="E36" s="10">
        <f t="shared" si="18"/>
        <v>12.8345064296667</v>
      </c>
      <c r="F36" s="7" t="s">
        <v>83</v>
      </c>
      <c r="G36" s="1">
        <v>11</v>
      </c>
      <c r="H36" s="9">
        <f t="shared" si="0"/>
        <v>4.7754763909677402</v>
      </c>
      <c r="I36" s="9">
        <f t="shared" si="1"/>
        <v>277.92547639096773</v>
      </c>
      <c r="J36" s="9">
        <f t="shared" si="2"/>
        <v>3.2152183041090278E-2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159.41482302202527</v>
      </c>
      <c r="O36" s="9">
        <f t="shared" si="19"/>
        <v>48.92234800993117</v>
      </c>
      <c r="P36" s="9">
        <f t="shared" si="5"/>
        <v>1.5729602880152256</v>
      </c>
      <c r="Q36" s="12">
        <f t="shared" si="6"/>
        <v>0.15729602880152257</v>
      </c>
      <c r="R36" s="9">
        <f t="shared" si="7"/>
        <v>4.0532094166666672</v>
      </c>
      <c r="S36" s="13">
        <f t="shared" si="8"/>
        <v>3.8807772466610373E-2</v>
      </c>
      <c r="T36" s="2">
        <f t="shared" si="9"/>
        <v>0.34</v>
      </c>
      <c r="U36" s="14">
        <f t="shared" si="10"/>
        <v>1.3194642638647528E-2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2.6094642638647528E-2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-0.22561423846666701</v>
      </c>
      <c r="E37" s="10">
        <f t="shared" si="18"/>
        <v>4.7754763909677402</v>
      </c>
      <c r="F37" s="7" t="s">
        <v>85</v>
      </c>
      <c r="G37" s="1">
        <v>12</v>
      </c>
      <c r="H37" s="9">
        <f t="shared" si="0"/>
        <v>-0.22561423846666701</v>
      </c>
      <c r="I37" s="9">
        <f t="shared" si="1"/>
        <v>272.9243857615333</v>
      </c>
      <c r="J37" s="9">
        <f t="shared" si="2"/>
        <v>1.6920360477786438E-2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87.881481888582613</v>
      </c>
      <c r="P37" s="9">
        <f t="shared" si="5"/>
        <v>1.4869863528768779</v>
      </c>
      <c r="Q37" s="12">
        <f t="shared" si="6"/>
        <v>0.14869863528768779</v>
      </c>
      <c r="R37" s="9">
        <f t="shared" si="7"/>
        <v>4.0532094166666672</v>
      </c>
      <c r="S37" s="13">
        <f t="shared" si="8"/>
        <v>3.6686640141573676E-2</v>
      </c>
      <c r="T37" s="2">
        <f t="shared" si="9"/>
        <v>0.34</v>
      </c>
      <c r="U37" s="14">
        <f t="shared" si="10"/>
        <v>1.2473457648135051E-2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2.5373457648135051E-2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0.53251956570967796</v>
      </c>
      <c r="E38" s="10">
        <f t="shared" si="18"/>
        <v>-0.22561423846666701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2.2396368316774198</v>
      </c>
      <c r="E42" s="7"/>
      <c r="F42" s="7"/>
      <c r="G42" s="1">
        <v>1</v>
      </c>
      <c r="H42" s="9">
        <f t="shared" ref="H42:H53" si="20">E43</f>
        <v>2.2396368316774198</v>
      </c>
      <c r="I42" s="9">
        <f t="shared" ref="I42:I53" si="21">H42+273.15</f>
        <v>275.38963683167742</v>
      </c>
      <c r="J42" s="9">
        <f t="shared" ref="J42:J53" si="22">EXP(($C$15*(I42-$C$13))/($C$16*I42*$C$13))</f>
        <v>2.3286700733746016E-2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1.370567880060539</v>
      </c>
      <c r="Q42" s="12">
        <f t="shared" ref="Q42:Q53" si="26">P42*$B$44</f>
        <v>0.32893629121452933</v>
      </c>
      <c r="R42" s="9">
        <f t="shared" ref="R42:R53" si="27">L42*$B$44</f>
        <v>14.125500000000001</v>
      </c>
      <c r="S42" s="13">
        <f t="shared" ref="S42:S53" si="28">Q42/R42</f>
        <v>2.3286700733746012E-2</v>
      </c>
      <c r="T42" s="2">
        <f t="shared" ref="T42:T53" si="29">$B$43/100</f>
        <v>0.43</v>
      </c>
      <c r="U42" s="14">
        <f t="shared" ref="U42:U53" si="30">S42*T42</f>
        <v>1.0013281315510785E-2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1.8433281315510783E-2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20686.333333333332</v>
      </c>
      <c r="AU42" s="1">
        <f t="shared" ref="AU42:AU53" si="38">AT42*10000*AS42*0.67*AR42*AQ42</f>
        <v>83925965.493510827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-8.4026570747096798</v>
      </c>
      <c r="E43" s="10">
        <f t="shared" ref="E43:E54" si="40">D42</f>
        <v>2.2396368316774198</v>
      </c>
      <c r="F43" s="7" t="s">
        <v>83</v>
      </c>
      <c r="G43" s="1">
        <v>2</v>
      </c>
      <c r="H43" s="9">
        <f t="shared" si="20"/>
        <v>-8.4026570747096798</v>
      </c>
      <c r="I43" s="9">
        <f t="shared" si="21"/>
        <v>264.7473429252903</v>
      </c>
      <c r="J43" s="9">
        <f t="shared" si="22"/>
        <v>5.6216659624234132E-3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116.34193211993947</v>
      </c>
      <c r="P43" s="9">
        <f t="shared" si="25"/>
        <v>0.65403547980123888</v>
      </c>
      <c r="Q43" s="12">
        <f t="shared" si="26"/>
        <v>0.15696851515229732</v>
      </c>
      <c r="R43" s="9">
        <f t="shared" si="27"/>
        <v>14.125500000000001</v>
      </c>
      <c r="S43" s="13">
        <f t="shared" si="28"/>
        <v>1.1112421871954785E-2</v>
      </c>
      <c r="T43" s="2">
        <f t="shared" si="29"/>
        <v>0.43</v>
      </c>
      <c r="U43" s="14">
        <f t="shared" si="30"/>
        <v>4.7783414049405578E-3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1.3198341404940556E-2</v>
      </c>
      <c r="AR43" s="9">
        <f t="shared" si="35"/>
        <v>136.875</v>
      </c>
      <c r="AS43" s="1">
        <f t="shared" si="36"/>
        <v>0.24</v>
      </c>
      <c r="AT43" s="1">
        <f t="shared" si="37"/>
        <v>20686.333333333332</v>
      </c>
      <c r="AU43" s="1">
        <f t="shared" si="38"/>
        <v>60091501.147467978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0.39973761482758602</v>
      </c>
      <c r="E44" s="10">
        <f t="shared" si="40"/>
        <v>-8.4026570747096798</v>
      </c>
      <c r="F44" s="7" t="s">
        <v>83</v>
      </c>
      <c r="G44" s="1">
        <v>3</v>
      </c>
      <c r="H44" s="9">
        <f t="shared" si="20"/>
        <v>0.39973761482758602</v>
      </c>
      <c r="I44" s="9">
        <f t="shared" si="21"/>
        <v>273.54973761482756</v>
      </c>
      <c r="J44" s="9">
        <f t="shared" si="22"/>
        <v>1.8358170215680602E-2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174.54414664013822</v>
      </c>
      <c r="P44" s="9">
        <f t="shared" si="25"/>
        <v>3.204311154170373</v>
      </c>
      <c r="Q44" s="12">
        <f t="shared" si="26"/>
        <v>0.76903467700088946</v>
      </c>
      <c r="R44" s="9">
        <f t="shared" si="27"/>
        <v>14.125500000000001</v>
      </c>
      <c r="S44" s="13">
        <f t="shared" si="28"/>
        <v>5.4443005698976275E-2</v>
      </c>
      <c r="T44" s="2">
        <f t="shared" si="29"/>
        <v>0.43</v>
      </c>
      <c r="U44" s="14">
        <f t="shared" si="30"/>
        <v>2.3410492450559799E-2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3.18304924505598E-2</v>
      </c>
      <c r="AR44" s="9">
        <f t="shared" si="35"/>
        <v>136.875</v>
      </c>
      <c r="AS44" s="1">
        <f t="shared" si="36"/>
        <v>0.24</v>
      </c>
      <c r="AT44" s="1">
        <f t="shared" si="37"/>
        <v>20686.333333333332</v>
      </c>
      <c r="AU44" s="1">
        <f t="shared" si="38"/>
        <v>144922912.27602929</v>
      </c>
    </row>
    <row r="45" spans="1:48" x14ac:dyDescent="0.15">
      <c r="C45" s="7">
        <v>3</v>
      </c>
      <c r="D45" s="7">
        <f t="shared" si="39"/>
        <v>-0.133985412612903</v>
      </c>
      <c r="E45" s="10">
        <f t="shared" si="40"/>
        <v>0.39973761482758602</v>
      </c>
      <c r="F45" s="7" t="s">
        <v>83</v>
      </c>
      <c r="G45" s="1">
        <v>4</v>
      </c>
      <c r="H45" s="9">
        <f t="shared" si="20"/>
        <v>-0.133985412612903</v>
      </c>
      <c r="I45" s="9">
        <f t="shared" si="21"/>
        <v>273.01601458738708</v>
      </c>
      <c r="J45" s="9">
        <f t="shared" si="22"/>
        <v>1.712417241529781E-2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230.19608548596787</v>
      </c>
      <c r="P45" s="9">
        <f t="shared" si="25"/>
        <v>3.9419174571883477</v>
      </c>
      <c r="Q45" s="12">
        <f t="shared" si="26"/>
        <v>0.94606018972520345</v>
      </c>
      <c r="R45" s="9">
        <f t="shared" si="27"/>
        <v>14.125500000000001</v>
      </c>
      <c r="S45" s="13">
        <f t="shared" si="28"/>
        <v>6.697534173835995E-2</v>
      </c>
      <c r="T45" s="2">
        <f t="shared" si="29"/>
        <v>0.43</v>
      </c>
      <c r="U45" s="14">
        <f t="shared" si="30"/>
        <v>2.8799396947494778E-2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3.7219396947494779E-2</v>
      </c>
      <c r="AR45" s="9">
        <f t="shared" si="35"/>
        <v>136.875</v>
      </c>
      <c r="AS45" s="1">
        <f t="shared" si="36"/>
        <v>0.24</v>
      </c>
      <c r="AT45" s="1">
        <f t="shared" si="37"/>
        <v>20686.333333333332</v>
      </c>
      <c r="AU45" s="1">
        <f t="shared" si="38"/>
        <v>169458370.99964926</v>
      </c>
    </row>
    <row r="46" spans="1:48" x14ac:dyDescent="0.15">
      <c r="C46" s="7">
        <v>4</v>
      </c>
      <c r="D46" s="7">
        <f t="shared" si="39"/>
        <v>5.2751360504000004</v>
      </c>
      <c r="E46" s="10">
        <f t="shared" si="40"/>
        <v>-0.133985412612903</v>
      </c>
      <c r="F46" s="7" t="s">
        <v>83</v>
      </c>
      <c r="G46" s="1">
        <v>5</v>
      </c>
      <c r="H46" s="9">
        <f t="shared" si="20"/>
        <v>5.2751360504000004</v>
      </c>
      <c r="I46" s="9">
        <f t="shared" si="21"/>
        <v>278.4251360504</v>
      </c>
      <c r="J46" s="9">
        <f t="shared" si="22"/>
        <v>3.4238535123066904E-2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214.94145962734055</v>
      </c>
      <c r="O46" s="9">
        <f t="shared" si="41"/>
        <v>70.168958401438971</v>
      </c>
      <c r="P46" s="9">
        <f t="shared" si="25"/>
        <v>2.4024823467766887</v>
      </c>
      <c r="Q46" s="12">
        <f t="shared" si="26"/>
        <v>0.57659576322640527</v>
      </c>
      <c r="R46" s="9">
        <f t="shared" si="27"/>
        <v>14.125500000000001</v>
      </c>
      <c r="S46" s="13">
        <f t="shared" si="28"/>
        <v>4.0819494051637484E-2</v>
      </c>
      <c r="T46" s="2">
        <f t="shared" si="29"/>
        <v>0.43</v>
      </c>
      <c r="U46" s="14">
        <f t="shared" si="30"/>
        <v>1.7552382442204119E-2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2.5972382442204116E-2</v>
      </c>
      <c r="AR46" s="9">
        <f t="shared" si="35"/>
        <v>136.875</v>
      </c>
      <c r="AS46" s="1">
        <f t="shared" si="36"/>
        <v>0.24</v>
      </c>
      <c r="AT46" s="1">
        <f t="shared" si="37"/>
        <v>20686.333333333332</v>
      </c>
      <c r="AU46" s="1">
        <f t="shared" si="38"/>
        <v>118251180.31451735</v>
      </c>
    </row>
    <row r="47" spans="1:48" x14ac:dyDescent="0.15">
      <c r="C47" s="7">
        <v>5</v>
      </c>
      <c r="D47" s="7">
        <f t="shared" si="39"/>
        <v>13.2916703585161</v>
      </c>
      <c r="E47" s="10">
        <f t="shared" si="40"/>
        <v>5.2751360504000004</v>
      </c>
      <c r="F47" s="7" t="s">
        <v>85</v>
      </c>
      <c r="G47" s="1">
        <v>6</v>
      </c>
      <c r="H47" s="9">
        <f t="shared" si="20"/>
        <v>13.2916703585161</v>
      </c>
      <c r="I47" s="9">
        <f t="shared" si="21"/>
        <v>286.44167035851609</v>
      </c>
      <c r="J47" s="9">
        <f t="shared" si="22"/>
        <v>9.111024279275165E-2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126.62272605466229</v>
      </c>
      <c r="P47" s="9">
        <f t="shared" si="25"/>
        <v>11.536627313920361</v>
      </c>
      <c r="Q47" s="12">
        <f t="shared" si="26"/>
        <v>2.7687905553408867</v>
      </c>
      <c r="R47" s="9">
        <f t="shared" si="27"/>
        <v>14.125500000000001</v>
      </c>
      <c r="S47" s="13">
        <f t="shared" si="28"/>
        <v>0.19601363175398298</v>
      </c>
      <c r="T47" s="2">
        <f t="shared" si="29"/>
        <v>0.43</v>
      </c>
      <c r="U47" s="14">
        <f t="shared" si="30"/>
        <v>8.4285861654212674E-2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9.2705861654212685E-2</v>
      </c>
      <c r="AR47" s="9">
        <f t="shared" si="35"/>
        <v>136.875</v>
      </c>
      <c r="AS47" s="1">
        <f t="shared" si="36"/>
        <v>0.24</v>
      </c>
      <c r="AT47" s="1">
        <f t="shared" si="37"/>
        <v>20686.333333333332</v>
      </c>
      <c r="AU47" s="1">
        <f t="shared" si="38"/>
        <v>422085944.06307679</v>
      </c>
    </row>
    <row r="48" spans="1:48" x14ac:dyDescent="0.15">
      <c r="C48" s="7">
        <v>6</v>
      </c>
      <c r="D48" s="7">
        <f t="shared" si="39"/>
        <v>15.549856893533301</v>
      </c>
      <c r="E48" s="10">
        <f t="shared" si="40"/>
        <v>13.2916703585161</v>
      </c>
      <c r="F48" s="7" t="s">
        <v>83</v>
      </c>
      <c r="G48" s="1">
        <v>7</v>
      </c>
      <c r="H48" s="9">
        <f t="shared" si="20"/>
        <v>15.549856893533301</v>
      </c>
      <c r="I48" s="9">
        <f t="shared" si="21"/>
        <v>288.69985689353325</v>
      </c>
      <c r="J48" s="9">
        <f t="shared" si="22"/>
        <v>0.118860983557767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173.94234874074195</v>
      </c>
      <c r="P48" s="9">
        <f t="shared" si="25"/>
        <v>20.674958653672704</v>
      </c>
      <c r="Q48" s="12">
        <f t="shared" si="26"/>
        <v>4.9619900768814489</v>
      </c>
      <c r="R48" s="9">
        <f t="shared" si="27"/>
        <v>14.125500000000001</v>
      </c>
      <c r="S48" s="13">
        <f t="shared" si="28"/>
        <v>0.35127889822529812</v>
      </c>
      <c r="T48" s="2">
        <f t="shared" si="29"/>
        <v>0.43</v>
      </c>
      <c r="U48" s="14">
        <f t="shared" si="30"/>
        <v>0.15104992623687818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0.16664992623687819</v>
      </c>
      <c r="AR48" s="9">
        <f t="shared" si="35"/>
        <v>136.875</v>
      </c>
      <c r="AS48" s="1">
        <f t="shared" si="36"/>
        <v>0.24</v>
      </c>
      <c r="AT48" s="1">
        <f t="shared" si="37"/>
        <v>20686.333333333332</v>
      </c>
      <c r="AU48" s="1">
        <f t="shared" si="38"/>
        <v>758750204.01731479</v>
      </c>
    </row>
    <row r="49" spans="1:48" x14ac:dyDescent="0.15">
      <c r="C49" s="7">
        <v>7</v>
      </c>
      <c r="D49" s="7">
        <f t="shared" si="39"/>
        <v>17.772735114516099</v>
      </c>
      <c r="E49" s="10">
        <f t="shared" si="40"/>
        <v>15.549856893533301</v>
      </c>
      <c r="F49" s="7" t="s">
        <v>83</v>
      </c>
      <c r="G49" s="1">
        <v>8</v>
      </c>
      <c r="H49" s="9">
        <f t="shared" si="20"/>
        <v>17.772735114516099</v>
      </c>
      <c r="I49" s="9">
        <f t="shared" si="21"/>
        <v>290.92273511451606</v>
      </c>
      <c r="J49" s="9">
        <f t="shared" si="22"/>
        <v>0.15379957971478517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212.12364008706925</v>
      </c>
      <c r="P49" s="9">
        <f t="shared" si="25"/>
        <v>32.624526692961602</v>
      </c>
      <c r="Q49" s="12">
        <f t="shared" si="26"/>
        <v>7.8298864063107843</v>
      </c>
      <c r="R49" s="9">
        <f t="shared" si="27"/>
        <v>14.125500000000001</v>
      </c>
      <c r="S49" s="13">
        <f t="shared" si="28"/>
        <v>0.55430861961068878</v>
      </c>
      <c r="T49" s="2">
        <f t="shared" si="29"/>
        <v>0.43</v>
      </c>
      <c r="U49" s="14">
        <f t="shared" si="30"/>
        <v>0.23835270643259618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0.25395270643259615</v>
      </c>
      <c r="AR49" s="9">
        <f t="shared" si="35"/>
        <v>136.875</v>
      </c>
      <c r="AS49" s="1">
        <f t="shared" si="36"/>
        <v>0.24</v>
      </c>
      <c r="AT49" s="1">
        <f t="shared" si="37"/>
        <v>20686.333333333332</v>
      </c>
      <c r="AU49" s="1">
        <f t="shared" si="38"/>
        <v>1156236142.2386379</v>
      </c>
    </row>
    <row r="50" spans="1:48" x14ac:dyDescent="0.15">
      <c r="C50" s="7">
        <v>8</v>
      </c>
      <c r="D50" s="7">
        <f t="shared" si="39"/>
        <v>16.191484153548402</v>
      </c>
      <c r="E50" s="10">
        <f t="shared" si="40"/>
        <v>17.772735114516099</v>
      </c>
      <c r="F50" s="7" t="s">
        <v>83</v>
      </c>
      <c r="G50" s="1">
        <v>9</v>
      </c>
      <c r="H50" s="9">
        <f t="shared" si="20"/>
        <v>16.191484153548402</v>
      </c>
      <c r="I50" s="9">
        <f t="shared" si="21"/>
        <v>289.34148415354838</v>
      </c>
      <c r="J50" s="9">
        <f t="shared" si="22"/>
        <v>0.12809141899939042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238.35536339410763</v>
      </c>
      <c r="P50" s="9">
        <f t="shared" si="25"/>
        <v>30.531276723266604</v>
      </c>
      <c r="Q50" s="12">
        <f t="shared" si="26"/>
        <v>7.3275064135839845</v>
      </c>
      <c r="R50" s="9">
        <f t="shared" si="27"/>
        <v>14.125500000000001</v>
      </c>
      <c r="S50" s="13">
        <f t="shared" si="28"/>
        <v>0.51874315341644428</v>
      </c>
      <c r="T50" s="2">
        <f t="shared" si="29"/>
        <v>0.43</v>
      </c>
      <c r="U50" s="14">
        <f t="shared" si="30"/>
        <v>0.22305955596907104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0.23865955596907101</v>
      </c>
      <c r="AR50" s="9">
        <f t="shared" si="35"/>
        <v>136.875</v>
      </c>
      <c r="AS50" s="1">
        <f t="shared" si="36"/>
        <v>0.24</v>
      </c>
      <c r="AT50" s="1">
        <f t="shared" si="37"/>
        <v>20686.333333333332</v>
      </c>
      <c r="AU50" s="1">
        <f t="shared" si="38"/>
        <v>1086607062.3086917</v>
      </c>
    </row>
    <row r="51" spans="1:48" x14ac:dyDescent="0.15">
      <c r="C51" s="7">
        <v>9</v>
      </c>
      <c r="D51" s="7">
        <f t="shared" si="39"/>
        <v>12.8345064296667</v>
      </c>
      <c r="E51" s="10">
        <f t="shared" si="40"/>
        <v>16.191484153548402</v>
      </c>
      <c r="F51" s="7" t="s">
        <v>83</v>
      </c>
      <c r="G51" s="1">
        <v>10</v>
      </c>
      <c r="H51" s="9">
        <f t="shared" si="20"/>
        <v>12.8345064296667</v>
      </c>
      <c r="I51" s="9">
        <f t="shared" si="21"/>
        <v>285.98450642966668</v>
      </c>
      <c r="J51" s="9">
        <f t="shared" si="22"/>
        <v>8.6291539800841394E-2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266.68033667084103</v>
      </c>
      <c r="P51" s="9">
        <f t="shared" si="25"/>
        <v>23.01225688593366</v>
      </c>
      <c r="Q51" s="12">
        <f t="shared" si="26"/>
        <v>5.5229416526240778</v>
      </c>
      <c r="R51" s="9">
        <f t="shared" si="27"/>
        <v>14.125500000000001</v>
      </c>
      <c r="S51" s="13">
        <f t="shared" si="28"/>
        <v>0.39099087838477065</v>
      </c>
      <c r="T51" s="2">
        <f t="shared" si="29"/>
        <v>0.43</v>
      </c>
      <c r="U51" s="14">
        <f t="shared" si="30"/>
        <v>0.16812607770545138</v>
      </c>
      <c r="V51" s="13"/>
      <c r="W51" s="2"/>
      <c r="X51" s="14"/>
      <c r="Y51" s="2">
        <v>0.02</v>
      </c>
      <c r="Z51" s="2">
        <v>0.28999999999999998</v>
      </c>
      <c r="AA51" s="2">
        <f t="shared" si="31"/>
        <v>5.7999999999999996E-3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0.01</v>
      </c>
      <c r="AO51" s="2">
        <v>0.26</v>
      </c>
      <c r="AP51" s="2">
        <f t="shared" si="33"/>
        <v>2.6000000000000003E-3</v>
      </c>
      <c r="AQ51" s="1">
        <f t="shared" si="34"/>
        <v>0.17662607770545136</v>
      </c>
      <c r="AR51" s="9">
        <f t="shared" si="35"/>
        <v>136.875</v>
      </c>
      <c r="AS51" s="1">
        <f t="shared" si="36"/>
        <v>0.24</v>
      </c>
      <c r="AT51" s="1">
        <f t="shared" si="37"/>
        <v>20686.333333333332</v>
      </c>
      <c r="AU51" s="1">
        <f t="shared" si="38"/>
        <v>804171207.99260783</v>
      </c>
    </row>
    <row r="52" spans="1:48" x14ac:dyDescent="0.15">
      <c r="C52" s="7">
        <v>10</v>
      </c>
      <c r="D52" s="7">
        <f t="shared" si="39"/>
        <v>4.7754763909677402</v>
      </c>
      <c r="E52" s="10">
        <f t="shared" si="40"/>
        <v>12.8345064296667</v>
      </c>
      <c r="F52" s="7" t="s">
        <v>83</v>
      </c>
      <c r="G52" s="1">
        <v>11</v>
      </c>
      <c r="H52" s="9">
        <f t="shared" si="20"/>
        <v>4.7754763909677402</v>
      </c>
      <c r="I52" s="9">
        <f t="shared" si="21"/>
        <v>277.92547639096773</v>
      </c>
      <c r="J52" s="9">
        <f t="shared" si="22"/>
        <v>3.2152183041090278E-2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231.48467579566201</v>
      </c>
      <c r="O52" s="9">
        <f t="shared" si="41"/>
        <v>71.039653989245352</v>
      </c>
      <c r="P52" s="9">
        <f t="shared" si="25"/>
        <v>2.2840799582379359</v>
      </c>
      <c r="Q52" s="12">
        <f t="shared" si="26"/>
        <v>0.54817918997710458</v>
      </c>
      <c r="R52" s="9">
        <f t="shared" si="27"/>
        <v>14.125500000000001</v>
      </c>
      <c r="S52" s="13">
        <f t="shared" si="28"/>
        <v>3.8807772466610352E-2</v>
      </c>
      <c r="T52" s="2">
        <f t="shared" si="29"/>
        <v>0.43</v>
      </c>
      <c r="U52" s="14">
        <f t="shared" si="30"/>
        <v>1.6687342160642452E-2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2.5107342160642449E-2</v>
      </c>
      <c r="AR52" s="9">
        <f t="shared" si="35"/>
        <v>136.875</v>
      </c>
      <c r="AS52" s="1">
        <f t="shared" si="36"/>
        <v>0.24</v>
      </c>
      <c r="AT52" s="1">
        <f t="shared" si="37"/>
        <v>20686.333333333332</v>
      </c>
      <c r="AU52" s="1">
        <f t="shared" si="38"/>
        <v>114312687.78146236</v>
      </c>
    </row>
    <row r="53" spans="1:48" x14ac:dyDescent="0.15">
      <c r="C53" s="7">
        <v>11</v>
      </c>
      <c r="D53" s="7">
        <f t="shared" si="39"/>
        <v>-0.22561423846666701</v>
      </c>
      <c r="E53" s="10">
        <f t="shared" si="40"/>
        <v>4.7754763909677402</v>
      </c>
      <c r="F53" s="7" t="s">
        <v>85</v>
      </c>
      <c r="G53" s="1">
        <v>12</v>
      </c>
      <c r="H53" s="9">
        <f t="shared" si="20"/>
        <v>-0.22561423846666701</v>
      </c>
      <c r="I53" s="9">
        <f t="shared" si="21"/>
        <v>272.9243857615333</v>
      </c>
      <c r="J53" s="9">
        <f t="shared" si="22"/>
        <v>1.6920360477786438E-2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127.61182403100743</v>
      </c>
      <c r="P53" s="9">
        <f t="shared" si="25"/>
        <v>2.1592380638324955</v>
      </c>
      <c r="Q53" s="12">
        <f t="shared" si="26"/>
        <v>0.51821713531979885</v>
      </c>
      <c r="R53" s="9">
        <f t="shared" si="27"/>
        <v>14.125500000000001</v>
      </c>
      <c r="S53" s="13">
        <f t="shared" si="28"/>
        <v>3.6686640141573669E-2</v>
      </c>
      <c r="T53" s="2">
        <f t="shared" si="29"/>
        <v>0.43</v>
      </c>
      <c r="U53" s="14">
        <f t="shared" si="30"/>
        <v>1.5775255260876676E-2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2.4195255260876673E-2</v>
      </c>
      <c r="AR53" s="9">
        <f t="shared" si="35"/>
        <v>136.875</v>
      </c>
      <c r="AS53" s="1">
        <f t="shared" si="36"/>
        <v>0.24</v>
      </c>
      <c r="AT53" s="1">
        <f t="shared" si="37"/>
        <v>20686.333333333332</v>
      </c>
      <c r="AU53" s="1">
        <f t="shared" si="38"/>
        <v>110159993.94651207</v>
      </c>
      <c r="AV53" s="1">
        <f>SUM(AU42:AU53)</f>
        <v>5028973172.5794792</v>
      </c>
    </row>
    <row r="54" spans="1:48" x14ac:dyDescent="0.15">
      <c r="C54" s="7">
        <v>12</v>
      </c>
      <c r="D54" s="7">
        <f t="shared" si="39"/>
        <v>0.53251956570967796</v>
      </c>
      <c r="E54" s="10">
        <f t="shared" si="40"/>
        <v>-0.22561423846666701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2.2396368316774198</v>
      </c>
      <c r="E58" s="7"/>
      <c r="F58" s="7"/>
      <c r="G58" s="1">
        <v>1</v>
      </c>
      <c r="H58" s="9">
        <f t="shared" ref="H58:H69" si="42">E59</f>
        <v>2.2396368316774198</v>
      </c>
      <c r="I58" s="9">
        <f t="shared" ref="I58:I69" si="43">H58+273.15</f>
        <v>275.38963683167742</v>
      </c>
      <c r="J58" s="9">
        <f t="shared" ref="J58:J69" si="44">EXP(($C$15*(I58-$C$13))/($C$16*I58*$C$13))</f>
        <v>2.3286700733746016E-2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2.3232365098700609E-3</v>
      </c>
      <c r="Q58" s="12">
        <f t="shared" ref="Q58:Q69" si="48">P58*$B$60</f>
        <v>4.414149368753116E-4</v>
      </c>
      <c r="R58" s="9">
        <f t="shared" ref="R58:R69" si="49">L58*$B$60</f>
        <v>1.8955666666666669E-2</v>
      </c>
      <c r="S58" s="13">
        <f t="shared" ref="S58:S69" si="50">Q58/R58</f>
        <v>2.3286700733746016E-2</v>
      </c>
      <c r="T58" s="2">
        <f t="shared" ref="T58:T69" si="51">$B$59/100</f>
        <v>0.01</v>
      </c>
      <c r="U58" s="14">
        <f t="shared" ref="U58:U69" si="52">S58*T58</f>
        <v>2.3286700733746017E-4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1.223286700733746E-2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7126.666666666667</v>
      </c>
      <c r="AU58" s="1">
        <f t="shared" ref="AU58:AU69" si="59">AT58*10000*AS58*0.67*AR58*AQ58</f>
        <v>1107206.3456158803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-8.4026570747096798</v>
      </c>
      <c r="E59" s="10">
        <f t="shared" ref="E59:E70" si="61">D58</f>
        <v>2.2396368316774198</v>
      </c>
      <c r="F59" s="7" t="s">
        <v>83</v>
      </c>
      <c r="G59" s="1">
        <v>2</v>
      </c>
      <c r="H59" s="9">
        <f t="shared" si="42"/>
        <v>-8.4026570747096798</v>
      </c>
      <c r="I59" s="9">
        <f t="shared" si="43"/>
        <v>264.7473429252903</v>
      </c>
      <c r="J59" s="9">
        <f t="shared" si="44"/>
        <v>5.6216659624234132E-3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0.19721009682346327</v>
      </c>
      <c r="P59" s="9">
        <f t="shared" si="47"/>
        <v>1.1086492887586892E-3</v>
      </c>
      <c r="Q59" s="12">
        <f t="shared" si="48"/>
        <v>2.1064336486415096E-4</v>
      </c>
      <c r="R59" s="9">
        <f t="shared" si="49"/>
        <v>1.8955666666666669E-2</v>
      </c>
      <c r="S59" s="13">
        <f t="shared" si="50"/>
        <v>1.1112421871954785E-2</v>
      </c>
      <c r="T59" s="2">
        <f t="shared" si="51"/>
        <v>0.01</v>
      </c>
      <c r="U59" s="14">
        <f t="shared" si="52"/>
        <v>1.1112421871954786E-4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1.2111124218719549E-2</v>
      </c>
      <c r="AR59" s="9">
        <f t="shared" si="56"/>
        <v>9.9766666666666666</v>
      </c>
      <c r="AS59" s="1">
        <f t="shared" si="57"/>
        <v>0.19</v>
      </c>
      <c r="AT59" s="1">
        <f t="shared" si="58"/>
        <v>7126.666666666667</v>
      </c>
      <c r="AU59" s="1">
        <f t="shared" si="59"/>
        <v>1096187.3107477769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0.39973761482758602</v>
      </c>
      <c r="E60" s="10">
        <f t="shared" si="61"/>
        <v>-8.4026570747096798</v>
      </c>
      <c r="F60" s="7" t="s">
        <v>83</v>
      </c>
      <c r="G60" s="1">
        <v>3</v>
      </c>
      <c r="H60" s="9">
        <f t="shared" si="42"/>
        <v>0.39973761482758602</v>
      </c>
      <c r="I60" s="9">
        <f t="shared" si="43"/>
        <v>273.54973761482756</v>
      </c>
      <c r="J60" s="9">
        <f t="shared" si="44"/>
        <v>1.8358170215680602E-2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0.29586811420137121</v>
      </c>
      <c r="P60" s="9">
        <f t="shared" si="47"/>
        <v>5.4315972019011996E-3</v>
      </c>
      <c r="Q60" s="12">
        <f t="shared" si="48"/>
        <v>1.0320034683612279E-3</v>
      </c>
      <c r="R60" s="9">
        <f t="shared" si="49"/>
        <v>1.8955666666666669E-2</v>
      </c>
      <c r="S60" s="13">
        <f t="shared" si="50"/>
        <v>5.4443005698976268E-2</v>
      </c>
      <c r="T60" s="2">
        <f t="shared" si="51"/>
        <v>0.01</v>
      </c>
      <c r="U60" s="14">
        <f t="shared" si="52"/>
        <v>5.4443005698976267E-4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1.2544430056989762E-2</v>
      </c>
      <c r="AR60" s="9">
        <f t="shared" si="56"/>
        <v>9.9766666666666666</v>
      </c>
      <c r="AS60" s="1">
        <f t="shared" si="57"/>
        <v>0.19</v>
      </c>
      <c r="AT60" s="1">
        <f t="shared" si="58"/>
        <v>7126.666666666667</v>
      </c>
      <c r="AU60" s="1">
        <f t="shared" si="59"/>
        <v>1135406.1605429575</v>
      </c>
    </row>
    <row r="61" spans="1:48" x14ac:dyDescent="0.15">
      <c r="C61" s="7">
        <v>3</v>
      </c>
      <c r="D61" s="7">
        <f t="shared" si="60"/>
        <v>-0.133985412612903</v>
      </c>
      <c r="E61" s="10">
        <f t="shared" si="61"/>
        <v>0.39973761482758602</v>
      </c>
      <c r="F61" s="7" t="s">
        <v>83</v>
      </c>
      <c r="G61" s="1">
        <v>4</v>
      </c>
      <c r="H61" s="9">
        <f t="shared" si="42"/>
        <v>-0.133985412612903</v>
      </c>
      <c r="I61" s="9">
        <f t="shared" si="43"/>
        <v>273.01601458738708</v>
      </c>
      <c r="J61" s="9">
        <f t="shared" si="44"/>
        <v>1.712417241529781E-2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0.39020318366613671</v>
      </c>
      <c r="P61" s="9">
        <f t="shared" si="47"/>
        <v>6.6819065940970429E-3</v>
      </c>
      <c r="Q61" s="12">
        <f t="shared" si="48"/>
        <v>1.2695622528784381E-3</v>
      </c>
      <c r="R61" s="9">
        <f t="shared" si="49"/>
        <v>1.8955666666666669E-2</v>
      </c>
      <c r="S61" s="13">
        <f t="shared" si="50"/>
        <v>6.6975341738359923E-2</v>
      </c>
      <c r="T61" s="2">
        <f t="shared" si="51"/>
        <v>0.01</v>
      </c>
      <c r="U61" s="14">
        <f t="shared" si="52"/>
        <v>6.6975341738359929E-4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1.2669753417383599E-2</v>
      </c>
      <c r="AR61" s="9">
        <f t="shared" si="56"/>
        <v>9.9766666666666666</v>
      </c>
      <c r="AS61" s="1">
        <f t="shared" si="57"/>
        <v>0.19</v>
      </c>
      <c r="AT61" s="1">
        <f t="shared" si="58"/>
        <v>7126.666666666667</v>
      </c>
      <c r="AU61" s="1">
        <f t="shared" si="59"/>
        <v>1146749.2757586082</v>
      </c>
    </row>
    <row r="62" spans="1:48" x14ac:dyDescent="0.15">
      <c r="C62" s="7">
        <v>4</v>
      </c>
      <c r="D62" s="7">
        <f t="shared" si="60"/>
        <v>5.2751360504000004</v>
      </c>
      <c r="E62" s="10">
        <f t="shared" si="61"/>
        <v>-0.133985412612903</v>
      </c>
      <c r="F62" s="7" t="s">
        <v>83</v>
      </c>
      <c r="G62" s="1">
        <v>5</v>
      </c>
      <c r="H62" s="9">
        <f t="shared" si="42"/>
        <v>5.2751360504000004</v>
      </c>
      <c r="I62" s="9">
        <f t="shared" si="43"/>
        <v>278.4251360504</v>
      </c>
      <c r="J62" s="9">
        <f t="shared" si="44"/>
        <v>3.4238535123066904E-2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0.36434521321843766</v>
      </c>
      <c r="O62" s="9">
        <f t="shared" si="62"/>
        <v>0.11894273052026866</v>
      </c>
      <c r="P62" s="9">
        <f t="shared" si="47"/>
        <v>4.0724248565517001E-3</v>
      </c>
      <c r="Q62" s="12">
        <f t="shared" si="48"/>
        <v>7.7376072274482305E-4</v>
      </c>
      <c r="R62" s="9">
        <f t="shared" si="49"/>
        <v>1.8955666666666669E-2</v>
      </c>
      <c r="S62" s="13">
        <f t="shared" si="50"/>
        <v>4.0819494051637484E-2</v>
      </c>
      <c r="T62" s="2">
        <f t="shared" si="51"/>
        <v>0.01</v>
      </c>
      <c r="U62" s="14">
        <f t="shared" si="52"/>
        <v>4.0819494051637487E-4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1.2408194940516376E-2</v>
      </c>
      <c r="AR62" s="9">
        <f t="shared" si="56"/>
        <v>9.9766666666666666</v>
      </c>
      <c r="AS62" s="1">
        <f t="shared" si="57"/>
        <v>0.19</v>
      </c>
      <c r="AT62" s="1">
        <f t="shared" si="58"/>
        <v>7126.666666666667</v>
      </c>
      <c r="AU62" s="1">
        <f t="shared" si="59"/>
        <v>1123075.4137634351</v>
      </c>
    </row>
    <row r="63" spans="1:48" x14ac:dyDescent="0.15">
      <c r="C63" s="7">
        <v>5</v>
      </c>
      <c r="D63" s="7">
        <f t="shared" si="60"/>
        <v>13.2916703585161</v>
      </c>
      <c r="E63" s="10">
        <f t="shared" si="61"/>
        <v>5.2751360504000004</v>
      </c>
      <c r="F63" s="7" t="s">
        <v>85</v>
      </c>
      <c r="G63" s="1">
        <v>6</v>
      </c>
      <c r="H63" s="9">
        <f t="shared" si="42"/>
        <v>13.2916703585161</v>
      </c>
      <c r="I63" s="9">
        <f t="shared" si="43"/>
        <v>286.44167035851609</v>
      </c>
      <c r="J63" s="9">
        <f t="shared" si="44"/>
        <v>9.111024279275165E-2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0.21463697233038362</v>
      </c>
      <c r="P63" s="9">
        <f t="shared" si="47"/>
        <v>1.9555626661322368E-2</v>
      </c>
      <c r="Q63" s="12">
        <f t="shared" si="48"/>
        <v>3.7155690656512498E-3</v>
      </c>
      <c r="R63" s="9">
        <f t="shared" si="49"/>
        <v>1.8955666666666669E-2</v>
      </c>
      <c r="S63" s="13">
        <f t="shared" si="50"/>
        <v>0.19601363175398295</v>
      </c>
      <c r="T63" s="2">
        <f t="shared" si="51"/>
        <v>0.01</v>
      </c>
      <c r="U63" s="14">
        <f t="shared" si="52"/>
        <v>1.9601363175398294E-3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1.3960136317539829E-2</v>
      </c>
      <c r="AR63" s="9">
        <f t="shared" si="56"/>
        <v>9.9766666666666666</v>
      </c>
      <c r="AS63" s="1">
        <f t="shared" si="57"/>
        <v>0.19</v>
      </c>
      <c r="AT63" s="1">
        <f t="shared" si="58"/>
        <v>7126.666666666667</v>
      </c>
      <c r="AU63" s="1">
        <f t="shared" si="59"/>
        <v>1263542.839726093</v>
      </c>
    </row>
    <row r="64" spans="1:48" x14ac:dyDescent="0.15">
      <c r="C64" s="7">
        <v>6</v>
      </c>
      <c r="D64" s="7">
        <f t="shared" si="60"/>
        <v>15.549856893533301</v>
      </c>
      <c r="E64" s="10">
        <f t="shared" si="61"/>
        <v>13.2916703585161</v>
      </c>
      <c r="F64" s="7" t="s">
        <v>83</v>
      </c>
      <c r="G64" s="1">
        <v>7</v>
      </c>
      <c r="H64" s="9">
        <f t="shared" si="42"/>
        <v>15.549856893533301</v>
      </c>
      <c r="I64" s="9">
        <f t="shared" si="43"/>
        <v>288.69985689353325</v>
      </c>
      <c r="J64" s="9">
        <f t="shared" si="44"/>
        <v>0.118860983557767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0.29484801233572788</v>
      </c>
      <c r="P64" s="9">
        <f t="shared" si="47"/>
        <v>3.5045924746277234E-2</v>
      </c>
      <c r="Q64" s="12">
        <f t="shared" si="48"/>
        <v>6.6587257017926742E-3</v>
      </c>
      <c r="R64" s="9">
        <f t="shared" si="49"/>
        <v>1.8955666666666669E-2</v>
      </c>
      <c r="S64" s="13">
        <f t="shared" si="50"/>
        <v>0.35127889822529795</v>
      </c>
      <c r="T64" s="2">
        <f t="shared" si="51"/>
        <v>0.01</v>
      </c>
      <c r="U64" s="14">
        <f t="shared" si="52"/>
        <v>3.5127889822529797E-3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2.3612788982252979E-2</v>
      </c>
      <c r="AR64" s="9">
        <f t="shared" si="56"/>
        <v>9.9766666666666666</v>
      </c>
      <c r="AS64" s="1">
        <f t="shared" si="57"/>
        <v>0.19</v>
      </c>
      <c r="AT64" s="1">
        <f t="shared" si="58"/>
        <v>7126.666666666667</v>
      </c>
      <c r="AU64" s="1">
        <f t="shared" si="59"/>
        <v>2137211.9702729979</v>
      </c>
    </row>
    <row r="65" spans="1:48" x14ac:dyDescent="0.15">
      <c r="C65" s="7">
        <v>7</v>
      </c>
      <c r="D65" s="7">
        <f t="shared" si="60"/>
        <v>17.772735114516099</v>
      </c>
      <c r="E65" s="10">
        <f t="shared" si="61"/>
        <v>15.549856893533301</v>
      </c>
      <c r="F65" s="7" t="s">
        <v>83</v>
      </c>
      <c r="G65" s="1">
        <v>8</v>
      </c>
      <c r="H65" s="9">
        <f t="shared" si="42"/>
        <v>17.772735114516099</v>
      </c>
      <c r="I65" s="9">
        <f t="shared" si="43"/>
        <v>290.92273511451606</v>
      </c>
      <c r="J65" s="9">
        <f t="shared" si="44"/>
        <v>0.15379957971478517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0.35956875425611734</v>
      </c>
      <c r="P65" s="9">
        <f t="shared" si="47"/>
        <v>5.5301523283159716E-2</v>
      </c>
      <c r="Q65" s="12">
        <f t="shared" si="48"/>
        <v>1.0507289423800347E-2</v>
      </c>
      <c r="R65" s="9">
        <f t="shared" si="49"/>
        <v>1.8955666666666669E-2</v>
      </c>
      <c r="S65" s="13">
        <f t="shared" si="50"/>
        <v>0.55430861961068878</v>
      </c>
      <c r="T65" s="2">
        <f t="shared" si="51"/>
        <v>0.01</v>
      </c>
      <c r="U65" s="14">
        <f t="shared" si="52"/>
        <v>5.5430861961068877E-3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2.5643086196106887E-2</v>
      </c>
      <c r="AR65" s="9">
        <f t="shared" si="56"/>
        <v>9.9766666666666666</v>
      </c>
      <c r="AS65" s="1">
        <f t="shared" si="57"/>
        <v>0.19</v>
      </c>
      <c r="AT65" s="1">
        <f t="shared" si="58"/>
        <v>7126.666666666667</v>
      </c>
      <c r="AU65" s="1">
        <f t="shared" si="59"/>
        <v>2320975.7565805684</v>
      </c>
    </row>
    <row r="66" spans="1:48" x14ac:dyDescent="0.15">
      <c r="C66" s="7">
        <v>8</v>
      </c>
      <c r="D66" s="7">
        <f t="shared" si="60"/>
        <v>16.191484153548402</v>
      </c>
      <c r="E66" s="10">
        <f t="shared" si="61"/>
        <v>17.772735114516099</v>
      </c>
      <c r="F66" s="7" t="s">
        <v>83</v>
      </c>
      <c r="G66" s="1">
        <v>9</v>
      </c>
      <c r="H66" s="9">
        <f t="shared" si="42"/>
        <v>16.191484153548402</v>
      </c>
      <c r="I66" s="9">
        <f t="shared" si="43"/>
        <v>289.34148415354838</v>
      </c>
      <c r="J66" s="9">
        <f t="shared" si="44"/>
        <v>0.12809141899939042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0.40403389763962427</v>
      </c>
      <c r="P66" s="9">
        <f t="shared" si="47"/>
        <v>5.1753275272513929E-2</v>
      </c>
      <c r="Q66" s="12">
        <f t="shared" si="48"/>
        <v>9.833122301777646E-3</v>
      </c>
      <c r="R66" s="9">
        <f t="shared" si="49"/>
        <v>1.8955666666666669E-2</v>
      </c>
      <c r="S66" s="13">
        <f t="shared" si="50"/>
        <v>0.51874315341644428</v>
      </c>
      <c r="T66" s="2">
        <f t="shared" si="51"/>
        <v>0.01</v>
      </c>
      <c r="U66" s="14">
        <f t="shared" si="52"/>
        <v>5.1874315341644429E-3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2.5287431534164441E-2</v>
      </c>
      <c r="AR66" s="9">
        <f t="shared" si="56"/>
        <v>9.9766666666666666</v>
      </c>
      <c r="AS66" s="1">
        <f t="shared" si="57"/>
        <v>0.19</v>
      </c>
      <c r="AT66" s="1">
        <f t="shared" si="58"/>
        <v>7126.666666666667</v>
      </c>
      <c r="AU66" s="1">
        <f t="shared" si="59"/>
        <v>2288785.1753934803</v>
      </c>
    </row>
    <row r="67" spans="1:48" x14ac:dyDescent="0.15">
      <c r="C67" s="7">
        <v>9</v>
      </c>
      <c r="D67" s="7">
        <f t="shared" si="60"/>
        <v>12.8345064296667</v>
      </c>
      <c r="E67" s="10">
        <f t="shared" si="61"/>
        <v>16.191484153548402</v>
      </c>
      <c r="F67" s="7" t="s">
        <v>83</v>
      </c>
      <c r="G67" s="1">
        <v>10</v>
      </c>
      <c r="H67" s="9">
        <f t="shared" si="42"/>
        <v>12.8345064296667</v>
      </c>
      <c r="I67" s="9">
        <f t="shared" si="43"/>
        <v>285.98450642966668</v>
      </c>
      <c r="J67" s="9">
        <f t="shared" si="44"/>
        <v>8.6291539800841394E-2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0.452047289033777</v>
      </c>
      <c r="P67" s="9">
        <f t="shared" si="47"/>
        <v>3.9007856633520618E-2</v>
      </c>
      <c r="Q67" s="12">
        <f t="shared" si="48"/>
        <v>7.4114927603689176E-3</v>
      </c>
      <c r="R67" s="9">
        <f t="shared" si="49"/>
        <v>1.8955666666666669E-2</v>
      </c>
      <c r="S67" s="13">
        <f t="shared" si="50"/>
        <v>0.39099087838477059</v>
      </c>
      <c r="T67" s="2">
        <f t="shared" si="51"/>
        <v>0.01</v>
      </c>
      <c r="U67" s="14">
        <f t="shared" si="52"/>
        <v>3.9099087838477056E-3</v>
      </c>
      <c r="V67" s="13"/>
      <c r="W67" s="2"/>
      <c r="X67" s="14"/>
      <c r="Y67" s="2">
        <v>0.02</v>
      </c>
      <c r="Z67" s="2">
        <v>0.21</v>
      </c>
      <c r="AA67" s="2">
        <f t="shared" si="53"/>
        <v>4.1999999999999997E-3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0.01</v>
      </c>
      <c r="AO67" s="2">
        <v>0.78</v>
      </c>
      <c r="AP67" s="2">
        <f t="shared" si="54"/>
        <v>7.8000000000000005E-3</v>
      </c>
      <c r="AQ67" s="1">
        <f t="shared" si="55"/>
        <v>1.5909908783847706E-2</v>
      </c>
      <c r="AR67" s="9">
        <f t="shared" si="56"/>
        <v>9.9766666666666666</v>
      </c>
      <c r="AS67" s="1">
        <f t="shared" si="57"/>
        <v>0.19</v>
      </c>
      <c r="AT67" s="1">
        <f t="shared" si="58"/>
        <v>7126.666666666667</v>
      </c>
      <c r="AU67" s="1">
        <f t="shared" si="59"/>
        <v>1440018.2682506021</v>
      </c>
    </row>
    <row r="68" spans="1:48" x14ac:dyDescent="0.15">
      <c r="C68" s="7">
        <v>10</v>
      </c>
      <c r="D68" s="7">
        <f t="shared" si="60"/>
        <v>4.7754763909677402</v>
      </c>
      <c r="E68" s="10">
        <f t="shared" si="61"/>
        <v>12.8345064296667</v>
      </c>
      <c r="F68" s="7" t="s">
        <v>83</v>
      </c>
      <c r="G68" s="1">
        <v>11</v>
      </c>
      <c r="H68" s="9">
        <f t="shared" si="42"/>
        <v>4.7754763909677402</v>
      </c>
      <c r="I68" s="9">
        <f t="shared" si="43"/>
        <v>277.92547639096773</v>
      </c>
      <c r="J68" s="9">
        <f t="shared" si="44"/>
        <v>3.2152183041090278E-2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0.39238746078024356</v>
      </c>
      <c r="O68" s="9">
        <f t="shared" si="62"/>
        <v>0.12041863828667954</v>
      </c>
      <c r="P68" s="9">
        <f t="shared" si="47"/>
        <v>3.871722099752162E-3</v>
      </c>
      <c r="Q68" s="12">
        <f t="shared" si="48"/>
        <v>7.3562719895291077E-4</v>
      </c>
      <c r="R68" s="9">
        <f t="shared" si="49"/>
        <v>1.8955666666666669E-2</v>
      </c>
      <c r="S68" s="13">
        <f t="shared" si="50"/>
        <v>3.8807772466610373E-2</v>
      </c>
      <c r="T68" s="2">
        <f t="shared" si="51"/>
        <v>0.01</v>
      </c>
      <c r="U68" s="14">
        <f t="shared" si="52"/>
        <v>3.8807772466610373E-4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1.2388077724666104E-2</v>
      </c>
      <c r="AR68" s="9">
        <f t="shared" si="56"/>
        <v>9.9766666666666666</v>
      </c>
      <c r="AS68" s="1">
        <f t="shared" si="57"/>
        <v>0.19</v>
      </c>
      <c r="AT68" s="1">
        <f t="shared" si="58"/>
        <v>7126.666666666667</v>
      </c>
      <c r="AU68" s="1">
        <f t="shared" si="59"/>
        <v>1121254.5888470695</v>
      </c>
    </row>
    <row r="69" spans="1:48" x14ac:dyDescent="0.15">
      <c r="C69" s="7">
        <v>11</v>
      </c>
      <c r="D69" s="7">
        <f t="shared" si="60"/>
        <v>-0.22561423846666701</v>
      </c>
      <c r="E69" s="10">
        <f t="shared" si="61"/>
        <v>4.7754763909677402</v>
      </c>
      <c r="F69" s="7" t="s">
        <v>85</v>
      </c>
      <c r="G69" s="1">
        <v>12</v>
      </c>
      <c r="H69" s="9">
        <f t="shared" si="42"/>
        <v>-0.22561423846666701</v>
      </c>
      <c r="I69" s="9">
        <f t="shared" si="43"/>
        <v>272.9243857615333</v>
      </c>
      <c r="J69" s="9">
        <f t="shared" si="44"/>
        <v>1.6920360477786438E-2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0.21631358285359403</v>
      </c>
      <c r="P69" s="9">
        <f t="shared" si="47"/>
        <v>3.6601037981243345E-3</v>
      </c>
      <c r="Q69" s="12">
        <f t="shared" si="48"/>
        <v>6.9541972164362351E-4</v>
      </c>
      <c r="R69" s="9">
        <f t="shared" si="49"/>
        <v>1.8955666666666669E-2</v>
      </c>
      <c r="S69" s="13">
        <f t="shared" si="50"/>
        <v>3.6686640141573676E-2</v>
      </c>
      <c r="T69" s="2">
        <f t="shared" si="51"/>
        <v>0.01</v>
      </c>
      <c r="U69" s="14">
        <f t="shared" si="52"/>
        <v>3.6686640141573679E-4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1.2366866401415736E-2</v>
      </c>
      <c r="AR69" s="9">
        <f t="shared" si="56"/>
        <v>9.9766666666666666</v>
      </c>
      <c r="AS69" s="1">
        <f t="shared" si="57"/>
        <v>0.19</v>
      </c>
      <c r="AT69" s="1">
        <f t="shared" si="58"/>
        <v>7126.666666666667</v>
      </c>
      <c r="AU69" s="1">
        <f t="shared" si="59"/>
        <v>1119334.7354155208</v>
      </c>
      <c r="AV69" s="1">
        <f>SUM(AU58:AU69)</f>
        <v>17299747.840914991</v>
      </c>
    </row>
    <row r="70" spans="1:48" x14ac:dyDescent="0.15">
      <c r="C70" s="7">
        <v>12</v>
      </c>
      <c r="D70" s="7">
        <f t="shared" si="60"/>
        <v>0.53251956570967796</v>
      </c>
      <c r="E70" s="10">
        <f t="shared" si="61"/>
        <v>-0.22561423846666701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2.2396368316774198</v>
      </c>
      <c r="E73" s="7"/>
      <c r="F73" s="7"/>
      <c r="G73" s="1">
        <v>1</v>
      </c>
      <c r="H73" s="9">
        <f t="shared" ref="H73:H84" si="63">E74</f>
        <v>2.2396368316774198</v>
      </c>
      <c r="I73" s="9">
        <f t="shared" ref="I73:I84" si="64">H73+273.15</f>
        <v>275.38963683167742</v>
      </c>
      <c r="J73" s="9">
        <f t="shared" ref="J73:J84" si="65">EXP(($C$15*(I73-$C$13))/($C$16*I73*$C$13))</f>
        <v>2.3286700733746016E-2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2.549893730345189E-3</v>
      </c>
      <c r="Q73" s="12">
        <f t="shared" ref="Q73:Q84" si="69">P73*$B$75</f>
        <v>4.5898087146213401E-4</v>
      </c>
      <c r="R73" s="9">
        <f t="shared" ref="R73:R84" si="70">L73*$B$75</f>
        <v>1.9710000000000002E-2</v>
      </c>
      <c r="S73" s="13">
        <f t="shared" ref="S73:S84" si="71">Q73/R73</f>
        <v>2.3286700733746016E-2</v>
      </c>
      <c r="T73" s="2">
        <f t="shared" ref="T73:T84" si="72">$B$74/100</f>
        <v>0.01</v>
      </c>
      <c r="U73" s="14">
        <f t="shared" ref="U73:U84" si="73">S73*T73</f>
        <v>2.3286700733746017E-4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1.283286700733746E-2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425</v>
      </c>
      <c r="AU73" s="1">
        <f t="shared" ref="AU73:AU84" si="80">AT73*10000*AS73*0.67*AR73*AQ73</f>
        <v>72023.471531488438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-8.4026570747096798</v>
      </c>
      <c r="E74" s="10">
        <f t="shared" ref="E74:E85" si="82">D73</f>
        <v>2.2396368316774198</v>
      </c>
      <c r="F74" s="7" t="s">
        <v>83</v>
      </c>
      <c r="G74" s="1">
        <v>2</v>
      </c>
      <c r="H74" s="9">
        <f t="shared" si="63"/>
        <v>-8.4026570747096798</v>
      </c>
      <c r="I74" s="9">
        <f t="shared" si="64"/>
        <v>264.7473429252903</v>
      </c>
      <c r="J74" s="9">
        <f t="shared" si="65"/>
        <v>5.6216659624234132E-3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0.21645010626965483</v>
      </c>
      <c r="P74" s="9">
        <f t="shared" si="68"/>
        <v>1.2168101949790492E-3</v>
      </c>
      <c r="Q74" s="12">
        <f t="shared" si="69"/>
        <v>2.1902583509622885E-4</v>
      </c>
      <c r="R74" s="9">
        <f t="shared" si="70"/>
        <v>1.9710000000000002E-2</v>
      </c>
      <c r="S74" s="13">
        <f t="shared" si="71"/>
        <v>1.1112421871954785E-2</v>
      </c>
      <c r="T74" s="2">
        <f t="shared" si="72"/>
        <v>0.01</v>
      </c>
      <c r="U74" s="14">
        <f t="shared" si="73"/>
        <v>1.1112421871954786E-4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1.2711124218719548E-2</v>
      </c>
      <c r="AR74" s="9">
        <f t="shared" si="77"/>
        <v>10.950000000000001</v>
      </c>
      <c r="AS74" s="1">
        <f t="shared" si="78"/>
        <v>0.18</v>
      </c>
      <c r="AT74" s="1">
        <f t="shared" si="79"/>
        <v>425</v>
      </c>
      <c r="AU74" s="1">
        <f t="shared" si="80"/>
        <v>71340.199565436531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0.39973761482758602</v>
      </c>
      <c r="E75" s="10">
        <f t="shared" si="82"/>
        <v>-8.4026570747096798</v>
      </c>
      <c r="F75" s="7" t="s">
        <v>83</v>
      </c>
      <c r="G75" s="1">
        <v>3</v>
      </c>
      <c r="H75" s="9">
        <f t="shared" si="63"/>
        <v>0.39973761482758602</v>
      </c>
      <c r="I75" s="9">
        <f t="shared" si="64"/>
        <v>273.54973761482756</v>
      </c>
      <c r="J75" s="9">
        <f t="shared" si="65"/>
        <v>1.8358170215680602E-2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0.32473329607467577</v>
      </c>
      <c r="P75" s="9">
        <f t="shared" si="68"/>
        <v>5.9615091240379035E-3</v>
      </c>
      <c r="Q75" s="12">
        <f t="shared" si="69"/>
        <v>1.0730716423268227E-3</v>
      </c>
      <c r="R75" s="9">
        <f t="shared" si="70"/>
        <v>1.9710000000000002E-2</v>
      </c>
      <c r="S75" s="13">
        <f t="shared" si="71"/>
        <v>5.4443005698976282E-2</v>
      </c>
      <c r="T75" s="2">
        <f t="shared" si="72"/>
        <v>0.01</v>
      </c>
      <c r="U75" s="14">
        <f t="shared" si="73"/>
        <v>5.4443005698976289E-4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1.3144430056989762E-2</v>
      </c>
      <c r="AR75" s="9">
        <f t="shared" si="77"/>
        <v>10.950000000000001</v>
      </c>
      <c r="AS75" s="1">
        <f t="shared" si="78"/>
        <v>0.18</v>
      </c>
      <c r="AT75" s="1">
        <f t="shared" si="79"/>
        <v>425</v>
      </c>
      <c r="AU75" s="1">
        <f t="shared" si="80"/>
        <v>73772.095001525639</v>
      </c>
    </row>
    <row r="76" spans="1:48" x14ac:dyDescent="0.15">
      <c r="C76" s="7">
        <v>3</v>
      </c>
      <c r="D76" s="7">
        <f t="shared" si="81"/>
        <v>-0.133985412612903</v>
      </c>
      <c r="E76" s="10">
        <f t="shared" si="82"/>
        <v>0.39973761482758602</v>
      </c>
      <c r="F76" s="7" t="s">
        <v>83</v>
      </c>
      <c r="G76" s="1">
        <v>4</v>
      </c>
      <c r="H76" s="9">
        <f t="shared" si="63"/>
        <v>-0.133985412612903</v>
      </c>
      <c r="I76" s="9">
        <f t="shared" si="64"/>
        <v>273.01601458738708</v>
      </c>
      <c r="J76" s="9">
        <f t="shared" si="65"/>
        <v>1.712417241529781E-2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0.42827178695063783</v>
      </c>
      <c r="P76" s="9">
        <f t="shared" si="68"/>
        <v>7.3337999203504133E-3</v>
      </c>
      <c r="Q76" s="12">
        <f t="shared" si="69"/>
        <v>1.3200839856630743E-3</v>
      </c>
      <c r="R76" s="9">
        <f t="shared" si="70"/>
        <v>1.9710000000000002E-2</v>
      </c>
      <c r="S76" s="13">
        <f t="shared" si="71"/>
        <v>6.6975341738359923E-2</v>
      </c>
      <c r="T76" s="2">
        <f t="shared" si="72"/>
        <v>0.01</v>
      </c>
      <c r="U76" s="14">
        <f t="shared" si="73"/>
        <v>6.6975341738359929E-4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1.3269753417383599E-2</v>
      </c>
      <c r="AR76" s="9">
        <f t="shared" si="77"/>
        <v>10.950000000000001</v>
      </c>
      <c r="AS76" s="1">
        <f t="shared" si="78"/>
        <v>0.18</v>
      </c>
      <c r="AT76" s="1">
        <f t="shared" si="79"/>
        <v>425</v>
      </c>
      <c r="AU76" s="1">
        <f t="shared" si="80"/>
        <v>74475.462649175606</v>
      </c>
    </row>
    <row r="77" spans="1:48" x14ac:dyDescent="0.15">
      <c r="C77" s="7">
        <v>4</v>
      </c>
      <c r="D77" s="7">
        <f t="shared" si="81"/>
        <v>5.2751360504000004</v>
      </c>
      <c r="E77" s="10">
        <f t="shared" si="82"/>
        <v>-0.133985412612903</v>
      </c>
      <c r="F77" s="7" t="s">
        <v>83</v>
      </c>
      <c r="G77" s="1">
        <v>5</v>
      </c>
      <c r="H77" s="9">
        <f t="shared" si="63"/>
        <v>5.2751360504000004</v>
      </c>
      <c r="I77" s="9">
        <f t="shared" si="64"/>
        <v>278.4251360504</v>
      </c>
      <c r="J77" s="9">
        <f t="shared" si="65"/>
        <v>3.4238535123066904E-2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0.39989108767877307</v>
      </c>
      <c r="O77" s="9">
        <f t="shared" si="83"/>
        <v>0.13054689935151437</v>
      </c>
      <c r="P77" s="9">
        <f t="shared" si="68"/>
        <v>4.4697345986543045E-3</v>
      </c>
      <c r="Q77" s="12">
        <f t="shared" si="69"/>
        <v>8.0455222775777482E-4</v>
      </c>
      <c r="R77" s="9">
        <f t="shared" si="70"/>
        <v>1.9710000000000002E-2</v>
      </c>
      <c r="S77" s="13">
        <f t="shared" si="71"/>
        <v>4.0819494051637484E-2</v>
      </c>
      <c r="T77" s="2">
        <f t="shared" si="72"/>
        <v>0.01</v>
      </c>
      <c r="U77" s="14">
        <f t="shared" si="73"/>
        <v>4.0819494051637487E-4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1.3008194940516376E-2</v>
      </c>
      <c r="AR77" s="9">
        <f t="shared" si="77"/>
        <v>10.950000000000001</v>
      </c>
      <c r="AS77" s="1">
        <f t="shared" si="78"/>
        <v>0.18</v>
      </c>
      <c r="AT77" s="1">
        <f t="shared" si="79"/>
        <v>425</v>
      </c>
      <c r="AU77" s="1">
        <f t="shared" si="80"/>
        <v>73007.485968540277</v>
      </c>
    </row>
    <row r="78" spans="1:48" x14ac:dyDescent="0.15">
      <c r="C78" s="7">
        <v>5</v>
      </c>
      <c r="D78" s="7">
        <f t="shared" si="81"/>
        <v>13.2916703585161</v>
      </c>
      <c r="E78" s="10">
        <f t="shared" si="82"/>
        <v>5.2751360504000004</v>
      </c>
      <c r="F78" s="7" t="s">
        <v>85</v>
      </c>
      <c r="G78" s="1">
        <v>6</v>
      </c>
      <c r="H78" s="9">
        <f t="shared" si="63"/>
        <v>13.2916703585161</v>
      </c>
      <c r="I78" s="9">
        <f t="shared" si="64"/>
        <v>286.44167035851609</v>
      </c>
      <c r="J78" s="9">
        <f t="shared" si="65"/>
        <v>9.111024279275165E-2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0.23557716475286009</v>
      </c>
      <c r="P78" s="9">
        <f t="shared" si="68"/>
        <v>2.1463492677061137E-2</v>
      </c>
      <c r="Q78" s="12">
        <f t="shared" si="69"/>
        <v>3.8634286818710045E-3</v>
      </c>
      <c r="R78" s="9">
        <f t="shared" si="70"/>
        <v>1.9710000000000002E-2</v>
      </c>
      <c r="S78" s="13">
        <f t="shared" si="71"/>
        <v>0.19601363175398295</v>
      </c>
      <c r="T78" s="2">
        <f t="shared" si="72"/>
        <v>0.01</v>
      </c>
      <c r="U78" s="14">
        <f t="shared" si="73"/>
        <v>1.9601363175398294E-3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1.4560136317539829E-2</v>
      </c>
      <c r="AR78" s="9">
        <f t="shared" si="77"/>
        <v>10.950000000000001</v>
      </c>
      <c r="AS78" s="1">
        <f t="shared" si="78"/>
        <v>0.18</v>
      </c>
      <c r="AT78" s="1">
        <f t="shared" si="79"/>
        <v>425</v>
      </c>
      <c r="AU78" s="1">
        <f t="shared" si="80"/>
        <v>81717.636671627697</v>
      </c>
    </row>
    <row r="79" spans="1:48" x14ac:dyDescent="0.15">
      <c r="C79" s="7">
        <v>6</v>
      </c>
      <c r="D79" s="7">
        <f t="shared" si="81"/>
        <v>15.549856893533301</v>
      </c>
      <c r="E79" s="10">
        <f t="shared" si="82"/>
        <v>13.2916703585161</v>
      </c>
      <c r="F79" s="7" t="s">
        <v>83</v>
      </c>
      <c r="G79" s="1">
        <v>7</v>
      </c>
      <c r="H79" s="9">
        <f t="shared" si="63"/>
        <v>15.549856893533301</v>
      </c>
      <c r="I79" s="9">
        <f t="shared" si="64"/>
        <v>288.69985689353325</v>
      </c>
      <c r="J79" s="9">
        <f t="shared" si="65"/>
        <v>0.118860983557767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0.32361367207579894</v>
      </c>
      <c r="P79" s="9">
        <f t="shared" si="68"/>
        <v>3.8465039355670139E-2</v>
      </c>
      <c r="Q79" s="12">
        <f t="shared" si="69"/>
        <v>6.923707084020625E-3</v>
      </c>
      <c r="R79" s="9">
        <f t="shared" si="70"/>
        <v>1.9710000000000002E-2</v>
      </c>
      <c r="S79" s="13">
        <f t="shared" si="71"/>
        <v>0.35127889822529806</v>
      </c>
      <c r="T79" s="2">
        <f t="shared" si="72"/>
        <v>0.01</v>
      </c>
      <c r="U79" s="14">
        <f t="shared" si="73"/>
        <v>3.5127889822529805E-3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2.5112788982252981E-2</v>
      </c>
      <c r="AR79" s="9">
        <f t="shared" si="77"/>
        <v>10.950000000000001</v>
      </c>
      <c r="AS79" s="1">
        <f t="shared" si="78"/>
        <v>0.18</v>
      </c>
      <c r="AT79" s="1">
        <f t="shared" si="79"/>
        <v>425</v>
      </c>
      <c r="AU79" s="1">
        <f t="shared" si="80"/>
        <v>140943.58192174876</v>
      </c>
    </row>
    <row r="80" spans="1:48" x14ac:dyDescent="0.15">
      <c r="C80" s="7">
        <v>7</v>
      </c>
      <c r="D80" s="7">
        <f t="shared" si="81"/>
        <v>17.772735114516099</v>
      </c>
      <c r="E80" s="10">
        <f t="shared" si="82"/>
        <v>15.549856893533301</v>
      </c>
      <c r="F80" s="7" t="s">
        <v>83</v>
      </c>
      <c r="G80" s="1">
        <v>8</v>
      </c>
      <c r="H80" s="9">
        <f t="shared" si="63"/>
        <v>17.772735114516099</v>
      </c>
      <c r="I80" s="9">
        <f t="shared" si="64"/>
        <v>290.92273511451606</v>
      </c>
      <c r="J80" s="9">
        <f t="shared" si="65"/>
        <v>0.15379957971478517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0.39464863272012884</v>
      </c>
      <c r="P80" s="9">
        <f t="shared" si="68"/>
        <v>6.069679384737043E-2</v>
      </c>
      <c r="Q80" s="12">
        <f t="shared" si="69"/>
        <v>1.0925422892526676E-2</v>
      </c>
      <c r="R80" s="9">
        <f t="shared" si="70"/>
        <v>1.9710000000000002E-2</v>
      </c>
      <c r="S80" s="13">
        <f t="shared" si="71"/>
        <v>0.55430861961068878</v>
      </c>
      <c r="T80" s="2">
        <f t="shared" si="72"/>
        <v>0.01</v>
      </c>
      <c r="U80" s="14">
        <f t="shared" si="73"/>
        <v>5.5430861961068877E-3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2.7143086196106888E-2</v>
      </c>
      <c r="AR80" s="9">
        <f t="shared" si="77"/>
        <v>10.950000000000001</v>
      </c>
      <c r="AS80" s="1">
        <f t="shared" si="78"/>
        <v>0.18</v>
      </c>
      <c r="AT80" s="1">
        <f t="shared" si="79"/>
        <v>425</v>
      </c>
      <c r="AU80" s="1">
        <f t="shared" si="80"/>
        <v>152338.46768646972</v>
      </c>
    </row>
    <row r="81" spans="1:48" x14ac:dyDescent="0.15">
      <c r="C81" s="7">
        <v>8</v>
      </c>
      <c r="D81" s="7">
        <f t="shared" si="81"/>
        <v>16.191484153548402</v>
      </c>
      <c r="E81" s="10">
        <f t="shared" si="82"/>
        <v>17.772735114516099</v>
      </c>
      <c r="F81" s="7" t="s">
        <v>83</v>
      </c>
      <c r="G81" s="1">
        <v>9</v>
      </c>
      <c r="H81" s="9">
        <f t="shared" si="63"/>
        <v>16.191484153548402</v>
      </c>
      <c r="I81" s="9">
        <f t="shared" si="64"/>
        <v>289.34148415354838</v>
      </c>
      <c r="J81" s="9">
        <f t="shared" si="65"/>
        <v>0.12809141899939042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0.44345183887275846</v>
      </c>
      <c r="P81" s="9">
        <f t="shared" si="68"/>
        <v>5.680237529910067E-2</v>
      </c>
      <c r="Q81" s="12">
        <f t="shared" si="69"/>
        <v>1.0224427553838121E-2</v>
      </c>
      <c r="R81" s="9">
        <f t="shared" si="70"/>
        <v>1.9710000000000002E-2</v>
      </c>
      <c r="S81" s="13">
        <f t="shared" si="71"/>
        <v>0.51874315341644439</v>
      </c>
      <c r="T81" s="2">
        <f t="shared" si="72"/>
        <v>0.01</v>
      </c>
      <c r="U81" s="14">
        <f t="shared" si="73"/>
        <v>5.1874315341644437E-3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2.6787431534164446E-2</v>
      </c>
      <c r="AR81" s="9">
        <f t="shared" si="77"/>
        <v>10.950000000000001</v>
      </c>
      <c r="AS81" s="1">
        <f t="shared" si="78"/>
        <v>0.18</v>
      </c>
      <c r="AT81" s="1">
        <f t="shared" si="79"/>
        <v>425</v>
      </c>
      <c r="AU81" s="1">
        <f t="shared" si="80"/>
        <v>150342.38345955408</v>
      </c>
    </row>
    <row r="82" spans="1:48" x14ac:dyDescent="0.15">
      <c r="C82" s="7">
        <v>9</v>
      </c>
      <c r="D82" s="7">
        <f t="shared" si="81"/>
        <v>12.8345064296667</v>
      </c>
      <c r="E82" s="10">
        <f t="shared" si="82"/>
        <v>16.191484153548402</v>
      </c>
      <c r="F82" s="7" t="s">
        <v>83</v>
      </c>
      <c r="G82" s="1">
        <v>10</v>
      </c>
      <c r="H82" s="9">
        <f t="shared" si="63"/>
        <v>12.8345064296667</v>
      </c>
      <c r="I82" s="9">
        <f t="shared" si="64"/>
        <v>285.98450642966668</v>
      </c>
      <c r="J82" s="9">
        <f t="shared" si="65"/>
        <v>8.6291539800841394E-2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0.4961494635736578</v>
      </c>
      <c r="P82" s="9">
        <f t="shared" si="68"/>
        <v>4.2813501183132402E-2</v>
      </c>
      <c r="Q82" s="12">
        <f t="shared" si="69"/>
        <v>7.7064302129638317E-3</v>
      </c>
      <c r="R82" s="9">
        <f t="shared" si="70"/>
        <v>1.9710000000000002E-2</v>
      </c>
      <c r="S82" s="13">
        <f t="shared" si="71"/>
        <v>0.3909908783847707</v>
      </c>
      <c r="T82" s="2">
        <f t="shared" si="72"/>
        <v>0.01</v>
      </c>
      <c r="U82" s="14">
        <f t="shared" si="73"/>
        <v>3.9099087838477074E-3</v>
      </c>
      <c r="V82" s="13"/>
      <c r="W82" s="2"/>
      <c r="X82" s="14"/>
      <c r="Y82" s="2">
        <v>0.02</v>
      </c>
      <c r="Z82" s="2">
        <v>0.27</v>
      </c>
      <c r="AA82" s="2">
        <f t="shared" si="74"/>
        <v>5.4000000000000003E-3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0.01</v>
      </c>
      <c r="AO82" s="2">
        <v>0.72</v>
      </c>
      <c r="AP82" s="2">
        <f t="shared" si="75"/>
        <v>7.1999999999999998E-3</v>
      </c>
      <c r="AQ82" s="1">
        <f t="shared" si="76"/>
        <v>1.6509908783847706E-2</v>
      </c>
      <c r="AR82" s="9">
        <f t="shared" si="77"/>
        <v>10.950000000000001</v>
      </c>
      <c r="AS82" s="1">
        <f t="shared" si="78"/>
        <v>0.18</v>
      </c>
      <c r="AT82" s="1">
        <f t="shared" si="79"/>
        <v>425</v>
      </c>
      <c r="AU82" s="1">
        <f t="shared" si="80"/>
        <v>92660.583531414522</v>
      </c>
    </row>
    <row r="83" spans="1:48" x14ac:dyDescent="0.15">
      <c r="C83" s="7">
        <v>10</v>
      </c>
      <c r="D83" s="7">
        <f t="shared" si="81"/>
        <v>4.7754763909677402</v>
      </c>
      <c r="E83" s="10">
        <f t="shared" si="82"/>
        <v>12.8345064296667</v>
      </c>
      <c r="F83" s="7" t="s">
        <v>83</v>
      </c>
      <c r="G83" s="1">
        <v>11</v>
      </c>
      <c r="H83" s="9">
        <f t="shared" si="63"/>
        <v>4.7754763909677402</v>
      </c>
      <c r="I83" s="9">
        <f t="shared" si="64"/>
        <v>277.92547639096773</v>
      </c>
      <c r="J83" s="9">
        <f t="shared" si="65"/>
        <v>3.2152183041090278E-2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0.43066916427099922</v>
      </c>
      <c r="O83" s="9">
        <f t="shared" si="83"/>
        <v>0.13216679811952614</v>
      </c>
      <c r="P83" s="9">
        <f t="shared" si="68"/>
        <v>4.2494510850938309E-3</v>
      </c>
      <c r="Q83" s="12">
        <f t="shared" si="69"/>
        <v>7.6490119531688952E-4</v>
      </c>
      <c r="R83" s="9">
        <f t="shared" si="70"/>
        <v>1.9710000000000002E-2</v>
      </c>
      <c r="S83" s="13">
        <f t="shared" si="71"/>
        <v>3.8807772466610324E-2</v>
      </c>
      <c r="T83" s="2">
        <f t="shared" si="72"/>
        <v>0.01</v>
      </c>
      <c r="U83" s="14">
        <f t="shared" si="73"/>
        <v>3.8807772466610324E-4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1.2988077724666104E-2</v>
      </c>
      <c r="AR83" s="9">
        <f t="shared" si="77"/>
        <v>10.950000000000001</v>
      </c>
      <c r="AS83" s="1">
        <f t="shared" si="78"/>
        <v>0.18</v>
      </c>
      <c r="AT83" s="1">
        <f t="shared" si="79"/>
        <v>425</v>
      </c>
      <c r="AU83" s="1">
        <f t="shared" si="80"/>
        <v>72894.579653664856</v>
      </c>
    </row>
    <row r="84" spans="1:48" x14ac:dyDescent="0.15">
      <c r="C84" s="7">
        <v>11</v>
      </c>
      <c r="D84" s="7">
        <f t="shared" si="81"/>
        <v>-0.22561423846666701</v>
      </c>
      <c r="E84" s="10">
        <f t="shared" si="82"/>
        <v>4.7754763909677402</v>
      </c>
      <c r="F84" s="7" t="s">
        <v>85</v>
      </c>
      <c r="G84" s="1">
        <v>12</v>
      </c>
      <c r="H84" s="9">
        <f t="shared" si="63"/>
        <v>-0.22561423846666701</v>
      </c>
      <c r="I84" s="9">
        <f t="shared" si="64"/>
        <v>272.9243857615333</v>
      </c>
      <c r="J84" s="9">
        <f t="shared" si="65"/>
        <v>1.6920360477786438E-2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0.23741734703443232</v>
      </c>
      <c r="P84" s="9">
        <f t="shared" si="68"/>
        <v>4.0171870955023154E-3</v>
      </c>
      <c r="Q84" s="12">
        <f t="shared" si="69"/>
        <v>7.2309367719041676E-4</v>
      </c>
      <c r="R84" s="9">
        <f t="shared" si="70"/>
        <v>1.9710000000000002E-2</v>
      </c>
      <c r="S84" s="13">
        <f t="shared" si="71"/>
        <v>3.6686640141573655E-2</v>
      </c>
      <c r="T84" s="2">
        <f t="shared" si="72"/>
        <v>0.01</v>
      </c>
      <c r="U84" s="14">
        <f t="shared" si="73"/>
        <v>3.6686640141573657E-4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1.2966866401415736E-2</v>
      </c>
      <c r="AR84" s="9">
        <f t="shared" si="77"/>
        <v>10.950000000000001</v>
      </c>
      <c r="AS84" s="1">
        <f t="shared" si="78"/>
        <v>0.18</v>
      </c>
      <c r="AT84" s="1">
        <f t="shared" si="79"/>
        <v>425</v>
      </c>
      <c r="AU84" s="1">
        <f t="shared" si="80"/>
        <v>72775.532745799719</v>
      </c>
      <c r="AV84" s="1">
        <f>SUM(AU73:AU84)</f>
        <v>1128291.4803864458</v>
      </c>
    </row>
    <row r="85" spans="1:48" x14ac:dyDescent="0.15">
      <c r="C85" s="7">
        <v>12</v>
      </c>
      <c r="D85" s="7">
        <f t="shared" si="81"/>
        <v>0.53251956570967796</v>
      </c>
      <c r="E85" s="10">
        <f t="shared" si="82"/>
        <v>-0.22561423846666701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2.2396368316774198</v>
      </c>
      <c r="E89" s="7"/>
      <c r="F89" s="7"/>
      <c r="G89" s="1">
        <v>1</v>
      </c>
      <c r="H89" s="9">
        <f t="shared" ref="H89:H100" si="84">E90</f>
        <v>2.2396368316774198</v>
      </c>
      <c r="I89" s="9">
        <f t="shared" ref="I89:I100" si="85">H89+273.15</f>
        <v>275.38963683167742</v>
      </c>
      <c r="J89" s="9">
        <f t="shared" ref="J89:J100" si="86">EXP(($C$15*(I89-$C$13))/($C$16*I89*$C$13))</f>
        <v>2.3286700733746016E-2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0.12354235123522439</v>
      </c>
      <c r="Q89" s="12">
        <f t="shared" ref="Q89:Q100" si="90">P89*$B$91</f>
        <v>5.5594058055850978E-2</v>
      </c>
      <c r="R89" s="9">
        <f t="shared" ref="R89:R100" si="91">L89*$B$91</f>
        <v>2.3873737500000001</v>
      </c>
      <c r="S89" s="13">
        <f t="shared" ref="S89:S100" si="92">Q89/R89</f>
        <v>2.3286700733746016E-2</v>
      </c>
      <c r="T89" s="2">
        <f t="shared" ref="T89:T100" si="93">$B$90/100</f>
        <v>0.51</v>
      </c>
      <c r="U89" s="14">
        <f t="shared" ref="U89:U100" si="94">S89*T89</f>
        <v>1.1876217374210468E-2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3.3917679538324454E-2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22158.333333333332</v>
      </c>
      <c r="AN89" s="1">
        <f t="shared" ref="AN89:AN100" si="99">AM89*10000*AK89*AJ89</f>
        <v>78180950.887978345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-8.4026570747096798</v>
      </c>
      <c r="E90" s="10">
        <f t="shared" ref="E90:E101" si="101">D89</f>
        <v>2.2396368316774198</v>
      </c>
      <c r="F90" s="7" t="s">
        <v>83</v>
      </c>
      <c r="G90" s="1">
        <v>2</v>
      </c>
      <c r="H90" s="9">
        <f t="shared" si="84"/>
        <v>-8.4026570747096798</v>
      </c>
      <c r="I90" s="9">
        <f t="shared" si="85"/>
        <v>264.7473429252903</v>
      </c>
      <c r="J90" s="9">
        <f t="shared" si="86"/>
        <v>5.6216659624234132E-3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10.487007648764775</v>
      </c>
      <c r="P90" s="9">
        <f t="shared" si="89"/>
        <v>5.8954453946734924E-2</v>
      </c>
      <c r="Q90" s="12">
        <f t="shared" si="90"/>
        <v>2.6529504276030715E-2</v>
      </c>
      <c r="R90" s="9">
        <f t="shared" si="91"/>
        <v>2.3873737500000001</v>
      </c>
      <c r="S90" s="13">
        <f t="shared" si="92"/>
        <v>1.1112421871954785E-2</v>
      </c>
      <c r="T90" s="2">
        <f t="shared" si="93"/>
        <v>0.51</v>
      </c>
      <c r="U90" s="14">
        <f t="shared" si="94"/>
        <v>5.6673351546969409E-3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3.2045701549141124E-2</v>
      </c>
      <c r="AK90" s="9">
        <f t="shared" si="96"/>
        <v>10.4025</v>
      </c>
      <c r="AL90" s="1">
        <f t="shared" si="97"/>
        <v>0.45</v>
      </c>
      <c r="AM90" s="17">
        <f t="shared" si="98"/>
        <v>22158.333333333332</v>
      </c>
      <c r="AN90" s="1">
        <f t="shared" si="99"/>
        <v>73866003.013364747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0.39973761482758602</v>
      </c>
      <c r="E91" s="10">
        <f t="shared" si="101"/>
        <v>-8.4026570747096798</v>
      </c>
      <c r="F91" s="7" t="s">
        <v>83</v>
      </c>
      <c r="G91" s="1">
        <v>3</v>
      </c>
      <c r="H91" s="9">
        <f t="shared" si="84"/>
        <v>0.39973761482758602</v>
      </c>
      <c r="I91" s="9">
        <f t="shared" si="85"/>
        <v>273.54973761482756</v>
      </c>
      <c r="J91" s="9">
        <f t="shared" si="86"/>
        <v>1.8358170215680602E-2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15.733328194818041</v>
      </c>
      <c r="P91" s="9">
        <f t="shared" si="89"/>
        <v>0.28883511705963644</v>
      </c>
      <c r="Q91" s="12">
        <f t="shared" si="90"/>
        <v>0.12997580267683639</v>
      </c>
      <c r="R91" s="9">
        <f t="shared" si="91"/>
        <v>2.3873737500000001</v>
      </c>
      <c r="S91" s="13">
        <f t="shared" si="92"/>
        <v>5.4443005698976289E-2</v>
      </c>
      <c r="T91" s="2">
        <f t="shared" si="93"/>
        <v>0.51</v>
      </c>
      <c r="U91" s="14">
        <f t="shared" si="94"/>
        <v>2.7765932906477907E-2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3.8708428771303087E-2</v>
      </c>
      <c r="AK91" s="9">
        <f t="shared" si="96"/>
        <v>10.4025</v>
      </c>
      <c r="AL91" s="1">
        <f t="shared" si="97"/>
        <v>0.45</v>
      </c>
      <c r="AM91" s="17">
        <f t="shared" si="98"/>
        <v>22158.333333333332</v>
      </c>
      <c r="AN91" s="1">
        <f t="shared" si="99"/>
        <v>89223726.679197028</v>
      </c>
    </row>
    <row r="92" spans="1:48" x14ac:dyDescent="0.15">
      <c r="C92" s="7">
        <v>3</v>
      </c>
      <c r="D92" s="7">
        <f t="shared" si="100"/>
        <v>-0.133985412612903</v>
      </c>
      <c r="E92" s="10">
        <f t="shared" si="101"/>
        <v>0.39973761482758602</v>
      </c>
      <c r="F92" s="7" t="s">
        <v>83</v>
      </c>
      <c r="G92" s="1">
        <v>4</v>
      </c>
      <c r="H92" s="9">
        <f t="shared" si="84"/>
        <v>-0.133985412612903</v>
      </c>
      <c r="I92" s="9">
        <f t="shared" si="85"/>
        <v>273.01601458738708</v>
      </c>
      <c r="J92" s="9">
        <f t="shared" si="86"/>
        <v>1.712417241529781E-2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20.749768077758404</v>
      </c>
      <c r="P92" s="9">
        <f t="shared" si="89"/>
        <v>0.35532260614097755</v>
      </c>
      <c r="Q92" s="12">
        <f t="shared" si="90"/>
        <v>0.1598951727634399</v>
      </c>
      <c r="R92" s="9">
        <f t="shared" si="91"/>
        <v>2.3873737500000001</v>
      </c>
      <c r="S92" s="13">
        <f t="shared" si="92"/>
        <v>6.6975341738359936E-2</v>
      </c>
      <c r="T92" s="2">
        <f t="shared" si="93"/>
        <v>0.51</v>
      </c>
      <c r="U92" s="14">
        <f t="shared" si="94"/>
        <v>3.415742428656357E-2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4.0635463422398918E-2</v>
      </c>
      <c r="AK92" s="9">
        <f t="shared" si="96"/>
        <v>10.4025</v>
      </c>
      <c r="AL92" s="1">
        <f t="shared" si="97"/>
        <v>0.45</v>
      </c>
      <c r="AM92" s="17">
        <f t="shared" si="98"/>
        <v>22158.333333333332</v>
      </c>
      <c r="AN92" s="1">
        <f t="shared" si="99"/>
        <v>93665581.295062587</v>
      </c>
    </row>
    <row r="93" spans="1:48" x14ac:dyDescent="0.15">
      <c r="C93" s="7">
        <v>4</v>
      </c>
      <c r="D93" s="7">
        <f t="shared" si="100"/>
        <v>5.2751360504000004</v>
      </c>
      <c r="E93" s="10">
        <f t="shared" si="101"/>
        <v>-0.133985412612903</v>
      </c>
      <c r="F93" s="7" t="s">
        <v>83</v>
      </c>
      <c r="G93" s="1">
        <v>5</v>
      </c>
      <c r="H93" s="9">
        <f t="shared" si="84"/>
        <v>5.2751360504000004</v>
      </c>
      <c r="I93" s="9">
        <f t="shared" si="85"/>
        <v>278.4251360504</v>
      </c>
      <c r="J93" s="9">
        <f t="shared" si="86"/>
        <v>3.4238535123066904E-2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19.374723198036556</v>
      </c>
      <c r="O93" s="9">
        <f t="shared" si="102"/>
        <v>6.3249972735808733</v>
      </c>
      <c r="P93" s="9">
        <f t="shared" si="89"/>
        <v>0.21655864130480115</v>
      </c>
      <c r="Q93" s="12">
        <f t="shared" si="90"/>
        <v>9.7451388587160515E-2</v>
      </c>
      <c r="R93" s="9">
        <f t="shared" si="91"/>
        <v>2.3873737500000001</v>
      </c>
      <c r="S93" s="13">
        <f t="shared" si="92"/>
        <v>4.0819494051637498E-2</v>
      </c>
      <c r="T93" s="2">
        <f t="shared" si="93"/>
        <v>0.51</v>
      </c>
      <c r="U93" s="14">
        <f t="shared" si="94"/>
        <v>2.0817941966335123E-2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2.9187609502850043E-2</v>
      </c>
      <c r="AK93" s="9">
        <f t="shared" si="96"/>
        <v>10.4025</v>
      </c>
      <c r="AL93" s="1">
        <f t="shared" si="97"/>
        <v>0.45</v>
      </c>
      <c r="AM93" s="17">
        <f t="shared" si="98"/>
        <v>22158.333333333332</v>
      </c>
      <c r="AN93" s="1">
        <f t="shared" si="99"/>
        <v>67278041.898515344</v>
      </c>
    </row>
    <row r="94" spans="1:48" x14ac:dyDescent="0.15">
      <c r="C94" s="7">
        <v>5</v>
      </c>
      <c r="D94" s="7">
        <f t="shared" si="100"/>
        <v>13.2916703585161</v>
      </c>
      <c r="E94" s="10">
        <f t="shared" si="101"/>
        <v>5.2751360504000004</v>
      </c>
      <c r="F94" s="7" t="s">
        <v>85</v>
      </c>
      <c r="G94" s="1">
        <v>6</v>
      </c>
      <c r="H94" s="9">
        <f t="shared" si="84"/>
        <v>13.2916703585161</v>
      </c>
      <c r="I94" s="9">
        <f t="shared" si="85"/>
        <v>286.44167035851609</v>
      </c>
      <c r="J94" s="9">
        <f t="shared" si="86"/>
        <v>9.111024279275165E-2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11.413713632276073</v>
      </c>
      <c r="P94" s="9">
        <f t="shared" si="89"/>
        <v>1.0399062202036122</v>
      </c>
      <c r="Q94" s="12">
        <f t="shared" si="90"/>
        <v>0.46795779909162549</v>
      </c>
      <c r="R94" s="9">
        <f t="shared" si="91"/>
        <v>2.3873737500000001</v>
      </c>
      <c r="S94" s="13">
        <f t="shared" si="92"/>
        <v>0.19601363175398301</v>
      </c>
      <c r="T94" s="2">
        <f t="shared" si="93"/>
        <v>0.51</v>
      </c>
      <c r="U94" s="14">
        <f t="shared" si="94"/>
        <v>9.9966952194531333E-2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5.6269036086651202E-2</v>
      </c>
      <c r="AK94" s="9">
        <f t="shared" si="96"/>
        <v>10.4025</v>
      </c>
      <c r="AL94" s="1">
        <f t="shared" si="97"/>
        <v>0.45</v>
      </c>
      <c r="AM94" s="17">
        <f t="shared" si="98"/>
        <v>22158.333333333332</v>
      </c>
      <c r="AN94" s="1">
        <f t="shared" si="99"/>
        <v>129701288.72860031</v>
      </c>
    </row>
    <row r="95" spans="1:48" x14ac:dyDescent="0.15">
      <c r="C95" s="7">
        <v>6</v>
      </c>
      <c r="D95" s="7">
        <f t="shared" si="100"/>
        <v>15.549856893533301</v>
      </c>
      <c r="E95" s="10">
        <f t="shared" si="101"/>
        <v>13.2916703585161</v>
      </c>
      <c r="F95" s="7" t="s">
        <v>83</v>
      </c>
      <c r="G95" s="1">
        <v>7</v>
      </c>
      <c r="H95" s="9">
        <f t="shared" si="84"/>
        <v>15.549856893533301</v>
      </c>
      <c r="I95" s="9">
        <f t="shared" si="85"/>
        <v>288.69985689353325</v>
      </c>
      <c r="J95" s="9">
        <f t="shared" si="86"/>
        <v>0.118860983557767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15.679082412072461</v>
      </c>
      <c r="P95" s="9">
        <f t="shared" si="89"/>
        <v>1.8636311567822186</v>
      </c>
      <c r="Q95" s="12">
        <f t="shared" si="90"/>
        <v>0.83863402055199843</v>
      </c>
      <c r="R95" s="9">
        <f t="shared" si="91"/>
        <v>2.3873737500000001</v>
      </c>
      <c r="S95" s="13">
        <f t="shared" si="92"/>
        <v>0.35127889822529818</v>
      </c>
      <c r="T95" s="2">
        <f t="shared" si="93"/>
        <v>0.51</v>
      </c>
      <c r="U95" s="14">
        <f t="shared" si="94"/>
        <v>0.17915223809490208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0.10046939978561298</v>
      </c>
      <c r="AK95" s="9">
        <f t="shared" si="96"/>
        <v>10.4025</v>
      </c>
      <c r="AL95" s="1">
        <f t="shared" si="97"/>
        <v>0.45</v>
      </c>
      <c r="AM95" s="17">
        <f t="shared" si="98"/>
        <v>22158.333333333332</v>
      </c>
      <c r="AN95" s="1">
        <f t="shared" si="99"/>
        <v>231584038.6872085</v>
      </c>
    </row>
    <row r="96" spans="1:48" x14ac:dyDescent="0.15">
      <c r="C96" s="7">
        <v>7</v>
      </c>
      <c r="D96" s="7">
        <f t="shared" si="100"/>
        <v>17.772735114516099</v>
      </c>
      <c r="E96" s="10">
        <f t="shared" si="101"/>
        <v>15.549856893533301</v>
      </c>
      <c r="F96" s="7" t="s">
        <v>83</v>
      </c>
      <c r="G96" s="1">
        <v>8</v>
      </c>
      <c r="H96" s="9">
        <f t="shared" si="84"/>
        <v>17.772735114516099</v>
      </c>
      <c r="I96" s="9">
        <f t="shared" si="85"/>
        <v>290.92273511451606</v>
      </c>
      <c r="J96" s="9">
        <f t="shared" si="86"/>
        <v>0.15379957971478517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19.120726255290244</v>
      </c>
      <c r="P96" s="9">
        <f t="shared" si="89"/>
        <v>2.9407596619050973</v>
      </c>
      <c r="Q96" s="12">
        <f t="shared" si="90"/>
        <v>1.3233418478572938</v>
      </c>
      <c r="R96" s="9">
        <f t="shared" si="91"/>
        <v>2.3873737500000001</v>
      </c>
      <c r="S96" s="13">
        <f t="shared" si="92"/>
        <v>0.55430861961068889</v>
      </c>
      <c r="T96" s="2">
        <f t="shared" si="93"/>
        <v>0.51</v>
      </c>
      <c r="U96" s="14">
        <f t="shared" si="94"/>
        <v>0.28269739600145133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0.13168826489443758</v>
      </c>
      <c r="AK96" s="9">
        <f t="shared" si="96"/>
        <v>10.4025</v>
      </c>
      <c r="AL96" s="1">
        <f t="shared" si="97"/>
        <v>0.45</v>
      </c>
      <c r="AM96" s="17">
        <f t="shared" si="98"/>
        <v>22158.333333333332</v>
      </c>
      <c r="AN96" s="1">
        <f t="shared" si="99"/>
        <v>303544166.65214205</v>
      </c>
    </row>
    <row r="97" spans="1:50" x14ac:dyDescent="0.15">
      <c r="C97" s="7">
        <v>8</v>
      </c>
      <c r="D97" s="7">
        <f t="shared" si="100"/>
        <v>16.191484153548402</v>
      </c>
      <c r="E97" s="10">
        <f t="shared" si="101"/>
        <v>17.772735114516099</v>
      </c>
      <c r="F97" s="7" t="s">
        <v>83</v>
      </c>
      <c r="G97" s="1">
        <v>9</v>
      </c>
      <c r="H97" s="9">
        <f t="shared" si="84"/>
        <v>16.191484153548402</v>
      </c>
      <c r="I97" s="9">
        <f t="shared" si="85"/>
        <v>289.34148415354838</v>
      </c>
      <c r="J97" s="9">
        <f t="shared" si="86"/>
        <v>0.12809141899939042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21.485241593385147</v>
      </c>
      <c r="P97" s="9">
        <f t="shared" si="89"/>
        <v>2.7520750832414276</v>
      </c>
      <c r="Q97" s="12">
        <f t="shared" si="90"/>
        <v>1.2384337874586424</v>
      </c>
      <c r="R97" s="9">
        <f t="shared" si="91"/>
        <v>2.3873737500000001</v>
      </c>
      <c r="S97" s="13">
        <f t="shared" si="92"/>
        <v>0.5187431534164445</v>
      </c>
      <c r="T97" s="2">
        <f t="shared" si="93"/>
        <v>0.51</v>
      </c>
      <c r="U97" s="14">
        <f t="shared" si="94"/>
        <v>0.26455900824238671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0.12621954098507959</v>
      </c>
      <c r="AK97" s="9">
        <f t="shared" si="96"/>
        <v>10.4025</v>
      </c>
      <c r="AL97" s="1">
        <f t="shared" si="97"/>
        <v>0.45</v>
      </c>
      <c r="AM97" s="17">
        <f t="shared" si="98"/>
        <v>22158.333333333332</v>
      </c>
      <c r="AN97" s="1">
        <f t="shared" si="99"/>
        <v>290938645.24864125</v>
      </c>
    </row>
    <row r="98" spans="1:50" x14ac:dyDescent="0.15">
      <c r="C98" s="7">
        <v>9</v>
      </c>
      <c r="D98" s="7">
        <f t="shared" si="100"/>
        <v>12.8345064296667</v>
      </c>
      <c r="E98" s="10">
        <f t="shared" si="101"/>
        <v>16.191484153548402</v>
      </c>
      <c r="F98" s="7" t="s">
        <v>83</v>
      </c>
      <c r="G98" s="1">
        <v>10</v>
      </c>
      <c r="H98" s="9">
        <f t="shared" si="84"/>
        <v>12.8345064296667</v>
      </c>
      <c r="I98" s="9">
        <f t="shared" si="85"/>
        <v>285.98450642966668</v>
      </c>
      <c r="J98" s="9">
        <f t="shared" si="86"/>
        <v>8.6291539800841394E-2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24.03844151014372</v>
      </c>
      <c r="P98" s="9">
        <f t="shared" si="89"/>
        <v>2.0743141323227645</v>
      </c>
      <c r="Q98" s="12">
        <f t="shared" si="90"/>
        <v>0.9334413595452441</v>
      </c>
      <c r="R98" s="9">
        <f t="shared" si="91"/>
        <v>2.3873737500000001</v>
      </c>
      <c r="S98" s="13">
        <f t="shared" si="92"/>
        <v>0.39099087838477076</v>
      </c>
      <c r="T98" s="2">
        <f t="shared" si="93"/>
        <v>0.51</v>
      </c>
      <c r="U98" s="14">
        <f t="shared" si="94"/>
        <v>0.19940534797623308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70</v>
      </c>
      <c r="AC98" s="2">
        <v>0.26</v>
      </c>
      <c r="AD98" s="2">
        <v>22</v>
      </c>
      <c r="AE98" s="2">
        <v>0.02</v>
      </c>
      <c r="AF98" s="2">
        <v>0.3</v>
      </c>
      <c r="AG98" s="2">
        <v>0.01</v>
      </c>
      <c r="AH98" s="2"/>
      <c r="AI98" s="2"/>
      <c r="AJ98" s="1">
        <f t="shared" si="95"/>
        <v>9.0457712414834274E-2</v>
      </c>
      <c r="AK98" s="9">
        <f t="shared" si="96"/>
        <v>10.4025</v>
      </c>
      <c r="AL98" s="1">
        <f t="shared" si="97"/>
        <v>0.45</v>
      </c>
      <c r="AM98" s="17">
        <f t="shared" si="98"/>
        <v>22158.333333333332</v>
      </c>
      <c r="AN98" s="1">
        <f t="shared" si="99"/>
        <v>208506892.80651155</v>
      </c>
    </row>
    <row r="99" spans="1:50" x14ac:dyDescent="0.15">
      <c r="C99" s="7">
        <v>10</v>
      </c>
      <c r="D99" s="7">
        <f t="shared" si="100"/>
        <v>4.7754763909677402</v>
      </c>
      <c r="E99" s="10">
        <f t="shared" si="101"/>
        <v>12.8345064296667</v>
      </c>
      <c r="F99" s="7" t="s">
        <v>83</v>
      </c>
      <c r="G99" s="1">
        <v>11</v>
      </c>
      <c r="H99" s="9">
        <f t="shared" si="84"/>
        <v>4.7754763909677402</v>
      </c>
      <c r="I99" s="9">
        <f t="shared" si="85"/>
        <v>277.92547639096773</v>
      </c>
      <c r="J99" s="9">
        <f t="shared" si="86"/>
        <v>3.2152183041090278E-2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20.865921008929909</v>
      </c>
      <c r="O99" s="9">
        <f t="shared" si="102"/>
        <v>6.4034813688910468</v>
      </c>
      <c r="P99" s="9">
        <f t="shared" si="89"/>
        <v>0.20588590507279628</v>
      </c>
      <c r="Q99" s="12">
        <f t="shared" si="90"/>
        <v>9.2648657282758326E-2</v>
      </c>
      <c r="R99" s="9">
        <f t="shared" si="91"/>
        <v>2.3873737500000001</v>
      </c>
      <c r="S99" s="13">
        <f t="shared" si="92"/>
        <v>3.8807772466610359E-2</v>
      </c>
      <c r="T99" s="2">
        <f t="shared" si="93"/>
        <v>0.51</v>
      </c>
      <c r="U99" s="14">
        <f t="shared" si="94"/>
        <v>1.9791963957971285E-2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3.6304277133328344E-2</v>
      </c>
      <c r="AK99" s="9">
        <f t="shared" si="96"/>
        <v>10.4025</v>
      </c>
      <c r="AL99" s="1">
        <f t="shared" si="97"/>
        <v>0.45</v>
      </c>
      <c r="AM99" s="17">
        <f t="shared" si="98"/>
        <v>22158.333333333332</v>
      </c>
      <c r="AN99" s="1">
        <f t="shared" si="99"/>
        <v>83682107.568037704</v>
      </c>
    </row>
    <row r="100" spans="1:50" x14ac:dyDescent="0.15">
      <c r="C100" s="7">
        <v>11</v>
      </c>
      <c r="D100" s="7">
        <f t="shared" si="100"/>
        <v>-0.22561423846666701</v>
      </c>
      <c r="E100" s="10">
        <f t="shared" si="101"/>
        <v>4.7754763909677402</v>
      </c>
      <c r="F100" s="7" t="s">
        <v>85</v>
      </c>
      <c r="G100" s="1">
        <v>12</v>
      </c>
      <c r="H100" s="9">
        <f t="shared" si="84"/>
        <v>-0.22561423846666701</v>
      </c>
      <c r="I100" s="9">
        <f t="shared" si="85"/>
        <v>272.9243857615333</v>
      </c>
      <c r="J100" s="9">
        <f t="shared" si="86"/>
        <v>1.6920360477786438E-2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11.502870463818251</v>
      </c>
      <c r="P100" s="9">
        <f t="shared" si="89"/>
        <v>0.1946327147770873</v>
      </c>
      <c r="Q100" s="12">
        <f t="shared" si="90"/>
        <v>8.7584721649689279E-2</v>
      </c>
      <c r="R100" s="9">
        <f t="shared" si="91"/>
        <v>2.3873737500000001</v>
      </c>
      <c r="S100" s="13">
        <f t="shared" si="92"/>
        <v>3.6686640141573676E-2</v>
      </c>
      <c r="T100" s="2">
        <f t="shared" si="93"/>
        <v>0.51</v>
      </c>
      <c r="U100" s="14">
        <f t="shared" si="94"/>
        <v>1.8710186472202576E-2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3.5978121221369078E-2</v>
      </c>
      <c r="AK100" s="9">
        <f t="shared" si="96"/>
        <v>10.4025</v>
      </c>
      <c r="AL100" s="1">
        <f t="shared" si="97"/>
        <v>0.45</v>
      </c>
      <c r="AM100" s="17">
        <f t="shared" si="98"/>
        <v>22158.333333333332</v>
      </c>
      <c r="AN100" s="1">
        <f t="shared" si="99"/>
        <v>82930311.464005917</v>
      </c>
      <c r="AO100" s="1">
        <f>SUM(AN89:AN100)</f>
        <v>1733101754.9292655</v>
      </c>
    </row>
    <row r="101" spans="1:50" x14ac:dyDescent="0.15">
      <c r="C101" s="7">
        <v>12</v>
      </c>
      <c r="D101" s="7">
        <f t="shared" si="100"/>
        <v>0.53251956570967796</v>
      </c>
      <c r="E101" s="10">
        <f t="shared" si="101"/>
        <v>-0.22561423846666701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2.2396368316774198</v>
      </c>
      <c r="E105" s="7"/>
      <c r="F105" s="7"/>
      <c r="G105" s="1">
        <v>1</v>
      </c>
      <c r="H105" s="9">
        <f t="shared" ref="H105:H116" si="103">E106</f>
        <v>2.2396368316774198</v>
      </c>
      <c r="I105" s="9">
        <f t="shared" ref="I105:I116" si="104">H105+273.15</f>
        <v>275.38963683167742</v>
      </c>
      <c r="J105" s="9">
        <f t="shared" ref="J105:J116" si="105">EXP(($C$15*(I105-$C$13))/($C$16*I105*$C$13))</f>
        <v>2.3286700733746016E-2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1.5087225389782695E-2</v>
      </c>
      <c r="Q105" s="12">
        <f t="shared" ref="Q105:Q116" si="109">P105*$B$107</f>
        <v>4.5261676169348081E-3</v>
      </c>
      <c r="R105" s="9">
        <f t="shared" ref="R105:R116" si="110">L105*$B$107</f>
        <v>0.19436706250000002</v>
      </c>
      <c r="S105" s="13">
        <f t="shared" ref="S105:S116" si="111">Q105/R105</f>
        <v>2.3286700733746016E-2</v>
      </c>
      <c r="T105" s="2">
        <f t="shared" ref="T105:T116" si="112">$B$106/100</f>
        <v>0.01</v>
      </c>
      <c r="U105" s="14">
        <f t="shared" ref="U105:U116" si="113">S105*T105</f>
        <v>2.3286700733746017E-4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5.72286700733746E-3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475</v>
      </c>
      <c r="AX105" s="1">
        <f t="shared" ref="AX105:AX116" si="120">AW105*10000*AV105*0.67*AU105*AT105</f>
        <v>354001.20228792634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-8.4026570747096798</v>
      </c>
      <c r="E106" s="10">
        <f t="shared" ref="E106:E117" si="122">D105</f>
        <v>2.2396368316774198</v>
      </c>
      <c r="F106" s="7" t="s">
        <v>83</v>
      </c>
      <c r="G106" s="1">
        <v>2</v>
      </c>
      <c r="H106" s="9">
        <f t="shared" si="103"/>
        <v>-8.4026570747096798</v>
      </c>
      <c r="I106" s="9">
        <f t="shared" si="104"/>
        <v>264.7473429252903</v>
      </c>
      <c r="J106" s="9">
        <f t="shared" si="105"/>
        <v>5.6216659624234132E-3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1.2806931912768842</v>
      </c>
      <c r="P106" s="9">
        <f t="shared" si="108"/>
        <v>7.1996293217086779E-3</v>
      </c>
      <c r="Q106" s="12">
        <f t="shared" si="109"/>
        <v>2.1598887965126033E-3</v>
      </c>
      <c r="R106" s="9">
        <f t="shared" si="110"/>
        <v>0.19436706250000002</v>
      </c>
      <c r="S106" s="13">
        <f t="shared" si="111"/>
        <v>1.1112421871954787E-2</v>
      </c>
      <c r="T106" s="2">
        <f t="shared" si="112"/>
        <v>0.01</v>
      </c>
      <c r="U106" s="14">
        <f t="shared" si="113"/>
        <v>1.1112421871954787E-4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5.6011242187195475E-3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475</v>
      </c>
      <c r="AX106" s="1">
        <f t="shared" si="120"/>
        <v>346470.51994193264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0.39973761482758602</v>
      </c>
      <c r="E107" s="10">
        <f t="shared" si="122"/>
        <v>-8.4026570747096798</v>
      </c>
      <c r="F107" s="7" t="s">
        <v>83</v>
      </c>
      <c r="G107" s="1">
        <v>3</v>
      </c>
      <c r="H107" s="9">
        <f t="shared" si="103"/>
        <v>0.39973761482758602</v>
      </c>
      <c r="I107" s="9">
        <f t="shared" si="104"/>
        <v>273.54973761482756</v>
      </c>
      <c r="J107" s="9">
        <f t="shared" si="105"/>
        <v>1.8358170215680602E-2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1.9213837702885088</v>
      </c>
      <c r="P107" s="9">
        <f t="shared" si="108"/>
        <v>3.52730903046026E-2</v>
      </c>
      <c r="Q107" s="12">
        <f t="shared" si="109"/>
        <v>1.0581927091380779E-2</v>
      </c>
      <c r="R107" s="9">
        <f t="shared" si="110"/>
        <v>0.19436706250000002</v>
      </c>
      <c r="S107" s="13">
        <f t="shared" si="111"/>
        <v>5.4443005698976275E-2</v>
      </c>
      <c r="T107" s="2">
        <f t="shared" si="112"/>
        <v>0.01</v>
      </c>
      <c r="U107" s="14">
        <f t="shared" si="113"/>
        <v>5.4443005698976278E-4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6.0344300569897631E-3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475</v>
      </c>
      <c r="AX107" s="1">
        <f t="shared" si="120"/>
        <v>373273.65681535064</v>
      </c>
    </row>
    <row r="108" spans="1:50" x14ac:dyDescent="0.15">
      <c r="C108" s="7">
        <v>3</v>
      </c>
      <c r="D108" s="7">
        <f t="shared" si="121"/>
        <v>-0.133985412612903</v>
      </c>
      <c r="E108" s="10">
        <f t="shared" si="122"/>
        <v>0.39973761482758602</v>
      </c>
      <c r="F108" s="7" t="s">
        <v>83</v>
      </c>
      <c r="G108" s="1">
        <v>4</v>
      </c>
      <c r="H108" s="9">
        <f t="shared" si="103"/>
        <v>-0.133985412612903</v>
      </c>
      <c r="I108" s="9">
        <f t="shared" si="104"/>
        <v>273.01601458738708</v>
      </c>
      <c r="J108" s="9">
        <f t="shared" si="105"/>
        <v>1.712417241529781E-2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2.5340008883172396</v>
      </c>
      <c r="P108" s="9">
        <f t="shared" si="108"/>
        <v>4.3392668112062223E-2</v>
      </c>
      <c r="Q108" s="12">
        <f t="shared" si="109"/>
        <v>1.3017800433618667E-2</v>
      </c>
      <c r="R108" s="9">
        <f t="shared" si="110"/>
        <v>0.19436706250000002</v>
      </c>
      <c r="S108" s="13">
        <f t="shared" si="111"/>
        <v>6.6975341738359936E-2</v>
      </c>
      <c r="T108" s="2">
        <f t="shared" si="112"/>
        <v>0.01</v>
      </c>
      <c r="U108" s="14">
        <f t="shared" si="113"/>
        <v>6.697534173835994E-4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6.1597534173835995E-3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475</v>
      </c>
      <c r="AX108" s="1">
        <f t="shared" si="120"/>
        <v>381025.82372702268</v>
      </c>
    </row>
    <row r="109" spans="1:50" x14ac:dyDescent="0.15">
      <c r="C109" s="7">
        <v>4</v>
      </c>
      <c r="D109" s="7">
        <f t="shared" si="121"/>
        <v>5.2751360504000004</v>
      </c>
      <c r="E109" s="10">
        <f t="shared" si="122"/>
        <v>-0.133985412612903</v>
      </c>
      <c r="F109" s="7" t="s">
        <v>83</v>
      </c>
      <c r="G109" s="1">
        <v>5</v>
      </c>
      <c r="H109" s="9">
        <f t="shared" si="103"/>
        <v>5.2751360504000004</v>
      </c>
      <c r="I109" s="9">
        <f t="shared" si="104"/>
        <v>278.4251360504</v>
      </c>
      <c r="J109" s="9">
        <f t="shared" si="105"/>
        <v>3.4238535123066904E-2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2.3660778091949184</v>
      </c>
      <c r="O109" s="9">
        <f t="shared" si="123"/>
        <v>0.7724206193435923</v>
      </c>
      <c r="P109" s="9">
        <f t="shared" si="108"/>
        <v>2.6446550505176677E-2</v>
      </c>
      <c r="Q109" s="12">
        <f t="shared" si="109"/>
        <v>7.9339651515530022E-3</v>
      </c>
      <c r="R109" s="9">
        <f t="shared" si="110"/>
        <v>0.19436706250000002</v>
      </c>
      <c r="S109" s="13">
        <f t="shared" si="111"/>
        <v>4.0819494051637484E-2</v>
      </c>
      <c r="T109" s="2">
        <f t="shared" si="112"/>
        <v>0.01</v>
      </c>
      <c r="U109" s="14">
        <f t="shared" si="113"/>
        <v>4.0819494051637487E-4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5.8981949405163747E-3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475</v>
      </c>
      <c r="AX109" s="1">
        <f t="shared" si="120"/>
        <v>364846.51794184872</v>
      </c>
    </row>
    <row r="110" spans="1:50" x14ac:dyDescent="0.15">
      <c r="C110" s="7">
        <v>5</v>
      </c>
      <c r="D110" s="7">
        <f t="shared" si="121"/>
        <v>13.2916703585161</v>
      </c>
      <c r="E110" s="10">
        <f t="shared" si="122"/>
        <v>5.2751360504000004</v>
      </c>
      <c r="F110" s="7" t="s">
        <v>85</v>
      </c>
      <c r="G110" s="1">
        <v>6</v>
      </c>
      <c r="H110" s="9">
        <f t="shared" si="103"/>
        <v>13.2916703585161</v>
      </c>
      <c r="I110" s="9">
        <f t="shared" si="104"/>
        <v>286.44167035851609</v>
      </c>
      <c r="J110" s="9">
        <f t="shared" si="105"/>
        <v>9.111024279275165E-2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1.3938642771717491</v>
      </c>
      <c r="P110" s="9">
        <f t="shared" si="108"/>
        <v>0.12699531271326134</v>
      </c>
      <c r="Q110" s="12">
        <f t="shared" si="109"/>
        <v>3.8098593813978399E-2</v>
      </c>
      <c r="R110" s="9">
        <f t="shared" si="110"/>
        <v>0.19436706250000002</v>
      </c>
      <c r="S110" s="13">
        <f t="shared" si="111"/>
        <v>0.19601363175398298</v>
      </c>
      <c r="T110" s="2">
        <f t="shared" si="112"/>
        <v>0.01</v>
      </c>
      <c r="U110" s="14">
        <f t="shared" si="113"/>
        <v>1.9601363175398298E-3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7.4501363175398299E-3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475</v>
      </c>
      <c r="AX110" s="1">
        <f t="shared" si="120"/>
        <v>460845.44866001757</v>
      </c>
    </row>
    <row r="111" spans="1:50" x14ac:dyDescent="0.15">
      <c r="C111" s="7">
        <v>6</v>
      </c>
      <c r="D111" s="7">
        <f t="shared" si="121"/>
        <v>15.549856893533301</v>
      </c>
      <c r="E111" s="10">
        <f t="shared" si="122"/>
        <v>13.2916703585161</v>
      </c>
      <c r="F111" s="7" t="s">
        <v>83</v>
      </c>
      <c r="G111" s="1">
        <v>7</v>
      </c>
      <c r="H111" s="9">
        <f t="shared" si="103"/>
        <v>15.549856893533301</v>
      </c>
      <c r="I111" s="9">
        <f t="shared" si="104"/>
        <v>288.69985689353325</v>
      </c>
      <c r="J111" s="9">
        <f t="shared" si="105"/>
        <v>0.118860983557767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1.9147591727918212</v>
      </c>
      <c r="P111" s="9">
        <f t="shared" si="108"/>
        <v>0.22759015855429221</v>
      </c>
      <c r="Q111" s="12">
        <f t="shared" si="109"/>
        <v>6.8277047566287663E-2</v>
      </c>
      <c r="R111" s="9">
        <f t="shared" si="110"/>
        <v>0.19436706250000002</v>
      </c>
      <c r="S111" s="13">
        <f t="shared" si="111"/>
        <v>0.35127889822529812</v>
      </c>
      <c r="T111" s="2">
        <f t="shared" si="112"/>
        <v>0.01</v>
      </c>
      <c r="U111" s="14">
        <f t="shared" si="113"/>
        <v>3.5127889822529814E-3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1.346278898225298E-2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475</v>
      </c>
      <c r="AX111" s="1">
        <f t="shared" si="120"/>
        <v>832772.01440392924</v>
      </c>
    </row>
    <row r="112" spans="1:50" x14ac:dyDescent="0.15">
      <c r="C112" s="7">
        <v>7</v>
      </c>
      <c r="D112" s="7">
        <f t="shared" si="121"/>
        <v>17.772735114516099</v>
      </c>
      <c r="E112" s="10">
        <f t="shared" si="122"/>
        <v>15.549856893533301</v>
      </c>
      <c r="F112" s="7" t="s">
        <v>83</v>
      </c>
      <c r="G112" s="1">
        <v>8</v>
      </c>
      <c r="H112" s="9">
        <f t="shared" si="103"/>
        <v>17.772735114516099</v>
      </c>
      <c r="I112" s="9">
        <f t="shared" si="104"/>
        <v>290.92273511451606</v>
      </c>
      <c r="J112" s="9">
        <f t="shared" si="105"/>
        <v>0.15379957971478517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2.3350592225708624</v>
      </c>
      <c r="P112" s="9">
        <f t="shared" si="108"/>
        <v>0.35913112704053163</v>
      </c>
      <c r="Q112" s="12">
        <f t="shared" si="109"/>
        <v>0.10773933811215948</v>
      </c>
      <c r="R112" s="9">
        <f t="shared" si="110"/>
        <v>0.19436706250000002</v>
      </c>
      <c r="S112" s="13">
        <f t="shared" si="111"/>
        <v>0.55430861961068878</v>
      </c>
      <c r="T112" s="2">
        <f t="shared" si="112"/>
        <v>0.01</v>
      </c>
      <c r="U112" s="14">
        <f t="shared" si="113"/>
        <v>5.5430861961068877E-3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1.5493086196106887E-2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475</v>
      </c>
      <c r="AX112" s="1">
        <f t="shared" si="120"/>
        <v>958360.75406616635</v>
      </c>
    </row>
    <row r="113" spans="1:53" x14ac:dyDescent="0.15">
      <c r="C113" s="7">
        <v>8</v>
      </c>
      <c r="D113" s="7">
        <f t="shared" si="121"/>
        <v>16.191484153548402</v>
      </c>
      <c r="E113" s="10">
        <f t="shared" si="122"/>
        <v>17.772735114516099</v>
      </c>
      <c r="F113" s="7" t="s">
        <v>83</v>
      </c>
      <c r="G113" s="1">
        <v>9</v>
      </c>
      <c r="H113" s="9">
        <f t="shared" si="103"/>
        <v>16.191484153548402</v>
      </c>
      <c r="I113" s="9">
        <f t="shared" si="104"/>
        <v>289.34148415354838</v>
      </c>
      <c r="J113" s="9">
        <f t="shared" si="105"/>
        <v>0.12809141899939042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2.6238183038636644</v>
      </c>
      <c r="P113" s="9">
        <f t="shared" si="108"/>
        <v>0.33608860973847055</v>
      </c>
      <c r="Q113" s="12">
        <f t="shared" si="109"/>
        <v>0.10082658292154116</v>
      </c>
      <c r="R113" s="9">
        <f t="shared" si="110"/>
        <v>0.19436706250000002</v>
      </c>
      <c r="S113" s="13">
        <f t="shared" si="111"/>
        <v>0.5187431534164445</v>
      </c>
      <c r="T113" s="2">
        <f t="shared" si="112"/>
        <v>0.01</v>
      </c>
      <c r="U113" s="14">
        <f t="shared" si="113"/>
        <v>5.1874315341644455E-3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1.5137431534164445E-2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475</v>
      </c>
      <c r="AX113" s="1">
        <f t="shared" si="120"/>
        <v>936360.91067202354</v>
      </c>
    </row>
    <row r="114" spans="1:53" x14ac:dyDescent="0.15">
      <c r="C114" s="7">
        <v>9</v>
      </c>
      <c r="D114" s="7">
        <f t="shared" si="121"/>
        <v>12.8345064296667</v>
      </c>
      <c r="E114" s="10">
        <f t="shared" si="122"/>
        <v>16.191484153548402</v>
      </c>
      <c r="F114" s="7" t="s">
        <v>83</v>
      </c>
      <c r="G114" s="1">
        <v>10</v>
      </c>
      <c r="H114" s="9">
        <f t="shared" si="103"/>
        <v>12.8345064296667</v>
      </c>
      <c r="I114" s="9">
        <f t="shared" si="104"/>
        <v>285.98450642966668</v>
      </c>
      <c r="J114" s="9">
        <f t="shared" si="105"/>
        <v>8.6291539800841394E-2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2.9356199024585274</v>
      </c>
      <c r="P114" s="9">
        <f t="shared" si="108"/>
        <v>0.25331916165314217</v>
      </c>
      <c r="Q114" s="12">
        <f t="shared" si="109"/>
        <v>7.599574849594265E-2</v>
      </c>
      <c r="R114" s="9">
        <f t="shared" si="110"/>
        <v>0.19436706250000002</v>
      </c>
      <c r="S114" s="13">
        <f t="shared" si="111"/>
        <v>0.39099087838477076</v>
      </c>
      <c r="T114" s="2">
        <f t="shared" si="112"/>
        <v>0.01</v>
      </c>
      <c r="U114" s="14">
        <f t="shared" si="113"/>
        <v>3.9099087838477074E-3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1E-3</v>
      </c>
      <c r="AF114" s="2">
        <v>0.49</v>
      </c>
      <c r="AG114" s="14">
        <f t="shared" si="114"/>
        <v>4.8999999999999998E-4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0.01</v>
      </c>
      <c r="AR114" s="2">
        <v>0.5</v>
      </c>
      <c r="AS114" s="2">
        <f t="shared" si="115"/>
        <v>5.0000000000000001E-3</v>
      </c>
      <c r="AT114" s="1">
        <f t="shared" si="116"/>
        <v>9.3999087838477074E-3</v>
      </c>
      <c r="AU114" s="9">
        <f t="shared" si="117"/>
        <v>64.789020833333339</v>
      </c>
      <c r="AV114" s="1">
        <f t="shared" si="118"/>
        <v>0.3</v>
      </c>
      <c r="AW114" s="1">
        <f t="shared" si="119"/>
        <v>475</v>
      </c>
      <c r="AX114" s="1">
        <f t="shared" si="120"/>
        <v>581453.14343536878</v>
      </c>
    </row>
    <row r="115" spans="1:53" x14ac:dyDescent="0.15">
      <c r="C115" s="7">
        <v>10</v>
      </c>
      <c r="D115" s="7">
        <f t="shared" si="121"/>
        <v>4.7754763909677402</v>
      </c>
      <c r="E115" s="10">
        <f t="shared" si="122"/>
        <v>12.8345064296667</v>
      </c>
      <c r="F115" s="7" t="s">
        <v>83</v>
      </c>
      <c r="G115" s="1">
        <v>11</v>
      </c>
      <c r="H115" s="9">
        <f t="shared" si="103"/>
        <v>4.7754763909677402</v>
      </c>
      <c r="I115" s="9">
        <f t="shared" si="104"/>
        <v>277.92547639096773</v>
      </c>
      <c r="J115" s="9">
        <f t="shared" si="105"/>
        <v>3.2152183041090278E-2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2.5481857037651157</v>
      </c>
      <c r="O115" s="9">
        <f t="shared" si="123"/>
        <v>0.78200524537360305</v>
      </c>
      <c r="P115" s="9">
        <f t="shared" si="108"/>
        <v>2.5143175788344803E-2</v>
      </c>
      <c r="Q115" s="12">
        <f t="shared" si="109"/>
        <v>7.5429527365034402E-3</v>
      </c>
      <c r="R115" s="9">
        <f t="shared" si="110"/>
        <v>0.19436706250000002</v>
      </c>
      <c r="S115" s="13">
        <f t="shared" si="111"/>
        <v>3.880777246661038E-2</v>
      </c>
      <c r="T115" s="2">
        <f t="shared" si="112"/>
        <v>0.01</v>
      </c>
      <c r="U115" s="14">
        <f t="shared" si="113"/>
        <v>3.8807772466610378E-4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5.8780777246661038E-3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475</v>
      </c>
      <c r="AX115" s="1">
        <f t="shared" si="120"/>
        <v>363602.12093095348</v>
      </c>
    </row>
    <row r="116" spans="1:53" x14ac:dyDescent="0.15">
      <c r="C116" s="7">
        <v>11</v>
      </c>
      <c r="D116" s="7">
        <f t="shared" si="121"/>
        <v>-0.22561423846666701</v>
      </c>
      <c r="E116" s="10">
        <f t="shared" si="122"/>
        <v>4.7754763909677402</v>
      </c>
      <c r="F116" s="7" t="s">
        <v>85</v>
      </c>
      <c r="G116" s="1">
        <v>12</v>
      </c>
      <c r="H116" s="9">
        <f t="shared" si="103"/>
        <v>-0.22561423846666701</v>
      </c>
      <c r="I116" s="9">
        <f t="shared" si="104"/>
        <v>272.9243857615333</v>
      </c>
      <c r="J116" s="9">
        <f t="shared" si="105"/>
        <v>1.6920360477786438E-2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1.4047522779185917</v>
      </c>
      <c r="P116" s="9">
        <f t="shared" si="108"/>
        <v>2.3768914924374208E-2</v>
      </c>
      <c r="Q116" s="12">
        <f t="shared" si="109"/>
        <v>7.1306744773122618E-3</v>
      </c>
      <c r="R116" s="9">
        <f t="shared" si="110"/>
        <v>0.19436706250000002</v>
      </c>
      <c r="S116" s="13">
        <f t="shared" si="111"/>
        <v>3.6686640141573683E-2</v>
      </c>
      <c r="T116" s="2">
        <f t="shared" si="112"/>
        <v>0.01</v>
      </c>
      <c r="U116" s="14">
        <f t="shared" si="113"/>
        <v>3.6686640141573684E-4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5.8568664014157371E-3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475</v>
      </c>
      <c r="AX116" s="1">
        <f t="shared" si="120"/>
        <v>362290.04537107761</v>
      </c>
      <c r="AY116" s="1">
        <f>SUM(AX105:AX116)</f>
        <v>6315302.1582536185</v>
      </c>
    </row>
    <row r="117" spans="1:53" x14ac:dyDescent="0.15">
      <c r="C117" s="7">
        <v>12</v>
      </c>
      <c r="D117" s="7">
        <f t="shared" si="121"/>
        <v>0.53251956570967796</v>
      </c>
      <c r="E117" s="10">
        <f t="shared" si="122"/>
        <v>-0.22561423846666701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2.2396368316774198</v>
      </c>
      <c r="E121" s="7"/>
      <c r="F121" s="7"/>
      <c r="G121" s="1">
        <v>1</v>
      </c>
      <c r="H121" s="9">
        <f t="shared" ref="H121:H132" si="124">E122</f>
        <v>2.2396368316774198</v>
      </c>
      <c r="I121" s="9">
        <f t="shared" ref="I121:I132" si="125">H121+273.15</f>
        <v>275.38963683167742</v>
      </c>
      <c r="J121" s="9">
        <f t="shared" ref="J121:J132" si="126">EXP(($C$15*(I121-$C$13))/($C$16*I121*$C$13))</f>
        <v>2.3286700733746016E-2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6.6297236988974908E-3</v>
      </c>
      <c r="Q121" s="12">
        <f t="shared" ref="Q121:Q132" si="130">P121*$B$123</f>
        <v>2.1878088206361722E-3</v>
      </c>
      <c r="R121" s="9">
        <f t="shared" ref="R121:R132" si="131">L121*$B$123</f>
        <v>9.3951000000000007E-2</v>
      </c>
      <c r="S121" s="13">
        <f t="shared" ref="S121:S132" si="132">Q121/R121</f>
        <v>2.3286700733746016E-2</v>
      </c>
      <c r="T121" s="2">
        <f t="shared" ref="T121:T132" si="133">$B$122/100</f>
        <v>0.01</v>
      </c>
      <c r="U121" s="14">
        <f t="shared" ref="U121:U132" si="134">S121*T121</f>
        <v>2.3286700733746017E-4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5.72286700733746E-3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-8.4026570747096798</v>
      </c>
      <c r="E122" s="10">
        <f t="shared" ref="E122:E133" si="145">D121</f>
        <v>2.2396368316774198</v>
      </c>
      <c r="F122" s="7" t="s">
        <v>83</v>
      </c>
      <c r="G122" s="1">
        <v>2</v>
      </c>
      <c r="H122" s="9">
        <f t="shared" si="124"/>
        <v>-8.4026570747096798</v>
      </c>
      <c r="I122" s="9">
        <f t="shared" si="125"/>
        <v>264.7473429252903</v>
      </c>
      <c r="J122" s="9">
        <f t="shared" si="126"/>
        <v>5.6216659624234132E-3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0.56277027630110255</v>
      </c>
      <c r="P122" s="9">
        <f t="shared" si="129"/>
        <v>3.1637065069455277E-3</v>
      </c>
      <c r="Q122" s="12">
        <f t="shared" si="130"/>
        <v>1.0440231472920241E-3</v>
      </c>
      <c r="R122" s="9">
        <f t="shared" si="131"/>
        <v>9.3951000000000007E-2</v>
      </c>
      <c r="S122" s="13">
        <f t="shared" si="132"/>
        <v>1.1112421871954785E-2</v>
      </c>
      <c r="T122" s="2">
        <f t="shared" si="133"/>
        <v>0.01</v>
      </c>
      <c r="U122" s="14">
        <f t="shared" si="134"/>
        <v>1.1112421871954786E-4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5.6011242187195475E-3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0.39973761482758602</v>
      </c>
      <c r="E123" s="10">
        <f t="shared" si="145"/>
        <v>-8.4026570747096798</v>
      </c>
      <c r="F123" s="7" t="s">
        <v>83</v>
      </c>
      <c r="G123" s="1">
        <v>3</v>
      </c>
      <c r="H123" s="9">
        <f t="shared" si="124"/>
        <v>0.39973761482758602</v>
      </c>
      <c r="I123" s="9">
        <f t="shared" si="125"/>
        <v>273.54973761482756</v>
      </c>
      <c r="J123" s="9">
        <f t="shared" si="126"/>
        <v>1.8358170215680602E-2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0.84430656979415708</v>
      </c>
      <c r="P123" s="9">
        <f t="shared" si="129"/>
        <v>1.5499923722498549E-2</v>
      </c>
      <c r="Q123" s="12">
        <f t="shared" si="130"/>
        <v>5.1149748284245213E-3</v>
      </c>
      <c r="R123" s="9">
        <f t="shared" si="131"/>
        <v>9.3951000000000007E-2</v>
      </c>
      <c r="S123" s="13">
        <f t="shared" si="132"/>
        <v>5.4443005698976282E-2</v>
      </c>
      <c r="T123" s="2">
        <f t="shared" si="133"/>
        <v>0.01</v>
      </c>
      <c r="U123" s="14">
        <f t="shared" si="134"/>
        <v>5.4443005698976289E-4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6.0344300569897631E-3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-0.133985412612903</v>
      </c>
      <c r="E124" s="10">
        <f t="shared" si="145"/>
        <v>0.39973761482758602</v>
      </c>
      <c r="F124" s="7" t="s">
        <v>83</v>
      </c>
      <c r="G124" s="1">
        <v>4</v>
      </c>
      <c r="H124" s="9">
        <f t="shared" si="124"/>
        <v>-0.133985412612903</v>
      </c>
      <c r="I124" s="9">
        <f t="shared" si="125"/>
        <v>273.01601458738708</v>
      </c>
      <c r="J124" s="9">
        <f t="shared" si="126"/>
        <v>1.712417241529781E-2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1.1135066460716585</v>
      </c>
      <c r="P124" s="9">
        <f t="shared" si="129"/>
        <v>1.9067879792911076E-2</v>
      </c>
      <c r="Q124" s="12">
        <f t="shared" si="130"/>
        <v>6.2924003316606556E-3</v>
      </c>
      <c r="R124" s="9">
        <f t="shared" si="131"/>
        <v>9.3951000000000007E-2</v>
      </c>
      <c r="S124" s="13">
        <f t="shared" si="132"/>
        <v>6.697534173835995E-2</v>
      </c>
      <c r="T124" s="2">
        <f t="shared" si="133"/>
        <v>0.01</v>
      </c>
      <c r="U124" s="14">
        <f t="shared" si="134"/>
        <v>6.6975341738359951E-4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6.1597534173835995E-3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5.2751360504000004</v>
      </c>
      <c r="E125" s="10">
        <f t="shared" si="145"/>
        <v>-0.133985412612903</v>
      </c>
      <c r="F125" s="7" t="s">
        <v>83</v>
      </c>
      <c r="G125" s="1">
        <v>5</v>
      </c>
      <c r="H125" s="9">
        <f t="shared" si="124"/>
        <v>5.2751360504000004</v>
      </c>
      <c r="I125" s="9">
        <f t="shared" si="125"/>
        <v>278.4251360504</v>
      </c>
      <c r="J125" s="9">
        <f t="shared" si="126"/>
        <v>3.4238535123066904E-2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1.0397168279648101</v>
      </c>
      <c r="O125" s="9">
        <f t="shared" si="146"/>
        <v>0.33942193831393719</v>
      </c>
      <c r="P125" s="9">
        <f t="shared" si="129"/>
        <v>1.1621309956501187E-2</v>
      </c>
      <c r="Q125" s="12">
        <f t="shared" si="130"/>
        <v>3.8350322856453918E-3</v>
      </c>
      <c r="R125" s="9">
        <f t="shared" si="131"/>
        <v>9.3951000000000007E-2</v>
      </c>
      <c r="S125" s="13">
        <f t="shared" si="132"/>
        <v>4.0819494051637463E-2</v>
      </c>
      <c r="T125" s="2">
        <f t="shared" si="133"/>
        <v>0.01</v>
      </c>
      <c r="U125" s="14">
        <f t="shared" si="134"/>
        <v>4.0819494051637465E-4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5.8981949405163747E-3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13.2916703585161</v>
      </c>
      <c r="E126" s="10">
        <f t="shared" si="145"/>
        <v>5.2751360504000004</v>
      </c>
      <c r="F126" s="7" t="s">
        <v>85</v>
      </c>
      <c r="G126" s="1">
        <v>6</v>
      </c>
      <c r="H126" s="9">
        <f t="shared" si="124"/>
        <v>13.2916703585161</v>
      </c>
      <c r="I126" s="9">
        <f t="shared" si="125"/>
        <v>286.44167035851609</v>
      </c>
      <c r="J126" s="9">
        <f t="shared" si="126"/>
        <v>9.111024279275165E-2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0.61250062835743591</v>
      </c>
      <c r="P126" s="9">
        <f t="shared" si="129"/>
        <v>5.5805080960358931E-2</v>
      </c>
      <c r="Q126" s="12">
        <f t="shared" si="130"/>
        <v>1.8415676716918447E-2</v>
      </c>
      <c r="R126" s="9">
        <f t="shared" si="131"/>
        <v>9.3951000000000007E-2</v>
      </c>
      <c r="S126" s="13">
        <f t="shared" si="132"/>
        <v>0.19601363175398287</v>
      </c>
      <c r="T126" s="2">
        <f t="shared" si="133"/>
        <v>0.01</v>
      </c>
      <c r="U126" s="14">
        <f t="shared" si="134"/>
        <v>1.9601363175398285E-3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7.4501363175398282E-3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15.549856893533301</v>
      </c>
      <c r="E127" s="10">
        <f t="shared" si="145"/>
        <v>13.2916703585161</v>
      </c>
      <c r="F127" s="7" t="s">
        <v>83</v>
      </c>
      <c r="G127" s="1">
        <v>7</v>
      </c>
      <c r="H127" s="9">
        <f t="shared" si="124"/>
        <v>15.549856893533301</v>
      </c>
      <c r="I127" s="9">
        <f t="shared" si="125"/>
        <v>288.69985689353325</v>
      </c>
      <c r="J127" s="9">
        <f t="shared" si="126"/>
        <v>0.118860983557767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0.84139554739707689</v>
      </c>
      <c r="P127" s="9">
        <f t="shared" si="129"/>
        <v>0.10000910232474232</v>
      </c>
      <c r="Q127" s="12">
        <f t="shared" si="130"/>
        <v>3.3003003767164966E-2</v>
      </c>
      <c r="R127" s="9">
        <f t="shared" si="131"/>
        <v>9.3951000000000007E-2</v>
      </c>
      <c r="S127" s="13">
        <f t="shared" si="132"/>
        <v>0.3512788982252979</v>
      </c>
      <c r="T127" s="2">
        <f t="shared" si="133"/>
        <v>0.01</v>
      </c>
      <c r="U127" s="14">
        <f t="shared" si="134"/>
        <v>3.5127889822529792E-3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1.346278898225298E-2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17.772735114516099</v>
      </c>
      <c r="E128" s="10">
        <f t="shared" si="145"/>
        <v>15.549856893533301</v>
      </c>
      <c r="F128" s="7" t="s">
        <v>83</v>
      </c>
      <c r="G128" s="1">
        <v>8</v>
      </c>
      <c r="H128" s="9">
        <f t="shared" si="124"/>
        <v>17.772735114516099</v>
      </c>
      <c r="I128" s="9">
        <f t="shared" si="125"/>
        <v>290.92273511451606</v>
      </c>
      <c r="J128" s="9">
        <f t="shared" si="126"/>
        <v>0.15379957971478517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1.0260864450723346</v>
      </c>
      <c r="P128" s="9">
        <f t="shared" si="129"/>
        <v>0.15781166400316304</v>
      </c>
      <c r="Q128" s="12">
        <f t="shared" si="130"/>
        <v>5.2077849121043809E-2</v>
      </c>
      <c r="R128" s="9">
        <f t="shared" si="131"/>
        <v>9.3951000000000007E-2</v>
      </c>
      <c r="S128" s="13">
        <f t="shared" si="132"/>
        <v>0.55430861961068856</v>
      </c>
      <c r="T128" s="2">
        <f t="shared" si="133"/>
        <v>0.01</v>
      </c>
      <c r="U128" s="14">
        <f t="shared" si="134"/>
        <v>5.543086196106886E-3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1.5493086196106887E-2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16.191484153548402</v>
      </c>
      <c r="E129" s="10">
        <f t="shared" si="145"/>
        <v>17.772735114516099</v>
      </c>
      <c r="F129" s="7" t="s">
        <v>83</v>
      </c>
      <c r="G129" s="1">
        <v>9</v>
      </c>
      <c r="H129" s="9">
        <f t="shared" si="124"/>
        <v>16.191484153548402</v>
      </c>
      <c r="I129" s="9">
        <f t="shared" si="125"/>
        <v>289.34148415354838</v>
      </c>
      <c r="J129" s="9">
        <f t="shared" si="126"/>
        <v>0.12809141899939042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1.1529747810691715</v>
      </c>
      <c r="P129" s="9">
        <f t="shared" si="129"/>
        <v>0.14768617577766169</v>
      </c>
      <c r="Q129" s="12">
        <f t="shared" si="130"/>
        <v>4.8736438006628358E-2</v>
      </c>
      <c r="R129" s="9">
        <f t="shared" si="131"/>
        <v>9.3951000000000007E-2</v>
      </c>
      <c r="S129" s="13">
        <f t="shared" si="132"/>
        <v>0.51874315341644428</v>
      </c>
      <c r="T129" s="2">
        <f t="shared" si="133"/>
        <v>0.01</v>
      </c>
      <c r="U129" s="14">
        <f t="shared" si="134"/>
        <v>5.1874315341644429E-3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1.5137431534164442E-2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12.8345064296667</v>
      </c>
      <c r="E130" s="10">
        <f t="shared" si="145"/>
        <v>16.191484153548402</v>
      </c>
      <c r="F130" s="7" t="s">
        <v>83</v>
      </c>
      <c r="G130" s="1">
        <v>10</v>
      </c>
      <c r="H130" s="9">
        <f t="shared" si="124"/>
        <v>12.8345064296667</v>
      </c>
      <c r="I130" s="9">
        <f t="shared" si="125"/>
        <v>285.98450642966668</v>
      </c>
      <c r="J130" s="9">
        <f t="shared" si="126"/>
        <v>8.6291539800841394E-2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1.2899886052915097</v>
      </c>
      <c r="P130" s="9">
        <f t="shared" si="129"/>
        <v>0.11131510307614419</v>
      </c>
      <c r="Q130" s="12">
        <f t="shared" si="130"/>
        <v>3.6733984015127584E-2</v>
      </c>
      <c r="R130" s="9">
        <f t="shared" si="131"/>
        <v>9.3951000000000007E-2</v>
      </c>
      <c r="S130" s="13">
        <f t="shared" si="132"/>
        <v>0.39099087838477059</v>
      </c>
      <c r="T130" s="2">
        <f t="shared" si="133"/>
        <v>0.01</v>
      </c>
      <c r="U130" s="14">
        <f t="shared" si="134"/>
        <v>3.9099087838477056E-3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1E-3</v>
      </c>
      <c r="AF130" s="2">
        <v>0.49</v>
      </c>
      <c r="AG130" s="14">
        <f t="shared" si="135"/>
        <v>4.8999999999999998E-4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0.01</v>
      </c>
      <c r="AR130" s="2">
        <v>0.5</v>
      </c>
      <c r="AS130" s="2">
        <f t="shared" si="136"/>
        <v>5.0000000000000001E-3</v>
      </c>
      <c r="AT130" s="1">
        <f t="shared" si="137"/>
        <v>9.3999087838477074E-3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4.7754763909677402</v>
      </c>
      <c r="E131" s="10">
        <f t="shared" si="145"/>
        <v>12.8345064296667</v>
      </c>
      <c r="F131" s="7" t="s">
        <v>83</v>
      </c>
      <c r="G131" s="1">
        <v>11</v>
      </c>
      <c r="H131" s="9">
        <f t="shared" si="124"/>
        <v>4.7754763909677402</v>
      </c>
      <c r="I131" s="9">
        <f t="shared" si="125"/>
        <v>277.92547639096773</v>
      </c>
      <c r="J131" s="9">
        <f t="shared" si="126"/>
        <v>3.2152183041090278E-2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1.1197398271045973</v>
      </c>
      <c r="O131" s="9">
        <f t="shared" si="146"/>
        <v>0.34363367511076826</v>
      </c>
      <c r="P131" s="9">
        <f t="shared" si="129"/>
        <v>1.104857282124397E-2</v>
      </c>
      <c r="Q131" s="12">
        <f t="shared" si="130"/>
        <v>3.6460290310105104E-3</v>
      </c>
      <c r="R131" s="9">
        <f t="shared" si="131"/>
        <v>9.3951000000000007E-2</v>
      </c>
      <c r="S131" s="13">
        <f t="shared" si="132"/>
        <v>3.8807772466610366E-2</v>
      </c>
      <c r="T131" s="2">
        <f t="shared" si="133"/>
        <v>0.01</v>
      </c>
      <c r="U131" s="14">
        <f t="shared" si="134"/>
        <v>3.8807772466610367E-4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5.8780777246661038E-3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-0.22561423846666701</v>
      </c>
      <c r="E132" s="10">
        <f t="shared" si="145"/>
        <v>4.7754763909677402</v>
      </c>
      <c r="F132" s="7" t="s">
        <v>85</v>
      </c>
      <c r="G132" s="1">
        <v>12</v>
      </c>
      <c r="H132" s="9">
        <f t="shared" si="124"/>
        <v>-0.22561423846666701</v>
      </c>
      <c r="I132" s="9">
        <f t="shared" si="125"/>
        <v>272.9243857615333</v>
      </c>
      <c r="J132" s="9">
        <f t="shared" si="126"/>
        <v>1.6920360477786438E-2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0.61728510228952427</v>
      </c>
      <c r="P132" s="9">
        <f t="shared" si="129"/>
        <v>1.0444686448306024E-2</v>
      </c>
      <c r="Q132" s="12">
        <f t="shared" si="130"/>
        <v>3.4467465279409883E-3</v>
      </c>
      <c r="R132" s="9">
        <f t="shared" si="131"/>
        <v>9.3951000000000007E-2</v>
      </c>
      <c r="S132" s="13">
        <f t="shared" si="132"/>
        <v>3.6686640141573669E-2</v>
      </c>
      <c r="T132" s="2">
        <f t="shared" si="133"/>
        <v>0.01</v>
      </c>
      <c r="U132" s="14">
        <f t="shared" si="134"/>
        <v>3.6686640141573668E-4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5.8568664014157371E-3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0.53251956570967796</v>
      </c>
      <c r="E133" s="10">
        <f t="shared" si="145"/>
        <v>-0.22561423846666701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2.2396368316774198</v>
      </c>
      <c r="E136" s="7"/>
      <c r="F136" s="7"/>
      <c r="G136" s="1">
        <v>1</v>
      </c>
      <c r="H136" s="9">
        <f t="shared" ref="H136:H147" si="147">E137</f>
        <v>2.2396368316774198</v>
      </c>
      <c r="I136" s="9">
        <f t="shared" ref="I136:I147" si="148">H136+273.15</f>
        <v>275.38963683167742</v>
      </c>
      <c r="J136" s="9">
        <f t="shared" ref="J136:J147" si="149">EXP(($C$15*(I136-$C$13))/($C$16*I136*$C$13))</f>
        <v>2.3286700733746016E-2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1.7675721677990051E-2</v>
      </c>
      <c r="Q136" s="12">
        <f t="shared" ref="Q136:Q147" si="153">P136*$B$138</f>
        <v>4.5956876362774138E-3</v>
      </c>
      <c r="R136" s="9">
        <f t="shared" ref="R136:R147" si="154">L136*$B$138</f>
        <v>0.19735245833333334</v>
      </c>
      <c r="S136" s="13">
        <f t="shared" ref="S136:S147" si="155">Q136/R136</f>
        <v>2.3286700733746016E-2</v>
      </c>
      <c r="T136" s="2">
        <f t="shared" ref="T136:T147" si="156">$B$137/100</f>
        <v>0.01</v>
      </c>
      <c r="U136" s="14">
        <f t="shared" ref="U136:U147" si="157">S136*T136</f>
        <v>2.3286700733746017E-4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5.72286700733746E-3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-8.4026570747096798</v>
      </c>
      <c r="E137" s="10">
        <f t="shared" ref="E137:E148" si="166">D136</f>
        <v>2.2396368316774198</v>
      </c>
      <c r="F137" s="7" t="s">
        <v>83</v>
      </c>
      <c r="G137" s="1">
        <v>2</v>
      </c>
      <c r="H137" s="9">
        <f t="shared" si="147"/>
        <v>-8.4026570747096798</v>
      </c>
      <c r="I137" s="9">
        <f t="shared" si="148"/>
        <v>264.7473429252903</v>
      </c>
      <c r="J137" s="9">
        <f t="shared" si="149"/>
        <v>5.6216659624234132E-3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1.5004201116553433</v>
      </c>
      <c r="P137" s="9">
        <f t="shared" si="152"/>
        <v>8.4348606710283811E-3</v>
      </c>
      <c r="Q137" s="12">
        <f t="shared" si="153"/>
        <v>2.193063774467379E-3</v>
      </c>
      <c r="R137" s="9">
        <f t="shared" si="154"/>
        <v>0.19735245833333334</v>
      </c>
      <c r="S137" s="13">
        <f t="shared" si="155"/>
        <v>1.1112421871954785E-2</v>
      </c>
      <c r="T137" s="2">
        <f t="shared" si="156"/>
        <v>0.01</v>
      </c>
      <c r="U137" s="14">
        <f t="shared" si="157"/>
        <v>1.1112421871954786E-4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5.6011242187195475E-3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0.39973761482758602</v>
      </c>
      <c r="E138" s="10">
        <f t="shared" si="166"/>
        <v>-8.4026570747096798</v>
      </c>
      <c r="F138" s="7" t="s">
        <v>83</v>
      </c>
      <c r="G138" s="1">
        <v>3</v>
      </c>
      <c r="H138" s="9">
        <f t="shared" si="147"/>
        <v>0.39973761482758602</v>
      </c>
      <c r="I138" s="9">
        <f t="shared" si="148"/>
        <v>273.54973761482756</v>
      </c>
      <c r="J138" s="9">
        <f t="shared" si="149"/>
        <v>1.8358170215680602E-2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2.2510331676509816</v>
      </c>
      <c r="P138" s="9">
        <f t="shared" si="152"/>
        <v>4.1324850052879412E-2</v>
      </c>
      <c r="Q138" s="12">
        <f t="shared" si="153"/>
        <v>1.0744461013748648E-2</v>
      </c>
      <c r="R138" s="9">
        <f t="shared" si="154"/>
        <v>0.19735245833333334</v>
      </c>
      <c r="S138" s="13">
        <f t="shared" si="155"/>
        <v>5.4443005698976289E-2</v>
      </c>
      <c r="T138" s="2">
        <f t="shared" si="156"/>
        <v>0.01</v>
      </c>
      <c r="U138" s="14">
        <f t="shared" si="157"/>
        <v>5.4443005698976289E-4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6.0344300569897631E-3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-0.133985412612903</v>
      </c>
      <c r="E139" s="10">
        <f t="shared" si="166"/>
        <v>0.39973761482758602</v>
      </c>
      <c r="F139" s="7" t="s">
        <v>83</v>
      </c>
      <c r="G139" s="1">
        <v>4</v>
      </c>
      <c r="H139" s="9">
        <f t="shared" si="147"/>
        <v>-0.133985412612903</v>
      </c>
      <c r="I139" s="9">
        <f t="shared" si="148"/>
        <v>273.01601458738708</v>
      </c>
      <c r="J139" s="9">
        <f t="shared" si="149"/>
        <v>1.712417241529781E-2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2.9687562342647689</v>
      </c>
      <c r="P139" s="9">
        <f t="shared" si="152"/>
        <v>5.0837493614540159E-2</v>
      </c>
      <c r="Q139" s="12">
        <f t="shared" si="153"/>
        <v>1.3217748339780441E-2</v>
      </c>
      <c r="R139" s="9">
        <f t="shared" si="154"/>
        <v>0.19735245833333334</v>
      </c>
      <c r="S139" s="13">
        <f t="shared" si="155"/>
        <v>6.6975341738359936E-2</v>
      </c>
      <c r="T139" s="2">
        <f t="shared" si="156"/>
        <v>0.01</v>
      </c>
      <c r="U139" s="14">
        <f t="shared" si="157"/>
        <v>6.697534173835994E-4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6.1597534173835995E-3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5.2751360504000004</v>
      </c>
      <c r="E140" s="10">
        <f t="shared" si="166"/>
        <v>-0.133985412612903</v>
      </c>
      <c r="F140" s="7" t="s">
        <v>83</v>
      </c>
      <c r="G140" s="1">
        <v>5</v>
      </c>
      <c r="H140" s="9">
        <f t="shared" si="147"/>
        <v>5.2751360504000004</v>
      </c>
      <c r="I140" s="9">
        <f t="shared" si="148"/>
        <v>278.4251360504</v>
      </c>
      <c r="J140" s="9">
        <f t="shared" si="149"/>
        <v>3.4238535123066904E-2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3.6769666573168953</v>
      </c>
      <c r="P140" s="9">
        <f t="shared" si="152"/>
        <v>0.12589395204289042</v>
      </c>
      <c r="Q140" s="12">
        <f t="shared" si="153"/>
        <v>3.2732427531151506E-2</v>
      </c>
      <c r="R140" s="9">
        <f t="shared" si="154"/>
        <v>0.19735245833333334</v>
      </c>
      <c r="S140" s="13">
        <f t="shared" si="155"/>
        <v>0.16585771369447855</v>
      </c>
      <c r="T140" s="2">
        <f t="shared" si="156"/>
        <v>0.01</v>
      </c>
      <c r="U140" s="14">
        <f t="shared" si="157"/>
        <v>1.6585771369447854E-3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7.1485771369447859E-3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13.2916703585161</v>
      </c>
      <c r="E141" s="10">
        <f t="shared" si="166"/>
        <v>5.2751360504000004</v>
      </c>
      <c r="F141" s="7" t="s">
        <v>85</v>
      </c>
      <c r="G141" s="1">
        <v>6</v>
      </c>
      <c r="H141" s="9">
        <f t="shared" si="147"/>
        <v>13.2916703585161</v>
      </c>
      <c r="I141" s="9">
        <f t="shared" si="148"/>
        <v>286.44167035851609</v>
      </c>
      <c r="J141" s="9">
        <f t="shared" si="149"/>
        <v>9.111024279275165E-2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4.3101206219406718</v>
      </c>
      <c r="P141" s="9">
        <f t="shared" si="152"/>
        <v>0.39269613633106037</v>
      </c>
      <c r="Q141" s="12">
        <f t="shared" si="153"/>
        <v>0.1021009954460757</v>
      </c>
      <c r="R141" s="9">
        <f t="shared" si="154"/>
        <v>0.19735245833333334</v>
      </c>
      <c r="S141" s="13">
        <f t="shared" si="155"/>
        <v>0.51735355266578198</v>
      </c>
      <c r="T141" s="2">
        <f t="shared" si="156"/>
        <v>0.01</v>
      </c>
      <c r="U141" s="14">
        <f t="shared" si="157"/>
        <v>5.1735355266578197E-3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1.066353552665782E-2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15.549856893533301</v>
      </c>
      <c r="E142" s="10">
        <f t="shared" si="166"/>
        <v>13.2916703585161</v>
      </c>
      <c r="F142" s="7" t="s">
        <v>83</v>
      </c>
      <c r="G142" s="1">
        <v>7</v>
      </c>
      <c r="H142" s="9">
        <f t="shared" si="147"/>
        <v>15.549856893533301</v>
      </c>
      <c r="I142" s="9">
        <f t="shared" si="148"/>
        <v>288.69985689353325</v>
      </c>
      <c r="J142" s="9">
        <f t="shared" si="149"/>
        <v>0.118860983557767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4.6764724022762785</v>
      </c>
      <c r="P142" s="9">
        <f t="shared" si="152"/>
        <v>0.55585010931531187</v>
      </c>
      <c r="Q142" s="12">
        <f t="shared" si="153"/>
        <v>0.14452102842198108</v>
      </c>
      <c r="R142" s="9">
        <f t="shared" si="154"/>
        <v>0.19735245833333334</v>
      </c>
      <c r="S142" s="13">
        <f t="shared" si="155"/>
        <v>0.73229910406224263</v>
      </c>
      <c r="T142" s="2">
        <f t="shared" si="156"/>
        <v>0.01</v>
      </c>
      <c r="U142" s="14">
        <f t="shared" si="157"/>
        <v>7.3229910406224265E-3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1.7272991040622427E-2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17.772735114516099</v>
      </c>
      <c r="E143" s="10">
        <f t="shared" si="166"/>
        <v>15.549856893533301</v>
      </c>
      <c r="F143" s="7" t="s">
        <v>83</v>
      </c>
      <c r="G143" s="1">
        <v>8</v>
      </c>
      <c r="H143" s="9">
        <f t="shared" si="147"/>
        <v>17.772735114516099</v>
      </c>
      <c r="I143" s="9">
        <f t="shared" si="148"/>
        <v>290.92273511451606</v>
      </c>
      <c r="J143" s="9">
        <f t="shared" si="149"/>
        <v>0.15379957971478517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4.8796702096276334</v>
      </c>
      <c r="P143" s="9">
        <f t="shared" si="152"/>
        <v>0.75049122738748764</v>
      </c>
      <c r="Q143" s="12">
        <f t="shared" si="153"/>
        <v>0.19512771912074678</v>
      </c>
      <c r="R143" s="9">
        <f t="shared" si="154"/>
        <v>0.19735245833333334</v>
      </c>
      <c r="S143" s="13">
        <f t="shared" si="155"/>
        <v>0.98872707626054035</v>
      </c>
      <c r="T143" s="2">
        <f t="shared" si="156"/>
        <v>0.01</v>
      </c>
      <c r="U143" s="14">
        <f t="shared" si="157"/>
        <v>9.8872707626054043E-3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1.9837270762605407E-2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16.191484153548402</v>
      </c>
      <c r="E144" s="10">
        <f t="shared" si="166"/>
        <v>17.772735114516099</v>
      </c>
      <c r="F144" s="7" t="s">
        <v>83</v>
      </c>
      <c r="G144" s="1">
        <v>9</v>
      </c>
      <c r="H144" s="9">
        <f t="shared" si="147"/>
        <v>16.191484153548402</v>
      </c>
      <c r="I144" s="9">
        <f t="shared" si="148"/>
        <v>289.34148415354838</v>
      </c>
      <c r="J144" s="9">
        <f t="shared" si="149"/>
        <v>0.12809141899939042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4.8882268989068125</v>
      </c>
      <c r="P144" s="9">
        <f t="shared" si="152"/>
        <v>0.62613991987196338</v>
      </c>
      <c r="Q144" s="12">
        <f t="shared" si="153"/>
        <v>0.1627963791667105</v>
      </c>
      <c r="R144" s="9">
        <f t="shared" si="154"/>
        <v>0.19735245833333334</v>
      </c>
      <c r="S144" s="13">
        <f t="shared" si="155"/>
        <v>0.82490170399470397</v>
      </c>
      <c r="T144" s="2">
        <f t="shared" si="156"/>
        <v>0.01</v>
      </c>
      <c r="U144" s="14">
        <f t="shared" si="157"/>
        <v>8.2490170399470396E-3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1.819901703994704E-2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12.8345064296667</v>
      </c>
      <c r="E145" s="10">
        <f t="shared" si="166"/>
        <v>16.191484153548402</v>
      </c>
      <c r="F145" s="7" t="s">
        <v>83</v>
      </c>
      <c r="G145" s="1">
        <v>10</v>
      </c>
      <c r="H145" s="9">
        <f t="shared" si="147"/>
        <v>12.8345064296667</v>
      </c>
      <c r="I145" s="9">
        <f t="shared" si="148"/>
        <v>285.98450642966668</v>
      </c>
      <c r="J145" s="9">
        <f t="shared" si="149"/>
        <v>8.6291539800841394E-2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5.0211348957015156</v>
      </c>
      <c r="P145" s="9">
        <f t="shared" si="152"/>
        <v>0.43328146169782095</v>
      </c>
      <c r="Q145" s="12">
        <f t="shared" si="153"/>
        <v>0.11265318004143345</v>
      </c>
      <c r="R145" s="9">
        <f t="shared" si="154"/>
        <v>0.19735245833333334</v>
      </c>
      <c r="S145" s="13">
        <f t="shared" si="155"/>
        <v>0.57082227904736482</v>
      </c>
      <c r="T145" s="2">
        <f t="shared" si="156"/>
        <v>0.01</v>
      </c>
      <c r="U145" s="14">
        <f t="shared" si="157"/>
        <v>5.7082227904736481E-3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1E-3</v>
      </c>
      <c r="AF145" s="2">
        <v>0.49</v>
      </c>
      <c r="AG145" s="14">
        <f t="shared" si="158"/>
        <v>4.8999999999999998E-4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0.01</v>
      </c>
      <c r="AR145" s="2">
        <v>0.5</v>
      </c>
      <c r="AS145" s="2">
        <f t="shared" si="159"/>
        <v>5.0000000000000001E-3</v>
      </c>
      <c r="AT145" s="1">
        <f t="shared" si="160"/>
        <v>1.1198222790473649E-2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4.7754763909677402</v>
      </c>
      <c r="E146" s="10">
        <f t="shared" si="166"/>
        <v>12.8345064296667</v>
      </c>
      <c r="F146" s="7" t="s">
        <v>83</v>
      </c>
      <c r="G146" s="1">
        <v>11</v>
      </c>
      <c r="H146" s="9">
        <f t="shared" si="147"/>
        <v>4.7754763909677402</v>
      </c>
      <c r="I146" s="9">
        <f t="shared" si="148"/>
        <v>277.92547639096773</v>
      </c>
      <c r="J146" s="9">
        <f t="shared" si="149"/>
        <v>3.2152183041090278E-2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5.3469013506703611</v>
      </c>
      <c r="P146" s="9">
        <f t="shared" si="152"/>
        <v>0.17191455092940627</v>
      </c>
      <c r="Q146" s="12">
        <f t="shared" si="153"/>
        <v>4.4697783241645632E-2</v>
      </c>
      <c r="R146" s="9">
        <f t="shared" si="154"/>
        <v>0.19735245833333334</v>
      </c>
      <c r="S146" s="13">
        <f t="shared" si="155"/>
        <v>0.2264870861965648</v>
      </c>
      <c r="T146" s="2">
        <f t="shared" si="156"/>
        <v>0.01</v>
      </c>
      <c r="U146" s="14">
        <f t="shared" si="157"/>
        <v>2.2648708619656482E-3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7.7548708619656478E-3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-0.22561423846666701</v>
      </c>
      <c r="E147" s="10">
        <f t="shared" si="166"/>
        <v>4.7754763909677402</v>
      </c>
      <c r="F147" s="7" t="s">
        <v>85</v>
      </c>
      <c r="G147" s="1">
        <v>12</v>
      </c>
      <c r="H147" s="9">
        <f t="shared" si="147"/>
        <v>-0.22561423846666701</v>
      </c>
      <c r="I147" s="9">
        <f t="shared" si="148"/>
        <v>272.9243857615333</v>
      </c>
      <c r="J147" s="9">
        <f t="shared" si="149"/>
        <v>1.6920360477786438E-2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5.9340347164076217</v>
      </c>
      <c r="P147" s="9">
        <f t="shared" si="152"/>
        <v>0.10040600648931618</v>
      </c>
      <c r="Q147" s="12">
        <f t="shared" si="153"/>
        <v>2.6105561687222206E-2</v>
      </c>
      <c r="R147" s="9">
        <f t="shared" si="154"/>
        <v>0.19735245833333334</v>
      </c>
      <c r="S147" s="13">
        <f t="shared" si="155"/>
        <v>0.13227887763692939</v>
      </c>
      <c r="T147" s="2">
        <f t="shared" si="156"/>
        <v>0.01</v>
      </c>
      <c r="U147" s="14">
        <f t="shared" si="157"/>
        <v>1.3227887763692938E-3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6.8127887763692937E-3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0.53251956570967796</v>
      </c>
      <c r="E148" s="10">
        <f t="shared" si="166"/>
        <v>-0.22561423846666701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909021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4799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156496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1234860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74200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2226428.1761400453</v>
      </c>
      <c r="J13" s="6" t="s">
        <v>37</v>
      </c>
      <c r="K13" s="6">
        <f>I13/(10000*1000)</f>
        <v>0.22264281761400453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-1.24950380780645</v>
      </c>
      <c r="E26" s="7"/>
      <c r="F26" s="7"/>
      <c r="G26" s="1">
        <v>1</v>
      </c>
      <c r="H26" s="9">
        <f t="shared" ref="H26:H37" si="0">E27</f>
        <v>-1.24950380780645</v>
      </c>
      <c r="I26" s="9">
        <f t="shared" ref="I26:I37" si="1">H26+273.15</f>
        <v>271.90049619219354</v>
      </c>
      <c r="J26" s="9">
        <f t="shared" ref="J26:J37" si="2">EXP(($C$15*(I26-$C$13))/($C$16*I26*$C$13))</f>
        <v>1.4793297328637761E-2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0.59960332035984421</v>
      </c>
      <c r="Q26" s="12">
        <f t="shared" ref="Q26:Q37" si="6">P26*$B$28</f>
        <v>5.9960332035984422E-2</v>
      </c>
      <c r="R26" s="9">
        <f t="shared" ref="R26:R37" si="7">L26*$B$28</f>
        <v>4.0532094166666672</v>
      </c>
      <c r="S26" s="13">
        <f t="shared" ref="S26:S37" si="8">Q26/R26</f>
        <v>1.479329732863776E-2</v>
      </c>
      <c r="T26" s="2">
        <f t="shared" ref="T26:T37" si="9">$B$27/100</f>
        <v>0.34</v>
      </c>
      <c r="U26" s="14">
        <f t="shared" ref="U26:U37" si="10">S26*T26</f>
        <v>5.0297210917368386E-3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1.792972109173684E-2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-14.419384105871</v>
      </c>
      <c r="E27" s="10">
        <f t="shared" ref="E27:E38" si="18">D26</f>
        <v>-1.24950380780645</v>
      </c>
      <c r="F27" s="7" t="s">
        <v>83</v>
      </c>
      <c r="G27" s="1">
        <v>2</v>
      </c>
      <c r="H27" s="9">
        <f t="shared" si="0"/>
        <v>-14.419384105871</v>
      </c>
      <c r="I27" s="9">
        <f t="shared" si="1"/>
        <v>258.73061589412896</v>
      </c>
      <c r="J27" s="9">
        <f t="shared" si="2"/>
        <v>2.3901856669985224E-3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80.464585012973487</v>
      </c>
      <c r="P27" s="9">
        <f t="shared" si="5"/>
        <v>0.19232529779899335</v>
      </c>
      <c r="Q27" s="12">
        <f t="shared" si="6"/>
        <v>1.9232529779899338E-2</v>
      </c>
      <c r="R27" s="9">
        <f t="shared" si="7"/>
        <v>4.0532094166666672</v>
      </c>
      <c r="S27" s="13">
        <f t="shared" si="8"/>
        <v>4.7450126067544876E-3</v>
      </c>
      <c r="T27" s="2">
        <f t="shared" si="9"/>
        <v>0.34</v>
      </c>
      <c r="U27" s="14">
        <f t="shared" si="10"/>
        <v>1.6133042862965258E-3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1.4513304286296526E-2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-4.2179513207241399</v>
      </c>
      <c r="E28" s="10">
        <f t="shared" si="18"/>
        <v>-14.419384105871</v>
      </c>
      <c r="F28" s="7" t="s">
        <v>83</v>
      </c>
      <c r="G28" s="1">
        <v>3</v>
      </c>
      <c r="H28" s="9">
        <f t="shared" si="0"/>
        <v>-4.2179513207241399</v>
      </c>
      <c r="I28" s="9">
        <f t="shared" si="1"/>
        <v>268.93204867927585</v>
      </c>
      <c r="J28" s="9">
        <f t="shared" si="2"/>
        <v>9.9632702462868362E-3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120.80435388184117</v>
      </c>
      <c r="P28" s="9">
        <f t="shared" si="5"/>
        <v>1.2036064246528537</v>
      </c>
      <c r="Q28" s="12">
        <f t="shared" si="6"/>
        <v>0.12036064246528538</v>
      </c>
      <c r="R28" s="9">
        <f t="shared" si="7"/>
        <v>4.0532094166666672</v>
      </c>
      <c r="S28" s="13">
        <f t="shared" si="8"/>
        <v>2.9695145276818484E-2</v>
      </c>
      <c r="T28" s="2">
        <f t="shared" si="9"/>
        <v>0.34</v>
      </c>
      <c r="U28" s="14">
        <f t="shared" si="10"/>
        <v>1.0096349394118286E-2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2.2996349394118286E-2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-2.316487575</v>
      </c>
      <c r="E29" s="10">
        <f t="shared" si="18"/>
        <v>-4.2179513207241399</v>
      </c>
      <c r="F29" s="7" t="s">
        <v>83</v>
      </c>
      <c r="G29" s="1">
        <v>4</v>
      </c>
      <c r="H29" s="9">
        <f t="shared" si="0"/>
        <v>-2.316487575</v>
      </c>
      <c r="I29" s="9">
        <f t="shared" si="1"/>
        <v>270.83351242499998</v>
      </c>
      <c r="J29" s="9">
        <f t="shared" si="2"/>
        <v>1.2846810676876144E-2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160.13284162385497</v>
      </c>
      <c r="P29" s="9">
        <f t="shared" si="5"/>
        <v>2.0571962994918565</v>
      </c>
      <c r="Q29" s="12">
        <f t="shared" si="6"/>
        <v>0.20571962994918566</v>
      </c>
      <c r="R29" s="9">
        <f t="shared" si="7"/>
        <v>4.0532094166666672</v>
      </c>
      <c r="S29" s="13">
        <f t="shared" si="8"/>
        <v>5.0754749829424836E-2</v>
      </c>
      <c r="T29" s="2">
        <f t="shared" si="9"/>
        <v>0.34</v>
      </c>
      <c r="U29" s="14">
        <f t="shared" si="10"/>
        <v>1.7256614942004447E-2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3.0156614942004445E-2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2.4895135286999999</v>
      </c>
      <c r="E30" s="10">
        <f t="shared" si="18"/>
        <v>-2.316487575</v>
      </c>
      <c r="F30" s="7" t="s">
        <v>83</v>
      </c>
      <c r="G30" s="1">
        <v>5</v>
      </c>
      <c r="H30" s="9">
        <f t="shared" si="0"/>
        <v>2.4895135286999999</v>
      </c>
      <c r="I30" s="9">
        <f t="shared" si="1"/>
        <v>275.63951352869998</v>
      </c>
      <c r="J30" s="9">
        <f t="shared" si="2"/>
        <v>2.4045171707413712E-2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150.17186305814496</v>
      </c>
      <c r="O30" s="9">
        <f t="shared" si="19"/>
        <v>48.435876432884811</v>
      </c>
      <c r="P30" s="9">
        <f t="shared" si="5"/>
        <v>1.1646489656277885</v>
      </c>
      <c r="Q30" s="12">
        <f t="shared" si="6"/>
        <v>0.11646489656277886</v>
      </c>
      <c r="R30" s="9">
        <f t="shared" si="7"/>
        <v>4.0532094166666672</v>
      </c>
      <c r="S30" s="13">
        <f t="shared" si="8"/>
        <v>2.8733994370949336E-2</v>
      </c>
      <c r="T30" s="2">
        <f t="shared" si="9"/>
        <v>0.34</v>
      </c>
      <c r="U30" s="14">
        <f t="shared" si="10"/>
        <v>9.7695580861227749E-3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2.2669558086122775E-2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10.6789039116774</v>
      </c>
      <c r="E31" s="10">
        <f t="shared" si="18"/>
        <v>2.4895135286999999</v>
      </c>
      <c r="F31" s="7" t="s">
        <v>85</v>
      </c>
      <c r="G31" s="1">
        <v>6</v>
      </c>
      <c r="H31" s="9">
        <f t="shared" si="0"/>
        <v>10.6789039116774</v>
      </c>
      <c r="I31" s="9">
        <f t="shared" si="1"/>
        <v>283.8289039116774</v>
      </c>
      <c r="J31" s="9">
        <f t="shared" si="2"/>
        <v>6.6630156970820156E-2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87.803321633923687</v>
      </c>
      <c r="P31" s="9">
        <f t="shared" si="5"/>
        <v>5.850349103027745</v>
      </c>
      <c r="Q31" s="12">
        <f t="shared" si="6"/>
        <v>0.58503491030277455</v>
      </c>
      <c r="R31" s="9">
        <f t="shared" si="7"/>
        <v>4.0532094166666672</v>
      </c>
      <c r="S31" s="13">
        <f t="shared" si="8"/>
        <v>0.14433868329061156</v>
      </c>
      <c r="T31" s="2">
        <f t="shared" si="9"/>
        <v>0.34</v>
      </c>
      <c r="U31" s="14">
        <f t="shared" si="10"/>
        <v>4.9075152318807935E-2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6.1975152318807937E-2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12.853969502</v>
      </c>
      <c r="E32" s="10">
        <f t="shared" si="18"/>
        <v>10.6789039116774</v>
      </c>
      <c r="F32" s="7" t="s">
        <v>83</v>
      </c>
      <c r="G32" s="1">
        <v>7</v>
      </c>
      <c r="H32" s="9">
        <f t="shared" si="0"/>
        <v>12.853969502</v>
      </c>
      <c r="I32" s="9">
        <f t="shared" si="1"/>
        <v>286.00396950199996</v>
      </c>
      <c r="J32" s="9">
        <f t="shared" si="2"/>
        <v>8.6491702904073514E-2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122.4850666975626</v>
      </c>
      <c r="P32" s="9">
        <f t="shared" si="5"/>
        <v>10.593941998991212</v>
      </c>
      <c r="Q32" s="12">
        <f t="shared" si="6"/>
        <v>1.0593941998991212</v>
      </c>
      <c r="R32" s="9">
        <f t="shared" si="7"/>
        <v>4.0532094166666672</v>
      </c>
      <c r="S32" s="13">
        <f t="shared" si="8"/>
        <v>0.26137169116970027</v>
      </c>
      <c r="T32" s="2">
        <f t="shared" si="9"/>
        <v>0.34</v>
      </c>
      <c r="U32" s="14">
        <f t="shared" si="10"/>
        <v>8.8866374997698103E-2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0.11451637499769809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16.560682</v>
      </c>
      <c r="E33" s="10">
        <f t="shared" si="18"/>
        <v>12.853969502</v>
      </c>
      <c r="F33" s="7" t="s">
        <v>83</v>
      </c>
      <c r="G33" s="1">
        <v>8</v>
      </c>
      <c r="H33" s="9">
        <f t="shared" si="0"/>
        <v>16.560682</v>
      </c>
      <c r="I33" s="9">
        <f t="shared" si="1"/>
        <v>289.71068199999996</v>
      </c>
      <c r="J33" s="9">
        <f t="shared" si="2"/>
        <v>0.13370403413285856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152.42321886523803</v>
      </c>
      <c r="P33" s="9">
        <f t="shared" si="5"/>
        <v>20.379599257797956</v>
      </c>
      <c r="Q33" s="12">
        <f t="shared" si="6"/>
        <v>2.0379599257797958</v>
      </c>
      <c r="R33" s="9">
        <f t="shared" si="7"/>
        <v>4.0532094166666672</v>
      </c>
      <c r="S33" s="13">
        <f t="shared" si="8"/>
        <v>0.50280153731997412</v>
      </c>
      <c r="T33" s="2">
        <f t="shared" si="9"/>
        <v>0.34</v>
      </c>
      <c r="U33" s="14">
        <f t="shared" si="10"/>
        <v>0.17095252268879121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0.19660252268879122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13.285344193774201</v>
      </c>
      <c r="E34" s="10">
        <f t="shared" si="18"/>
        <v>16.560682</v>
      </c>
      <c r="F34" s="7" t="s">
        <v>83</v>
      </c>
      <c r="G34" s="1">
        <v>9</v>
      </c>
      <c r="H34" s="9">
        <f t="shared" si="0"/>
        <v>13.285344193774201</v>
      </c>
      <c r="I34" s="9">
        <f t="shared" si="1"/>
        <v>286.4353441937742</v>
      </c>
      <c r="J34" s="9">
        <f t="shared" si="2"/>
        <v>9.1041867743858557E-2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172.57571377410673</v>
      </c>
      <c r="P34" s="9">
        <f t="shared" si="5"/>
        <v>15.711615309224214</v>
      </c>
      <c r="Q34" s="12">
        <f t="shared" si="6"/>
        <v>1.5711615309224216</v>
      </c>
      <c r="R34" s="9">
        <f t="shared" si="7"/>
        <v>4.0532094166666672</v>
      </c>
      <c r="S34" s="13">
        <f t="shared" si="8"/>
        <v>0.3876339387898034</v>
      </c>
      <c r="T34" s="2">
        <f t="shared" si="9"/>
        <v>0.34</v>
      </c>
      <c r="U34" s="14">
        <f t="shared" si="10"/>
        <v>0.13179553918853318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0.15744553918853318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9.6704714140333294</v>
      </c>
      <c r="E35" s="10">
        <f t="shared" si="18"/>
        <v>13.285344193774201</v>
      </c>
      <c r="F35" s="7" t="s">
        <v>83</v>
      </c>
      <c r="G35" s="1">
        <v>10</v>
      </c>
      <c r="H35" s="9">
        <f t="shared" si="0"/>
        <v>9.6704714140333294</v>
      </c>
      <c r="I35" s="9">
        <f t="shared" si="1"/>
        <v>282.82047141403331</v>
      </c>
      <c r="J35" s="9">
        <f t="shared" si="2"/>
        <v>5.8958743738628923E-2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197.39619263154918</v>
      </c>
      <c r="P35" s="9">
        <f t="shared" si="5"/>
        <v>11.63823153634454</v>
      </c>
      <c r="Q35" s="12">
        <f t="shared" si="6"/>
        <v>1.1638231536344541</v>
      </c>
      <c r="R35" s="9">
        <f t="shared" si="7"/>
        <v>4.0532094166666672</v>
      </c>
      <c r="S35" s="13">
        <f t="shared" si="8"/>
        <v>0.28713620096924936</v>
      </c>
      <c r="T35" s="2">
        <f t="shared" si="9"/>
        <v>0.34</v>
      </c>
      <c r="U35" s="14">
        <f t="shared" si="10"/>
        <v>9.7626308329544789E-2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0.12327630832954478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2.5919576423548398</v>
      </c>
      <c r="E36" s="10">
        <f t="shared" si="18"/>
        <v>9.6704714140333294</v>
      </c>
      <c r="F36" s="7" t="s">
        <v>83</v>
      </c>
      <c r="G36" s="1">
        <v>11</v>
      </c>
      <c r="H36" s="9">
        <f t="shared" si="0"/>
        <v>2.5919576423548398</v>
      </c>
      <c r="I36" s="9">
        <f t="shared" si="1"/>
        <v>275.74195764235481</v>
      </c>
      <c r="J36" s="9">
        <f t="shared" si="2"/>
        <v>2.4362814666582047E-2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176.47006304044442</v>
      </c>
      <c r="O36" s="9">
        <f t="shared" si="19"/>
        <v>49.819992221426901</v>
      </c>
      <c r="P36" s="9">
        <f t="shared" si="5"/>
        <v>1.2137552371811828</v>
      </c>
      <c r="Q36" s="12">
        <f t="shared" si="6"/>
        <v>0.12137552371811829</v>
      </c>
      <c r="R36" s="9">
        <f t="shared" si="7"/>
        <v>4.0532094166666672</v>
      </c>
      <c r="S36" s="13">
        <f t="shared" si="8"/>
        <v>2.9945534819648355E-2</v>
      </c>
      <c r="T36" s="2">
        <f t="shared" si="9"/>
        <v>0.34</v>
      </c>
      <c r="U36" s="14">
        <f t="shared" si="10"/>
        <v>1.0181481838680442E-2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2.3081481838680442E-2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-3.8826249414666698</v>
      </c>
      <c r="E37" s="10">
        <f t="shared" si="18"/>
        <v>2.5919576423548398</v>
      </c>
      <c r="F37" s="7" t="s">
        <v>85</v>
      </c>
      <c r="G37" s="1">
        <v>12</v>
      </c>
      <c r="H37" s="9">
        <f t="shared" si="0"/>
        <v>-3.8826249414666698</v>
      </c>
      <c r="I37" s="9">
        <f t="shared" si="1"/>
        <v>269.26737505853333</v>
      </c>
      <c r="J37" s="9">
        <f t="shared" si="2"/>
        <v>1.0422771322493739E-2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89.138331150912379</v>
      </c>
      <c r="P37" s="9">
        <f t="shared" si="5"/>
        <v>0.92906844165467983</v>
      </c>
      <c r="Q37" s="12">
        <f t="shared" si="6"/>
        <v>9.2906844165467989E-2</v>
      </c>
      <c r="R37" s="9">
        <f t="shared" si="7"/>
        <v>4.0532094166666672</v>
      </c>
      <c r="S37" s="13">
        <f t="shared" si="8"/>
        <v>2.292179717717965E-2</v>
      </c>
      <c r="T37" s="2">
        <f t="shared" si="9"/>
        <v>0.34</v>
      </c>
      <c r="U37" s="14">
        <f t="shared" si="10"/>
        <v>7.7934110402410814E-3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2.0693411040241083E-2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-4.6454997149032202</v>
      </c>
      <c r="E38" s="10">
        <f t="shared" si="18"/>
        <v>-3.8826249414666698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-1.24950380780645</v>
      </c>
      <c r="E42" s="7"/>
      <c r="F42" s="7"/>
      <c r="G42" s="1">
        <v>1</v>
      </c>
      <c r="H42" s="9">
        <f t="shared" ref="H42:H53" si="20">E43</f>
        <v>-1.24950380780645</v>
      </c>
      <c r="I42" s="9">
        <f t="shared" ref="I42:I53" si="21">H42+273.15</f>
        <v>271.90049619219354</v>
      </c>
      <c r="J42" s="9">
        <f t="shared" ref="J42:J53" si="22">EXP(($C$15*(I42-$C$13))/($C$16*I42*$C$13))</f>
        <v>1.4793297328637761E-2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0.87067800589863631</v>
      </c>
      <c r="Q42" s="12">
        <f t="shared" ref="Q42:Q53" si="26">P42*$B$44</f>
        <v>0.20896272141567271</v>
      </c>
      <c r="R42" s="9">
        <f t="shared" ref="R42:R53" si="27">L42*$B$44</f>
        <v>14.125500000000001</v>
      </c>
      <c r="S42" s="13">
        <f t="shared" ref="S42:S53" si="28">Q42/R42</f>
        <v>1.4793297328637761E-2</v>
      </c>
      <c r="T42" s="2">
        <f t="shared" ref="T42:T53" si="29">$B$43/100</f>
        <v>0.43</v>
      </c>
      <c r="U42" s="14">
        <f t="shared" ref="U42:U53" si="30">S42*T42</f>
        <v>6.3611178513142373E-3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1.4781117851314236E-2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75751.75</v>
      </c>
      <c r="AU42" s="1">
        <f t="shared" ref="AU42:AU53" si="38">AT42*10000*AS42*0.67*AR42*AQ42</f>
        <v>246439390.79922286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-14.419384105871</v>
      </c>
      <c r="E43" s="10">
        <f t="shared" ref="E43:E54" si="40">D42</f>
        <v>-1.24950380780645</v>
      </c>
      <c r="F43" s="7" t="s">
        <v>83</v>
      </c>
      <c r="G43" s="1">
        <v>2</v>
      </c>
      <c r="H43" s="9">
        <f t="shared" si="20"/>
        <v>-14.419384105871</v>
      </c>
      <c r="I43" s="9">
        <f t="shared" si="21"/>
        <v>258.73061589412896</v>
      </c>
      <c r="J43" s="9">
        <f t="shared" si="22"/>
        <v>2.3901856669985224E-3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116.84182199410137</v>
      </c>
      <c r="P43" s="9">
        <f t="shared" si="25"/>
        <v>0.2792736482362938</v>
      </c>
      <c r="Q43" s="12">
        <f t="shared" si="26"/>
        <v>6.7025675576710506E-2</v>
      </c>
      <c r="R43" s="9">
        <f t="shared" si="27"/>
        <v>14.125500000000001</v>
      </c>
      <c r="S43" s="13">
        <f t="shared" si="28"/>
        <v>4.7450126067544868E-3</v>
      </c>
      <c r="T43" s="2">
        <f t="shared" si="29"/>
        <v>0.43</v>
      </c>
      <c r="U43" s="14">
        <f t="shared" si="30"/>
        <v>2.0403554209044291E-3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1.0460355420904427E-2</v>
      </c>
      <c r="AR43" s="9">
        <f t="shared" si="35"/>
        <v>136.875</v>
      </c>
      <c r="AS43" s="1">
        <f t="shared" si="36"/>
        <v>0.24</v>
      </c>
      <c r="AT43" s="1">
        <f t="shared" si="37"/>
        <v>75751.75</v>
      </c>
      <c r="AU43" s="1">
        <f t="shared" si="38"/>
        <v>174401127.39794108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-4.2179513207241399</v>
      </c>
      <c r="E44" s="10">
        <f t="shared" si="40"/>
        <v>-14.419384105871</v>
      </c>
      <c r="F44" s="7" t="s">
        <v>83</v>
      </c>
      <c r="G44" s="1">
        <v>3</v>
      </c>
      <c r="H44" s="9">
        <f t="shared" si="20"/>
        <v>-4.2179513207241399</v>
      </c>
      <c r="I44" s="9">
        <f t="shared" si="21"/>
        <v>268.93204867927585</v>
      </c>
      <c r="J44" s="9">
        <f t="shared" si="22"/>
        <v>9.9632702462868362E-3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175.4187983458651</v>
      </c>
      <c r="P44" s="9">
        <f t="shared" si="25"/>
        <v>1.7477448941987481</v>
      </c>
      <c r="Q44" s="12">
        <f t="shared" si="26"/>
        <v>0.41945877460769954</v>
      </c>
      <c r="R44" s="9">
        <f t="shared" si="27"/>
        <v>14.125500000000001</v>
      </c>
      <c r="S44" s="13">
        <f t="shared" si="28"/>
        <v>2.9695145276818484E-2</v>
      </c>
      <c r="T44" s="2">
        <f t="shared" si="29"/>
        <v>0.43</v>
      </c>
      <c r="U44" s="14">
        <f t="shared" si="30"/>
        <v>1.2768912469031947E-2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2.1188912469031946E-2</v>
      </c>
      <c r="AR44" s="9">
        <f t="shared" si="35"/>
        <v>136.875</v>
      </c>
      <c r="AS44" s="1">
        <f t="shared" si="36"/>
        <v>0.24</v>
      </c>
      <c r="AT44" s="1">
        <f t="shared" si="37"/>
        <v>75751.75</v>
      </c>
      <c r="AU44" s="1">
        <f t="shared" si="38"/>
        <v>353273868.2617299</v>
      </c>
    </row>
    <row r="45" spans="1:48" x14ac:dyDescent="0.15">
      <c r="C45" s="7">
        <v>3</v>
      </c>
      <c r="D45" s="7">
        <f t="shared" si="39"/>
        <v>-2.316487575</v>
      </c>
      <c r="E45" s="10">
        <f t="shared" si="40"/>
        <v>-4.2179513207241399</v>
      </c>
      <c r="F45" s="7" t="s">
        <v>83</v>
      </c>
      <c r="G45" s="1">
        <v>4</v>
      </c>
      <c r="H45" s="9">
        <f t="shared" si="20"/>
        <v>-2.316487575</v>
      </c>
      <c r="I45" s="9">
        <f t="shared" si="21"/>
        <v>270.83351242499998</v>
      </c>
      <c r="J45" s="9">
        <f t="shared" si="22"/>
        <v>1.2846810676876144E-2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232.52730345166637</v>
      </c>
      <c r="P45" s="9">
        <f t="shared" si="25"/>
        <v>2.9872342446480866</v>
      </c>
      <c r="Q45" s="12">
        <f t="shared" si="26"/>
        <v>0.71693621871554081</v>
      </c>
      <c r="R45" s="9">
        <f t="shared" si="27"/>
        <v>14.125500000000001</v>
      </c>
      <c r="S45" s="13">
        <f t="shared" si="28"/>
        <v>5.0754749829424857E-2</v>
      </c>
      <c r="T45" s="2">
        <f t="shared" si="29"/>
        <v>0.43</v>
      </c>
      <c r="U45" s="14">
        <f t="shared" si="30"/>
        <v>2.1824542426652688E-2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3.0244542426652685E-2</v>
      </c>
      <c r="AR45" s="9">
        <f t="shared" si="35"/>
        <v>136.875</v>
      </c>
      <c r="AS45" s="1">
        <f t="shared" si="36"/>
        <v>0.24</v>
      </c>
      <c r="AT45" s="1">
        <f t="shared" si="37"/>
        <v>75751.75</v>
      </c>
      <c r="AU45" s="1">
        <f t="shared" si="38"/>
        <v>504254596.00559425</v>
      </c>
    </row>
    <row r="46" spans="1:48" x14ac:dyDescent="0.15">
      <c r="C46" s="7">
        <v>4</v>
      </c>
      <c r="D46" s="7">
        <f t="shared" si="39"/>
        <v>2.4895135286999999</v>
      </c>
      <c r="E46" s="10">
        <f t="shared" si="40"/>
        <v>-2.316487575</v>
      </c>
      <c r="F46" s="7" t="s">
        <v>83</v>
      </c>
      <c r="G46" s="1">
        <v>5</v>
      </c>
      <c r="H46" s="9">
        <f t="shared" si="20"/>
        <v>2.4895135286999999</v>
      </c>
      <c r="I46" s="9">
        <f t="shared" si="21"/>
        <v>275.63951352869998</v>
      </c>
      <c r="J46" s="9">
        <f t="shared" si="22"/>
        <v>2.4045171707413712E-2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218.06306574666738</v>
      </c>
      <c r="O46" s="9">
        <f t="shared" si="41"/>
        <v>70.333253460350903</v>
      </c>
      <c r="P46" s="9">
        <f t="shared" si="25"/>
        <v>1.6911751561951871</v>
      </c>
      <c r="Q46" s="12">
        <f t="shared" si="26"/>
        <v>0.40588203748684487</v>
      </c>
      <c r="R46" s="9">
        <f t="shared" si="27"/>
        <v>14.125500000000001</v>
      </c>
      <c r="S46" s="13">
        <f t="shared" si="28"/>
        <v>2.8733994370949336E-2</v>
      </c>
      <c r="T46" s="2">
        <f t="shared" si="29"/>
        <v>0.43</v>
      </c>
      <c r="U46" s="14">
        <f t="shared" si="30"/>
        <v>1.2355617579508215E-2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2.0775617579508215E-2</v>
      </c>
      <c r="AR46" s="9">
        <f t="shared" si="35"/>
        <v>136.875</v>
      </c>
      <c r="AS46" s="1">
        <f t="shared" si="36"/>
        <v>0.24</v>
      </c>
      <c r="AT46" s="1">
        <f t="shared" si="37"/>
        <v>75751.75</v>
      </c>
      <c r="AU46" s="1">
        <f t="shared" si="38"/>
        <v>346383175.56722546</v>
      </c>
    </row>
    <row r="47" spans="1:48" x14ac:dyDescent="0.15">
      <c r="C47" s="7">
        <v>5</v>
      </c>
      <c r="D47" s="7">
        <f t="shared" si="39"/>
        <v>10.6789039116774</v>
      </c>
      <c r="E47" s="10">
        <f t="shared" si="40"/>
        <v>2.4895135286999999</v>
      </c>
      <c r="F47" s="7" t="s">
        <v>85</v>
      </c>
      <c r="G47" s="1">
        <v>6</v>
      </c>
      <c r="H47" s="9">
        <f t="shared" si="20"/>
        <v>10.6789039116774</v>
      </c>
      <c r="I47" s="9">
        <f t="shared" si="21"/>
        <v>283.8289039116774</v>
      </c>
      <c r="J47" s="9">
        <f t="shared" si="22"/>
        <v>6.6630156970820156E-2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127.49832830415573</v>
      </c>
      <c r="P47" s="9">
        <f t="shared" si="25"/>
        <v>8.4952336284230583</v>
      </c>
      <c r="Q47" s="12">
        <f t="shared" si="26"/>
        <v>2.038856070821534</v>
      </c>
      <c r="R47" s="9">
        <f t="shared" si="27"/>
        <v>14.125500000000001</v>
      </c>
      <c r="S47" s="13">
        <f t="shared" si="28"/>
        <v>0.14433868329061159</v>
      </c>
      <c r="T47" s="2">
        <f t="shared" si="29"/>
        <v>0.43</v>
      </c>
      <c r="U47" s="14">
        <f t="shared" si="30"/>
        <v>6.2065633814962981E-2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7.0485633814962992E-2</v>
      </c>
      <c r="AR47" s="9">
        <f t="shared" si="35"/>
        <v>136.875</v>
      </c>
      <c r="AS47" s="1">
        <f t="shared" si="36"/>
        <v>0.24</v>
      </c>
      <c r="AT47" s="1">
        <f t="shared" si="37"/>
        <v>75751.75</v>
      </c>
      <c r="AU47" s="1">
        <f t="shared" si="38"/>
        <v>1175177468.4559546</v>
      </c>
    </row>
    <row r="48" spans="1:48" x14ac:dyDescent="0.15">
      <c r="C48" s="7">
        <v>6</v>
      </c>
      <c r="D48" s="7">
        <f t="shared" si="39"/>
        <v>12.853969502</v>
      </c>
      <c r="E48" s="10">
        <f t="shared" si="40"/>
        <v>10.6789039116774</v>
      </c>
      <c r="F48" s="7" t="s">
        <v>83</v>
      </c>
      <c r="G48" s="1">
        <v>7</v>
      </c>
      <c r="H48" s="9">
        <f t="shared" si="20"/>
        <v>12.853969502</v>
      </c>
      <c r="I48" s="9">
        <f t="shared" si="21"/>
        <v>286.00396950199996</v>
      </c>
      <c r="J48" s="9">
        <f t="shared" si="22"/>
        <v>8.6491702904073514E-2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177.85934467573267</v>
      </c>
      <c r="P48" s="9">
        <f t="shared" si="25"/>
        <v>15.383357598406679</v>
      </c>
      <c r="Q48" s="12">
        <f t="shared" si="26"/>
        <v>3.692005823617603</v>
      </c>
      <c r="R48" s="9">
        <f t="shared" si="27"/>
        <v>14.125500000000001</v>
      </c>
      <c r="S48" s="13">
        <f t="shared" si="28"/>
        <v>0.26137169116970038</v>
      </c>
      <c r="T48" s="2">
        <f t="shared" si="29"/>
        <v>0.43</v>
      </c>
      <c r="U48" s="14">
        <f t="shared" si="30"/>
        <v>0.11238982720297117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0.12798982720297114</v>
      </c>
      <c r="AR48" s="9">
        <f t="shared" si="35"/>
        <v>136.875</v>
      </c>
      <c r="AS48" s="1">
        <f t="shared" si="36"/>
        <v>0.24</v>
      </c>
      <c r="AT48" s="1">
        <f t="shared" si="37"/>
        <v>75751.75</v>
      </c>
      <c r="AU48" s="1">
        <f t="shared" si="38"/>
        <v>2133920814.4933054</v>
      </c>
    </row>
    <row r="49" spans="1:48" x14ac:dyDescent="0.15">
      <c r="C49" s="7">
        <v>7</v>
      </c>
      <c r="D49" s="7">
        <f t="shared" si="39"/>
        <v>16.560682</v>
      </c>
      <c r="E49" s="10">
        <f t="shared" si="40"/>
        <v>12.853969502</v>
      </c>
      <c r="F49" s="7" t="s">
        <v>83</v>
      </c>
      <c r="G49" s="1">
        <v>8</v>
      </c>
      <c r="H49" s="9">
        <f t="shared" si="20"/>
        <v>16.560682</v>
      </c>
      <c r="I49" s="9">
        <f t="shared" si="21"/>
        <v>289.71068199999996</v>
      </c>
      <c r="J49" s="9">
        <f t="shared" si="22"/>
        <v>0.13370403413285856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221.332237077326</v>
      </c>
      <c r="P49" s="9">
        <f t="shared" si="25"/>
        <v>29.593012980888737</v>
      </c>
      <c r="Q49" s="12">
        <f t="shared" si="26"/>
        <v>7.1023231154132969</v>
      </c>
      <c r="R49" s="9">
        <f t="shared" si="27"/>
        <v>14.125500000000001</v>
      </c>
      <c r="S49" s="13">
        <f t="shared" si="28"/>
        <v>0.50280153731997423</v>
      </c>
      <c r="T49" s="2">
        <f t="shared" si="29"/>
        <v>0.43</v>
      </c>
      <c r="U49" s="14">
        <f t="shared" si="30"/>
        <v>0.21620466104758893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0.2318046610475889</v>
      </c>
      <c r="AR49" s="9">
        <f t="shared" si="35"/>
        <v>136.875</v>
      </c>
      <c r="AS49" s="1">
        <f t="shared" si="36"/>
        <v>0.24</v>
      </c>
      <c r="AT49" s="1">
        <f t="shared" si="37"/>
        <v>75751.75</v>
      </c>
      <c r="AU49" s="1">
        <f t="shared" si="38"/>
        <v>3864782083.982161</v>
      </c>
    </row>
    <row r="50" spans="1:48" x14ac:dyDescent="0.15">
      <c r="C50" s="7">
        <v>8</v>
      </c>
      <c r="D50" s="7">
        <f t="shared" si="39"/>
        <v>13.285344193774201</v>
      </c>
      <c r="E50" s="10">
        <f t="shared" si="40"/>
        <v>16.560682</v>
      </c>
      <c r="F50" s="7" t="s">
        <v>83</v>
      </c>
      <c r="G50" s="1">
        <v>9</v>
      </c>
      <c r="H50" s="9">
        <f t="shared" si="20"/>
        <v>13.285344193774201</v>
      </c>
      <c r="I50" s="9">
        <f t="shared" si="21"/>
        <v>286.4353441937742</v>
      </c>
      <c r="J50" s="9">
        <f t="shared" si="22"/>
        <v>9.1041867743858557E-2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250.59547409643724</v>
      </c>
      <c r="P50" s="9">
        <f t="shared" si="25"/>
        <v>22.814680009897373</v>
      </c>
      <c r="Q50" s="12">
        <f t="shared" si="26"/>
        <v>5.4755232023753688</v>
      </c>
      <c r="R50" s="9">
        <f t="shared" si="27"/>
        <v>14.125500000000001</v>
      </c>
      <c r="S50" s="13">
        <f t="shared" si="28"/>
        <v>0.38763393878980346</v>
      </c>
      <c r="T50" s="2">
        <f t="shared" si="29"/>
        <v>0.43</v>
      </c>
      <c r="U50" s="14">
        <f t="shared" si="30"/>
        <v>0.16668259367961549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0.18228259367961547</v>
      </c>
      <c r="AR50" s="9">
        <f t="shared" si="35"/>
        <v>136.875</v>
      </c>
      <c r="AS50" s="1">
        <f t="shared" si="36"/>
        <v>0.24</v>
      </c>
      <c r="AT50" s="1">
        <f t="shared" si="37"/>
        <v>75751.75</v>
      </c>
      <c r="AU50" s="1">
        <f t="shared" si="38"/>
        <v>3039121383.8886065</v>
      </c>
    </row>
    <row r="51" spans="1:48" x14ac:dyDescent="0.15">
      <c r="C51" s="7">
        <v>9</v>
      </c>
      <c r="D51" s="7">
        <f t="shared" si="39"/>
        <v>9.6704714140333294</v>
      </c>
      <c r="E51" s="10">
        <f t="shared" si="40"/>
        <v>13.285344193774201</v>
      </c>
      <c r="F51" s="7" t="s">
        <v>83</v>
      </c>
      <c r="G51" s="1">
        <v>10</v>
      </c>
      <c r="H51" s="9">
        <f t="shared" si="20"/>
        <v>9.6704714140333294</v>
      </c>
      <c r="I51" s="9">
        <f t="shared" si="21"/>
        <v>282.82047141403331</v>
      </c>
      <c r="J51" s="9">
        <f t="shared" si="22"/>
        <v>5.8958743738628923E-2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286.6370440865399</v>
      </c>
      <c r="P51" s="9">
        <f t="shared" si="25"/>
        <v>16.899760028296388</v>
      </c>
      <c r="Q51" s="12">
        <f t="shared" si="26"/>
        <v>4.0559424067911332</v>
      </c>
      <c r="R51" s="9">
        <f t="shared" si="27"/>
        <v>14.125500000000001</v>
      </c>
      <c r="S51" s="13">
        <f t="shared" si="28"/>
        <v>0.28713620096924947</v>
      </c>
      <c r="T51" s="2">
        <f t="shared" si="29"/>
        <v>0.43</v>
      </c>
      <c r="U51" s="14">
        <f t="shared" si="30"/>
        <v>0.12346856641677727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0.13906856641677726</v>
      </c>
      <c r="AR51" s="9">
        <f t="shared" si="35"/>
        <v>136.875</v>
      </c>
      <c r="AS51" s="1">
        <f t="shared" si="36"/>
        <v>0.24</v>
      </c>
      <c r="AT51" s="1">
        <f t="shared" si="37"/>
        <v>75751.75</v>
      </c>
      <c r="AU51" s="1">
        <f t="shared" si="38"/>
        <v>2318631996.0248895</v>
      </c>
    </row>
    <row r="52" spans="1:48" x14ac:dyDescent="0.15">
      <c r="C52" s="7">
        <v>10</v>
      </c>
      <c r="D52" s="7">
        <f t="shared" si="39"/>
        <v>2.5919576423548398</v>
      </c>
      <c r="E52" s="10">
        <f t="shared" si="40"/>
        <v>9.6704714140333294</v>
      </c>
      <c r="F52" s="7" t="s">
        <v>83</v>
      </c>
      <c r="G52" s="1">
        <v>11</v>
      </c>
      <c r="H52" s="9">
        <f t="shared" si="20"/>
        <v>2.5919576423548398</v>
      </c>
      <c r="I52" s="9">
        <f t="shared" si="21"/>
        <v>275.74195764235481</v>
      </c>
      <c r="J52" s="9">
        <f t="shared" si="22"/>
        <v>2.4362814666582047E-2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256.25041985533136</v>
      </c>
      <c r="O52" s="9">
        <f t="shared" si="41"/>
        <v>72.343114202912147</v>
      </c>
      <c r="P52" s="9">
        <f t="shared" si="25"/>
        <v>1.762481883728928</v>
      </c>
      <c r="Q52" s="12">
        <f t="shared" si="26"/>
        <v>0.42299565209494272</v>
      </c>
      <c r="R52" s="9">
        <f t="shared" si="27"/>
        <v>14.125500000000001</v>
      </c>
      <c r="S52" s="13">
        <f t="shared" si="28"/>
        <v>2.9945534819648345E-2</v>
      </c>
      <c r="T52" s="2">
        <f t="shared" si="29"/>
        <v>0.43</v>
      </c>
      <c r="U52" s="14">
        <f t="shared" si="30"/>
        <v>1.2876579972448789E-2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2.1296579972448788E-2</v>
      </c>
      <c r="AR52" s="9">
        <f t="shared" si="35"/>
        <v>136.875</v>
      </c>
      <c r="AS52" s="1">
        <f t="shared" si="36"/>
        <v>0.24</v>
      </c>
      <c r="AT52" s="1">
        <f t="shared" si="37"/>
        <v>75751.75</v>
      </c>
      <c r="AU52" s="1">
        <f t="shared" si="38"/>
        <v>355068963.47833157</v>
      </c>
    </row>
    <row r="53" spans="1:48" x14ac:dyDescent="0.15">
      <c r="C53" s="7">
        <v>11</v>
      </c>
      <c r="D53" s="7">
        <f t="shared" si="39"/>
        <v>-3.8826249414666698</v>
      </c>
      <c r="E53" s="10">
        <f t="shared" si="40"/>
        <v>2.5919576423548398</v>
      </c>
      <c r="F53" s="7" t="s">
        <v>85</v>
      </c>
      <c r="G53" s="1">
        <v>12</v>
      </c>
      <c r="H53" s="9">
        <f t="shared" si="20"/>
        <v>-3.8826249414666698</v>
      </c>
      <c r="I53" s="9">
        <f t="shared" si="21"/>
        <v>269.26737505853333</v>
      </c>
      <c r="J53" s="9">
        <f t="shared" si="22"/>
        <v>1.0422771322493739E-2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129.43688231918321</v>
      </c>
      <c r="P53" s="9">
        <f t="shared" si="25"/>
        <v>1.3490910251093797</v>
      </c>
      <c r="Q53" s="12">
        <f t="shared" si="26"/>
        <v>0.3237818460262511</v>
      </c>
      <c r="R53" s="9">
        <f t="shared" si="27"/>
        <v>14.125500000000001</v>
      </c>
      <c r="S53" s="13">
        <f t="shared" si="28"/>
        <v>2.2921797177179647E-2</v>
      </c>
      <c r="T53" s="2">
        <f t="shared" si="29"/>
        <v>0.43</v>
      </c>
      <c r="U53" s="14">
        <f t="shared" si="30"/>
        <v>9.8563727861872476E-3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1.8276372786187246E-2</v>
      </c>
      <c r="AR53" s="9">
        <f t="shared" si="35"/>
        <v>136.875</v>
      </c>
      <c r="AS53" s="1">
        <f t="shared" si="36"/>
        <v>0.24</v>
      </c>
      <c r="AT53" s="1">
        <f t="shared" si="37"/>
        <v>75751.75</v>
      </c>
      <c r="AU53" s="1">
        <f t="shared" si="38"/>
        <v>304714313.27144271</v>
      </c>
      <c r="AV53" s="1">
        <f>SUM(AU42:AU53)</f>
        <v>14816169181.626404</v>
      </c>
    </row>
    <row r="54" spans="1:48" x14ac:dyDescent="0.15">
      <c r="C54" s="7">
        <v>12</v>
      </c>
      <c r="D54" s="7">
        <f t="shared" si="39"/>
        <v>-4.6454997149032202</v>
      </c>
      <c r="E54" s="10">
        <f t="shared" si="40"/>
        <v>-3.8826249414666698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-1.24950380780645</v>
      </c>
      <c r="E58" s="7"/>
      <c r="F58" s="7"/>
      <c r="G58" s="1">
        <v>1</v>
      </c>
      <c r="H58" s="9">
        <f t="shared" ref="H58:H69" si="42">E59</f>
        <v>-1.24950380780645</v>
      </c>
      <c r="I58" s="9">
        <f t="shared" ref="I58:I69" si="43">H58+273.15</f>
        <v>271.90049619219354</v>
      </c>
      <c r="J58" s="9">
        <f t="shared" ref="J58:J69" si="44">EXP(($C$15*(I58-$C$13))/($C$16*I58*$C$13))</f>
        <v>1.4793297328637761E-2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1.4758779634870941E-3</v>
      </c>
      <c r="Q58" s="12">
        <f t="shared" ref="Q58:Q69" si="48">P58*$B$60</f>
        <v>2.8041681306254792E-4</v>
      </c>
      <c r="R58" s="9">
        <f t="shared" ref="R58:R69" si="49">L58*$B$60</f>
        <v>1.8955666666666669E-2</v>
      </c>
      <c r="S58" s="13">
        <f t="shared" ref="S58:S69" si="50">Q58/R58</f>
        <v>1.4793297328637763E-2</v>
      </c>
      <c r="T58" s="2">
        <f t="shared" ref="T58:T69" si="51">$B$59/100</f>
        <v>0.01</v>
      </c>
      <c r="U58" s="14">
        <f t="shared" ref="U58:U69" si="52">S58*T58</f>
        <v>1.4793297328637763E-4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1.2147932973286379E-2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13041.333333333334</v>
      </c>
      <c r="AU58" s="1">
        <f t="shared" ref="AU58:AU69" si="59">AT58*10000*AS58*0.67*AR58*AQ58</f>
        <v>2012047.5883271794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-14.419384105871</v>
      </c>
      <c r="E59" s="10">
        <f t="shared" ref="E59:E70" si="61">D58</f>
        <v>-1.24950380780645</v>
      </c>
      <c r="F59" s="7" t="s">
        <v>83</v>
      </c>
      <c r="G59" s="1">
        <v>2</v>
      </c>
      <c r="H59" s="9">
        <f t="shared" si="42"/>
        <v>-14.419384105871</v>
      </c>
      <c r="I59" s="9">
        <f t="shared" si="43"/>
        <v>258.73061589412896</v>
      </c>
      <c r="J59" s="9">
        <f t="shared" si="44"/>
        <v>2.3901856669985224E-3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0.19805745536984626</v>
      </c>
      <c r="P59" s="9">
        <f t="shared" si="47"/>
        <v>4.7339409106720605E-4</v>
      </c>
      <c r="Q59" s="12">
        <f t="shared" si="48"/>
        <v>8.9944877302769146E-5</v>
      </c>
      <c r="R59" s="9">
        <f t="shared" si="49"/>
        <v>1.8955666666666669E-2</v>
      </c>
      <c r="S59" s="13">
        <f t="shared" si="50"/>
        <v>4.7450126067544868E-3</v>
      </c>
      <c r="T59" s="2">
        <f t="shared" si="51"/>
        <v>0.01</v>
      </c>
      <c r="U59" s="14">
        <f t="shared" si="52"/>
        <v>4.7450126067544866E-5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1.2047450126067545E-2</v>
      </c>
      <c r="AR59" s="9">
        <f t="shared" si="56"/>
        <v>9.9766666666666666</v>
      </c>
      <c r="AS59" s="1">
        <f t="shared" si="57"/>
        <v>0.19</v>
      </c>
      <c r="AT59" s="1">
        <f t="shared" si="58"/>
        <v>13041.333333333334</v>
      </c>
      <c r="AU59" s="1">
        <f t="shared" si="59"/>
        <v>1995404.7346944259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-4.2179513207241399</v>
      </c>
      <c r="E60" s="10">
        <f t="shared" si="61"/>
        <v>-14.419384105871</v>
      </c>
      <c r="F60" s="7" t="s">
        <v>83</v>
      </c>
      <c r="G60" s="1">
        <v>3</v>
      </c>
      <c r="H60" s="9">
        <f t="shared" si="42"/>
        <v>-4.2179513207241399</v>
      </c>
      <c r="I60" s="9">
        <f t="shared" si="43"/>
        <v>268.93204867927585</v>
      </c>
      <c r="J60" s="9">
        <f t="shared" si="44"/>
        <v>9.9632702462868362E-3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0.2973507279454457</v>
      </c>
      <c r="P60" s="9">
        <f t="shared" si="47"/>
        <v>2.9625856604505907E-3</v>
      </c>
      <c r="Q60" s="12">
        <f t="shared" si="48"/>
        <v>5.6289127548561223E-4</v>
      </c>
      <c r="R60" s="9">
        <f t="shared" si="49"/>
        <v>1.8955666666666669E-2</v>
      </c>
      <c r="S60" s="13">
        <f t="shared" si="50"/>
        <v>2.9695145276818481E-2</v>
      </c>
      <c r="T60" s="2">
        <f t="shared" si="51"/>
        <v>0.01</v>
      </c>
      <c r="U60" s="14">
        <f t="shared" si="52"/>
        <v>2.9695145276818481E-4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1.2296951452768184E-2</v>
      </c>
      <c r="AR60" s="9">
        <f t="shared" si="56"/>
        <v>9.9766666666666666</v>
      </c>
      <c r="AS60" s="1">
        <f t="shared" si="57"/>
        <v>0.19</v>
      </c>
      <c r="AT60" s="1">
        <f t="shared" si="58"/>
        <v>13041.333333333334</v>
      </c>
      <c r="AU60" s="1">
        <f t="shared" si="59"/>
        <v>2036729.3405986885</v>
      </c>
    </row>
    <row r="61" spans="1:48" x14ac:dyDescent="0.15">
      <c r="C61" s="7">
        <v>3</v>
      </c>
      <c r="D61" s="7">
        <f t="shared" si="60"/>
        <v>-2.316487575</v>
      </c>
      <c r="E61" s="10">
        <f t="shared" si="61"/>
        <v>-4.2179513207241399</v>
      </c>
      <c r="F61" s="7" t="s">
        <v>83</v>
      </c>
      <c r="G61" s="1">
        <v>4</v>
      </c>
      <c r="H61" s="9">
        <f t="shared" si="42"/>
        <v>-2.316487575</v>
      </c>
      <c r="I61" s="9">
        <f t="shared" si="43"/>
        <v>270.83351242499998</v>
      </c>
      <c r="J61" s="9">
        <f t="shared" si="44"/>
        <v>1.2846810676876144E-2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0.39415480895166177</v>
      </c>
      <c r="P61" s="9">
        <f t="shared" si="47"/>
        <v>5.0636322079822852E-3</v>
      </c>
      <c r="Q61" s="12">
        <f t="shared" si="48"/>
        <v>9.6209011951663419E-4</v>
      </c>
      <c r="R61" s="9">
        <f t="shared" si="49"/>
        <v>1.8955666666666669E-2</v>
      </c>
      <c r="S61" s="13">
        <f t="shared" si="50"/>
        <v>5.0754749829424836E-2</v>
      </c>
      <c r="T61" s="2">
        <f t="shared" si="51"/>
        <v>0.01</v>
      </c>
      <c r="U61" s="14">
        <f t="shared" si="52"/>
        <v>5.0754749829424832E-4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1.2507547498294249E-2</v>
      </c>
      <c r="AR61" s="9">
        <f t="shared" si="56"/>
        <v>9.9766666666666666</v>
      </c>
      <c r="AS61" s="1">
        <f t="shared" si="57"/>
        <v>0.19</v>
      </c>
      <c r="AT61" s="1">
        <f t="shared" si="58"/>
        <v>13041.333333333334</v>
      </c>
      <c r="AU61" s="1">
        <f t="shared" si="59"/>
        <v>2071610.1113803308</v>
      </c>
    </row>
    <row r="62" spans="1:48" x14ac:dyDescent="0.15">
      <c r="C62" s="7">
        <v>4</v>
      </c>
      <c r="D62" s="7">
        <f t="shared" si="60"/>
        <v>2.4895135286999999</v>
      </c>
      <c r="E62" s="10">
        <f t="shared" si="61"/>
        <v>-2.316487575</v>
      </c>
      <c r="F62" s="7" t="s">
        <v>83</v>
      </c>
      <c r="G62" s="1">
        <v>5</v>
      </c>
      <c r="H62" s="9">
        <f t="shared" si="42"/>
        <v>2.4895135286999999</v>
      </c>
      <c r="I62" s="9">
        <f t="shared" si="43"/>
        <v>275.63951352869998</v>
      </c>
      <c r="J62" s="9">
        <f t="shared" si="44"/>
        <v>2.4045171707413712E-2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0.36963661790649555</v>
      </c>
      <c r="O62" s="9">
        <f t="shared" si="62"/>
        <v>0.11922122550385061</v>
      </c>
      <c r="P62" s="9">
        <f t="shared" si="47"/>
        <v>2.8666948384083787E-3</v>
      </c>
      <c r="Q62" s="12">
        <f t="shared" si="48"/>
        <v>5.446720192975919E-4</v>
      </c>
      <c r="R62" s="9">
        <f t="shared" si="49"/>
        <v>1.8955666666666669E-2</v>
      </c>
      <c r="S62" s="13">
        <f t="shared" si="50"/>
        <v>2.8733994370949329E-2</v>
      </c>
      <c r="T62" s="2">
        <f t="shared" si="51"/>
        <v>0.01</v>
      </c>
      <c r="U62" s="14">
        <f t="shared" si="52"/>
        <v>2.8733994370949332E-4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1.2287339943709494E-2</v>
      </c>
      <c r="AR62" s="9">
        <f t="shared" si="56"/>
        <v>9.9766666666666666</v>
      </c>
      <c r="AS62" s="1">
        <f t="shared" si="57"/>
        <v>0.19</v>
      </c>
      <c r="AT62" s="1">
        <f t="shared" si="58"/>
        <v>13041.333333333334</v>
      </c>
      <c r="AU62" s="1">
        <f t="shared" si="59"/>
        <v>2035137.397865365</v>
      </c>
    </row>
    <row r="63" spans="1:48" x14ac:dyDescent="0.15">
      <c r="C63" s="7">
        <v>5</v>
      </c>
      <c r="D63" s="7">
        <f t="shared" si="60"/>
        <v>10.6789039116774</v>
      </c>
      <c r="E63" s="10">
        <f t="shared" si="61"/>
        <v>2.4895135286999999</v>
      </c>
      <c r="F63" s="7" t="s">
        <v>85</v>
      </c>
      <c r="G63" s="1">
        <v>6</v>
      </c>
      <c r="H63" s="9">
        <f t="shared" si="42"/>
        <v>10.6789039116774</v>
      </c>
      <c r="I63" s="9">
        <f t="shared" si="43"/>
        <v>283.8289039116774</v>
      </c>
      <c r="J63" s="9">
        <f t="shared" si="44"/>
        <v>6.6630156970820156E-2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0.21612119733210891</v>
      </c>
      <c r="P63" s="9">
        <f t="shared" si="47"/>
        <v>1.4400189302960015E-2</v>
      </c>
      <c r="Q63" s="12">
        <f t="shared" si="48"/>
        <v>2.736035967562403E-3</v>
      </c>
      <c r="R63" s="9">
        <f t="shared" si="49"/>
        <v>1.8955666666666669E-2</v>
      </c>
      <c r="S63" s="13">
        <f t="shared" si="50"/>
        <v>0.14433868329061156</v>
      </c>
      <c r="T63" s="2">
        <f t="shared" si="51"/>
        <v>0.01</v>
      </c>
      <c r="U63" s="14">
        <f t="shared" si="52"/>
        <v>1.4433868329061157E-3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1.3443386832906115E-2</v>
      </c>
      <c r="AR63" s="9">
        <f t="shared" si="56"/>
        <v>9.9766666666666666</v>
      </c>
      <c r="AS63" s="1">
        <f t="shared" si="57"/>
        <v>0.19</v>
      </c>
      <c r="AT63" s="1">
        <f t="shared" si="58"/>
        <v>13041.333333333334</v>
      </c>
      <c r="AU63" s="1">
        <f t="shared" si="59"/>
        <v>2226612.0594819696</v>
      </c>
    </row>
    <row r="64" spans="1:48" x14ac:dyDescent="0.15">
      <c r="C64" s="7">
        <v>6</v>
      </c>
      <c r="D64" s="7">
        <f t="shared" si="60"/>
        <v>12.853969502</v>
      </c>
      <c r="E64" s="10">
        <f t="shared" si="61"/>
        <v>10.6789039116774</v>
      </c>
      <c r="F64" s="7" t="s">
        <v>83</v>
      </c>
      <c r="G64" s="1">
        <v>7</v>
      </c>
      <c r="H64" s="9">
        <f t="shared" si="42"/>
        <v>12.853969502</v>
      </c>
      <c r="I64" s="9">
        <f t="shared" si="43"/>
        <v>286.00396950199996</v>
      </c>
      <c r="J64" s="9">
        <f t="shared" si="44"/>
        <v>8.6491702904073514E-2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0.30148767469581556</v>
      </c>
      <c r="P64" s="9">
        <f t="shared" si="47"/>
        <v>2.607618238903044E-2</v>
      </c>
      <c r="Q64" s="12">
        <f t="shared" si="48"/>
        <v>4.9544746539157839E-3</v>
      </c>
      <c r="R64" s="9">
        <f t="shared" si="49"/>
        <v>1.8955666666666669E-2</v>
      </c>
      <c r="S64" s="13">
        <f t="shared" si="50"/>
        <v>0.26137169116970033</v>
      </c>
      <c r="T64" s="2">
        <f t="shared" si="51"/>
        <v>0.01</v>
      </c>
      <c r="U64" s="14">
        <f t="shared" si="52"/>
        <v>2.6137169116970034E-3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2.2713716911697004E-2</v>
      </c>
      <c r="AR64" s="9">
        <f t="shared" si="56"/>
        <v>9.9766666666666666</v>
      </c>
      <c r="AS64" s="1">
        <f t="shared" si="57"/>
        <v>0.19</v>
      </c>
      <c r="AT64" s="1">
        <f t="shared" si="58"/>
        <v>13041.333333333334</v>
      </c>
      <c r="AU64" s="1">
        <f t="shared" si="59"/>
        <v>3762045.7270075567</v>
      </c>
    </row>
    <row r="65" spans="1:48" x14ac:dyDescent="0.15">
      <c r="C65" s="7">
        <v>7</v>
      </c>
      <c r="D65" s="7">
        <f t="shared" si="60"/>
        <v>16.560682</v>
      </c>
      <c r="E65" s="10">
        <f t="shared" si="61"/>
        <v>12.853969502</v>
      </c>
      <c r="F65" s="7" t="s">
        <v>83</v>
      </c>
      <c r="G65" s="1">
        <v>8</v>
      </c>
      <c r="H65" s="9">
        <f t="shared" si="42"/>
        <v>16.560682</v>
      </c>
      <c r="I65" s="9">
        <f t="shared" si="43"/>
        <v>289.71068199999996</v>
      </c>
      <c r="J65" s="9">
        <f t="shared" si="44"/>
        <v>0.13370403413285856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0.3751781589734518</v>
      </c>
      <c r="P65" s="9">
        <f t="shared" si="47"/>
        <v>5.0162833373289431E-2</v>
      </c>
      <c r="Q65" s="12">
        <f t="shared" si="48"/>
        <v>9.5309383409249923E-3</v>
      </c>
      <c r="R65" s="9">
        <f t="shared" si="49"/>
        <v>1.8955666666666669E-2</v>
      </c>
      <c r="S65" s="13">
        <f t="shared" si="50"/>
        <v>0.50280153731997423</v>
      </c>
      <c r="T65" s="2">
        <f t="shared" si="51"/>
        <v>0.01</v>
      </c>
      <c r="U65" s="14">
        <f t="shared" si="52"/>
        <v>5.0280153731997422E-3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2.5128015373199742E-2</v>
      </c>
      <c r="AR65" s="9">
        <f t="shared" si="56"/>
        <v>9.9766666666666666</v>
      </c>
      <c r="AS65" s="1">
        <f t="shared" si="57"/>
        <v>0.19</v>
      </c>
      <c r="AT65" s="1">
        <f t="shared" si="58"/>
        <v>13041.333333333334</v>
      </c>
      <c r="AU65" s="1">
        <f t="shared" si="59"/>
        <v>4161923.0894897813</v>
      </c>
    </row>
    <row r="66" spans="1:48" x14ac:dyDescent="0.15">
      <c r="C66" s="7">
        <v>8</v>
      </c>
      <c r="D66" s="7">
        <f t="shared" si="60"/>
        <v>13.285344193774201</v>
      </c>
      <c r="E66" s="10">
        <f t="shared" si="61"/>
        <v>16.560682</v>
      </c>
      <c r="F66" s="7" t="s">
        <v>83</v>
      </c>
      <c r="G66" s="1">
        <v>9</v>
      </c>
      <c r="H66" s="9">
        <f t="shared" si="42"/>
        <v>13.285344193774201</v>
      </c>
      <c r="I66" s="9">
        <f t="shared" si="43"/>
        <v>286.4353441937742</v>
      </c>
      <c r="J66" s="9">
        <f t="shared" si="44"/>
        <v>9.1041867743858557E-2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0.42478199226682906</v>
      </c>
      <c r="P66" s="9">
        <f t="shared" si="47"/>
        <v>3.86729459599294E-2</v>
      </c>
      <c r="Q66" s="12">
        <f t="shared" si="48"/>
        <v>7.3478597323865863E-3</v>
      </c>
      <c r="R66" s="9">
        <f t="shared" si="49"/>
        <v>1.8955666666666669E-2</v>
      </c>
      <c r="S66" s="13">
        <f t="shared" si="50"/>
        <v>0.38763393878980351</v>
      </c>
      <c r="T66" s="2">
        <f t="shared" si="51"/>
        <v>0.01</v>
      </c>
      <c r="U66" s="14">
        <f t="shared" si="52"/>
        <v>3.8763393878980352E-3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2.3976339387898036E-2</v>
      </c>
      <c r="AR66" s="9">
        <f t="shared" si="56"/>
        <v>9.9766666666666666</v>
      </c>
      <c r="AS66" s="1">
        <f t="shared" si="57"/>
        <v>0.19</v>
      </c>
      <c r="AT66" s="1">
        <f t="shared" si="58"/>
        <v>13041.333333333334</v>
      </c>
      <c r="AU66" s="1">
        <f t="shared" si="59"/>
        <v>3971172.3754500947</v>
      </c>
    </row>
    <row r="67" spans="1:48" x14ac:dyDescent="0.15">
      <c r="C67" s="7">
        <v>9</v>
      </c>
      <c r="D67" s="7">
        <f t="shared" si="60"/>
        <v>9.6704714140333294</v>
      </c>
      <c r="E67" s="10">
        <f t="shared" si="61"/>
        <v>13.285344193774201</v>
      </c>
      <c r="F67" s="7" t="s">
        <v>83</v>
      </c>
      <c r="G67" s="1">
        <v>10</v>
      </c>
      <c r="H67" s="9">
        <f t="shared" si="42"/>
        <v>9.6704714140333294</v>
      </c>
      <c r="I67" s="9">
        <f t="shared" si="43"/>
        <v>282.82047141403331</v>
      </c>
      <c r="J67" s="9">
        <f t="shared" si="44"/>
        <v>5.8958743738628923E-2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0.48587571297356635</v>
      </c>
      <c r="P67" s="9">
        <f t="shared" si="47"/>
        <v>2.8646621650032119E-2</v>
      </c>
      <c r="Q67" s="12">
        <f t="shared" si="48"/>
        <v>5.442858113506103E-3</v>
      </c>
      <c r="R67" s="9">
        <f t="shared" si="49"/>
        <v>1.8955666666666669E-2</v>
      </c>
      <c r="S67" s="13">
        <f t="shared" si="50"/>
        <v>0.28713620096924941</v>
      </c>
      <c r="T67" s="2">
        <f t="shared" si="51"/>
        <v>0.01</v>
      </c>
      <c r="U67" s="14">
        <f t="shared" si="52"/>
        <v>2.8713620096924943E-3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2.2971362009692495E-2</v>
      </c>
      <c r="AR67" s="9">
        <f t="shared" si="56"/>
        <v>9.9766666666666666</v>
      </c>
      <c r="AS67" s="1">
        <f t="shared" si="57"/>
        <v>0.19</v>
      </c>
      <c r="AT67" s="1">
        <f t="shared" si="58"/>
        <v>13041.333333333334</v>
      </c>
      <c r="AU67" s="1">
        <f t="shared" si="59"/>
        <v>3804719.1759972828</v>
      </c>
    </row>
    <row r="68" spans="1:48" x14ac:dyDescent="0.15">
      <c r="C68" s="7">
        <v>10</v>
      </c>
      <c r="D68" s="7">
        <f t="shared" si="60"/>
        <v>2.5919576423548398</v>
      </c>
      <c r="E68" s="10">
        <f t="shared" si="61"/>
        <v>9.6704714140333294</v>
      </c>
      <c r="F68" s="7" t="s">
        <v>83</v>
      </c>
      <c r="G68" s="1">
        <v>11</v>
      </c>
      <c r="H68" s="9">
        <f t="shared" si="42"/>
        <v>2.5919576423548398</v>
      </c>
      <c r="I68" s="9">
        <f t="shared" si="43"/>
        <v>275.74195764235481</v>
      </c>
      <c r="J68" s="9">
        <f t="shared" si="44"/>
        <v>2.4362814666582047E-2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0.43436763675735757</v>
      </c>
      <c r="O68" s="9">
        <f t="shared" si="62"/>
        <v>0.12262812123284339</v>
      </c>
      <c r="P68" s="9">
        <f t="shared" si="47"/>
        <v>2.9875661905069181E-3</v>
      </c>
      <c r="Q68" s="12">
        <f t="shared" si="48"/>
        <v>5.6763757619631447E-4</v>
      </c>
      <c r="R68" s="9">
        <f t="shared" si="49"/>
        <v>1.8955666666666669E-2</v>
      </c>
      <c r="S68" s="13">
        <f t="shared" si="50"/>
        <v>2.9945534819648359E-2</v>
      </c>
      <c r="T68" s="2">
        <f t="shared" si="51"/>
        <v>0.01</v>
      </c>
      <c r="U68" s="14">
        <f t="shared" si="52"/>
        <v>2.9945534819648359E-4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1.2299455348196485E-2</v>
      </c>
      <c r="AR68" s="9">
        <f t="shared" si="56"/>
        <v>9.9766666666666666</v>
      </c>
      <c r="AS68" s="1">
        <f t="shared" si="57"/>
        <v>0.19</v>
      </c>
      <c r="AT68" s="1">
        <f t="shared" si="58"/>
        <v>13041.333333333334</v>
      </c>
      <c r="AU68" s="1">
        <f t="shared" si="59"/>
        <v>2037144.0577994676</v>
      </c>
    </row>
    <row r="69" spans="1:48" x14ac:dyDescent="0.15">
      <c r="C69" s="7">
        <v>11</v>
      </c>
      <c r="D69" s="7">
        <f t="shared" si="60"/>
        <v>-3.8826249414666698</v>
      </c>
      <c r="E69" s="10">
        <f t="shared" si="61"/>
        <v>2.5919576423548398</v>
      </c>
      <c r="F69" s="7" t="s">
        <v>85</v>
      </c>
      <c r="G69" s="1">
        <v>12</v>
      </c>
      <c r="H69" s="9">
        <f t="shared" si="42"/>
        <v>-3.8826249414666698</v>
      </c>
      <c r="I69" s="9">
        <f t="shared" si="43"/>
        <v>269.26737505853333</v>
      </c>
      <c r="J69" s="9">
        <f t="shared" si="44"/>
        <v>1.0422771322493739E-2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0.21940722170900315</v>
      </c>
      <c r="P69" s="9">
        <f t="shared" si="47"/>
        <v>2.2868312983766238E-3</v>
      </c>
      <c r="Q69" s="12">
        <f t="shared" si="48"/>
        <v>4.3449794669155853E-4</v>
      </c>
      <c r="R69" s="9">
        <f t="shared" si="49"/>
        <v>1.8955666666666669E-2</v>
      </c>
      <c r="S69" s="13">
        <f t="shared" si="50"/>
        <v>2.2921797177179654E-2</v>
      </c>
      <c r="T69" s="2">
        <f t="shared" si="51"/>
        <v>0.01</v>
      </c>
      <c r="U69" s="14">
        <f t="shared" si="52"/>
        <v>2.2921797177179653E-4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1.2229217971771797E-2</v>
      </c>
      <c r="AR69" s="9">
        <f t="shared" si="56"/>
        <v>9.9766666666666666</v>
      </c>
      <c r="AS69" s="1">
        <f t="shared" si="57"/>
        <v>0.19</v>
      </c>
      <c r="AT69" s="1">
        <f t="shared" si="58"/>
        <v>13041.333333333334</v>
      </c>
      <c r="AU69" s="1">
        <f t="shared" si="59"/>
        <v>2025510.7252682059</v>
      </c>
      <c r="AV69" s="1">
        <f>SUM(AU58:AU69)</f>
        <v>32140056.383360345</v>
      </c>
    </row>
    <row r="70" spans="1:48" x14ac:dyDescent="0.15">
      <c r="C70" s="7">
        <v>12</v>
      </c>
      <c r="D70" s="7">
        <f t="shared" si="60"/>
        <v>-4.6454997149032202</v>
      </c>
      <c r="E70" s="10">
        <f t="shared" si="61"/>
        <v>-3.8826249414666698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-1.24950380780645</v>
      </c>
      <c r="E73" s="7"/>
      <c r="F73" s="7"/>
      <c r="G73" s="1">
        <v>1</v>
      </c>
      <c r="H73" s="9">
        <f t="shared" ref="H73:H84" si="63">E74</f>
        <v>-1.24950380780645</v>
      </c>
      <c r="I73" s="9">
        <f t="shared" ref="I73:I84" si="64">H73+273.15</f>
        <v>271.90049619219354</v>
      </c>
      <c r="J73" s="9">
        <f t="shared" ref="J73:J84" si="65">EXP(($C$15*(I73-$C$13))/($C$16*I73*$C$13))</f>
        <v>1.4793297328637761E-2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1.6198660574858351E-3</v>
      </c>
      <c r="Q73" s="12">
        <f t="shared" ref="Q73:Q84" si="69">P73*$B$75</f>
        <v>2.9157589034745031E-4</v>
      </c>
      <c r="R73" s="9">
        <f t="shared" ref="R73:R84" si="70">L73*$B$75</f>
        <v>1.9710000000000002E-2</v>
      </c>
      <c r="S73" s="13">
        <f t="shared" ref="S73:S84" si="71">Q73/R73</f>
        <v>1.4793297328637761E-2</v>
      </c>
      <c r="T73" s="2">
        <f t="shared" ref="T73:T84" si="72">$B$74/100</f>
        <v>0.01</v>
      </c>
      <c r="U73" s="14">
        <f t="shared" ref="U73:U84" si="73">S73*T73</f>
        <v>1.4793297328637761E-4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1.2747932973286377E-2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399.91666666666669</v>
      </c>
      <c r="AU73" s="1">
        <f t="shared" ref="AU73:AU84" si="80">AT73*10000*AS73*0.67*AR73*AQ73</f>
        <v>67324.122604592383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-14.419384105871</v>
      </c>
      <c r="E74" s="10">
        <f t="shared" ref="E74:E85" si="82">D73</f>
        <v>-1.24950380780645</v>
      </c>
      <c r="F74" s="7" t="s">
        <v>83</v>
      </c>
      <c r="G74" s="1">
        <v>2</v>
      </c>
      <c r="H74" s="9">
        <f t="shared" si="63"/>
        <v>-14.419384105871</v>
      </c>
      <c r="I74" s="9">
        <f t="shared" si="64"/>
        <v>258.73061589412896</v>
      </c>
      <c r="J74" s="9">
        <f t="shared" si="65"/>
        <v>2.3901856669985224E-3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0.21738013394251418</v>
      </c>
      <c r="P74" s="9">
        <f t="shared" si="68"/>
        <v>5.1957888043961643E-4</v>
      </c>
      <c r="Q74" s="12">
        <f t="shared" si="69"/>
        <v>9.3524198479130952E-5</v>
      </c>
      <c r="R74" s="9">
        <f t="shared" si="70"/>
        <v>1.9710000000000002E-2</v>
      </c>
      <c r="S74" s="13">
        <f t="shared" si="71"/>
        <v>4.7450126067544876E-3</v>
      </c>
      <c r="T74" s="2">
        <f t="shared" si="72"/>
        <v>0.01</v>
      </c>
      <c r="U74" s="14">
        <f t="shared" si="73"/>
        <v>4.745012606754488E-5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1.2647450126067545E-2</v>
      </c>
      <c r="AR74" s="9">
        <f t="shared" si="77"/>
        <v>10.950000000000001</v>
      </c>
      <c r="AS74" s="1">
        <f t="shared" si="78"/>
        <v>0.18</v>
      </c>
      <c r="AT74" s="1">
        <f t="shared" si="79"/>
        <v>399.91666666666669</v>
      </c>
      <c r="AU74" s="1">
        <f t="shared" si="80"/>
        <v>66793.454649246589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-4.2179513207241399</v>
      </c>
      <c r="E75" s="10">
        <f t="shared" si="82"/>
        <v>-14.419384105871</v>
      </c>
      <c r="F75" s="7" t="s">
        <v>83</v>
      </c>
      <c r="G75" s="1">
        <v>3</v>
      </c>
      <c r="H75" s="9">
        <f t="shared" si="63"/>
        <v>-4.2179513207241399</v>
      </c>
      <c r="I75" s="9">
        <f t="shared" si="64"/>
        <v>268.93204867927585</v>
      </c>
      <c r="J75" s="9">
        <f t="shared" si="65"/>
        <v>9.9632702462868362E-3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0.32636055506207456</v>
      </c>
      <c r="P75" s="9">
        <f t="shared" si="68"/>
        <v>3.2516184078116243E-3</v>
      </c>
      <c r="Q75" s="12">
        <f t="shared" si="69"/>
        <v>5.8529131340609236E-4</v>
      </c>
      <c r="R75" s="9">
        <f t="shared" si="70"/>
        <v>1.9710000000000002E-2</v>
      </c>
      <c r="S75" s="13">
        <f t="shared" si="71"/>
        <v>2.9695145276818484E-2</v>
      </c>
      <c r="T75" s="2">
        <f t="shared" si="72"/>
        <v>0.01</v>
      </c>
      <c r="U75" s="14">
        <f t="shared" si="73"/>
        <v>2.9695145276818487E-4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1.2896951452768184E-2</v>
      </c>
      <c r="AR75" s="9">
        <f t="shared" si="77"/>
        <v>10.950000000000001</v>
      </c>
      <c r="AS75" s="1">
        <f t="shared" si="78"/>
        <v>0.18</v>
      </c>
      <c r="AT75" s="1">
        <f t="shared" si="79"/>
        <v>399.91666666666669</v>
      </c>
      <c r="AU75" s="1">
        <f t="shared" si="80"/>
        <v>68111.115947278347</v>
      </c>
    </row>
    <row r="76" spans="1:48" x14ac:dyDescent="0.15">
      <c r="C76" s="7">
        <v>3</v>
      </c>
      <c r="D76" s="7">
        <f t="shared" si="81"/>
        <v>-2.316487575</v>
      </c>
      <c r="E76" s="10">
        <f t="shared" si="82"/>
        <v>-4.2179513207241399</v>
      </c>
      <c r="F76" s="7" t="s">
        <v>83</v>
      </c>
      <c r="G76" s="1">
        <v>4</v>
      </c>
      <c r="H76" s="9">
        <f t="shared" si="63"/>
        <v>-2.316487575</v>
      </c>
      <c r="I76" s="9">
        <f t="shared" si="64"/>
        <v>270.83351242499998</v>
      </c>
      <c r="J76" s="9">
        <f t="shared" si="65"/>
        <v>1.2846810676876144E-2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0.43260893665426292</v>
      </c>
      <c r="P76" s="9">
        <f t="shared" si="68"/>
        <v>5.5576451063220206E-3</v>
      </c>
      <c r="Q76" s="12">
        <f t="shared" si="69"/>
        <v>1.0003761191379637E-3</v>
      </c>
      <c r="R76" s="9">
        <f t="shared" si="70"/>
        <v>1.9710000000000002E-2</v>
      </c>
      <c r="S76" s="13">
        <f t="shared" si="71"/>
        <v>5.0754749829424843E-2</v>
      </c>
      <c r="T76" s="2">
        <f t="shared" si="72"/>
        <v>0.01</v>
      </c>
      <c r="U76" s="14">
        <f t="shared" si="73"/>
        <v>5.0754749829424843E-4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1.3107547498294249E-2</v>
      </c>
      <c r="AR76" s="9">
        <f t="shared" si="77"/>
        <v>10.950000000000001</v>
      </c>
      <c r="AS76" s="1">
        <f t="shared" si="78"/>
        <v>0.18</v>
      </c>
      <c r="AT76" s="1">
        <f t="shared" si="79"/>
        <v>399.91666666666669</v>
      </c>
      <c r="AU76" s="1">
        <f t="shared" si="80"/>
        <v>69223.311470956556</v>
      </c>
    </row>
    <row r="77" spans="1:48" x14ac:dyDescent="0.15">
      <c r="C77" s="7">
        <v>4</v>
      </c>
      <c r="D77" s="7">
        <f t="shared" si="81"/>
        <v>2.4895135286999999</v>
      </c>
      <c r="E77" s="10">
        <f t="shared" si="82"/>
        <v>-2.316487575</v>
      </c>
      <c r="F77" s="7" t="s">
        <v>83</v>
      </c>
      <c r="G77" s="1">
        <v>5</v>
      </c>
      <c r="H77" s="9">
        <f t="shared" si="63"/>
        <v>2.4895135286999999</v>
      </c>
      <c r="I77" s="9">
        <f t="shared" si="64"/>
        <v>275.63951352869998</v>
      </c>
      <c r="J77" s="9">
        <f t="shared" si="65"/>
        <v>2.4045171707413712E-2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0.40569872697054388</v>
      </c>
      <c r="O77" s="9">
        <f t="shared" si="83"/>
        <v>0.13085256457739702</v>
      </c>
      <c r="P77" s="9">
        <f t="shared" si="68"/>
        <v>3.1463723836189527E-3</v>
      </c>
      <c r="Q77" s="12">
        <f t="shared" si="69"/>
        <v>5.6634702905141148E-4</v>
      </c>
      <c r="R77" s="9">
        <f t="shared" si="70"/>
        <v>1.9710000000000002E-2</v>
      </c>
      <c r="S77" s="13">
        <f t="shared" si="71"/>
        <v>2.8733994370949336E-2</v>
      </c>
      <c r="T77" s="2">
        <f t="shared" si="72"/>
        <v>0.01</v>
      </c>
      <c r="U77" s="14">
        <f t="shared" si="73"/>
        <v>2.8733994370949337E-4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1.2887339943709494E-2</v>
      </c>
      <c r="AR77" s="9">
        <f t="shared" si="77"/>
        <v>10.950000000000001</v>
      </c>
      <c r="AS77" s="1">
        <f t="shared" si="78"/>
        <v>0.18</v>
      </c>
      <c r="AT77" s="1">
        <f t="shared" si="79"/>
        <v>399.91666666666669</v>
      </c>
      <c r="AU77" s="1">
        <f t="shared" si="80"/>
        <v>68060.35584243323</v>
      </c>
    </row>
    <row r="78" spans="1:48" x14ac:dyDescent="0.15">
      <c r="C78" s="7">
        <v>5</v>
      </c>
      <c r="D78" s="7">
        <f t="shared" si="81"/>
        <v>10.6789039116774</v>
      </c>
      <c r="E78" s="10">
        <f t="shared" si="82"/>
        <v>2.4895135286999999</v>
      </c>
      <c r="F78" s="7" t="s">
        <v>85</v>
      </c>
      <c r="G78" s="1">
        <v>6</v>
      </c>
      <c r="H78" s="9">
        <f t="shared" si="63"/>
        <v>10.6789039116774</v>
      </c>
      <c r="I78" s="9">
        <f t="shared" si="64"/>
        <v>283.8289039116774</v>
      </c>
      <c r="J78" s="9">
        <f t="shared" si="65"/>
        <v>6.6630156970820156E-2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0.23720619219377809</v>
      </c>
      <c r="P78" s="9">
        <f t="shared" si="68"/>
        <v>1.580508582032197E-2</v>
      </c>
      <c r="Q78" s="12">
        <f t="shared" si="69"/>
        <v>2.8449154476579545E-3</v>
      </c>
      <c r="R78" s="9">
        <f t="shared" si="70"/>
        <v>1.9710000000000002E-2</v>
      </c>
      <c r="S78" s="13">
        <f t="shared" si="71"/>
        <v>0.14433868329061159</v>
      </c>
      <c r="T78" s="2">
        <f t="shared" si="72"/>
        <v>0.01</v>
      </c>
      <c r="U78" s="14">
        <f t="shared" si="73"/>
        <v>1.4433868329061159E-3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1.4043386832906115E-2</v>
      </c>
      <c r="AR78" s="9">
        <f t="shared" si="77"/>
        <v>10.950000000000001</v>
      </c>
      <c r="AS78" s="1">
        <f t="shared" si="78"/>
        <v>0.18</v>
      </c>
      <c r="AT78" s="1">
        <f t="shared" si="79"/>
        <v>399.91666666666669</v>
      </c>
      <c r="AU78" s="1">
        <f t="shared" si="80"/>
        <v>74165.64700359838</v>
      </c>
    </row>
    <row r="79" spans="1:48" x14ac:dyDescent="0.15">
      <c r="C79" s="7">
        <v>6</v>
      </c>
      <c r="D79" s="7">
        <f t="shared" si="81"/>
        <v>12.853969502</v>
      </c>
      <c r="E79" s="10">
        <f t="shared" si="82"/>
        <v>10.6789039116774</v>
      </c>
      <c r="F79" s="7" t="s">
        <v>83</v>
      </c>
      <c r="G79" s="1">
        <v>7</v>
      </c>
      <c r="H79" s="9">
        <f t="shared" si="63"/>
        <v>12.853969502</v>
      </c>
      <c r="I79" s="9">
        <f t="shared" si="64"/>
        <v>286.00396950199996</v>
      </c>
      <c r="J79" s="9">
        <f t="shared" si="65"/>
        <v>8.6491702904073514E-2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0.3309011063734561</v>
      </c>
      <c r="P79" s="9">
        <f t="shared" si="68"/>
        <v>2.862020018308219E-2</v>
      </c>
      <c r="Q79" s="12">
        <f t="shared" si="69"/>
        <v>5.1516360329547936E-3</v>
      </c>
      <c r="R79" s="9">
        <f t="shared" si="70"/>
        <v>1.9710000000000002E-2</v>
      </c>
      <c r="S79" s="13">
        <f t="shared" si="71"/>
        <v>0.26137169116970033</v>
      </c>
      <c r="T79" s="2">
        <f t="shared" si="72"/>
        <v>0.01</v>
      </c>
      <c r="U79" s="14">
        <f t="shared" si="73"/>
        <v>2.6137169116970034E-3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2.4213716911697006E-2</v>
      </c>
      <c r="AR79" s="9">
        <f t="shared" si="77"/>
        <v>10.950000000000001</v>
      </c>
      <c r="AS79" s="1">
        <f t="shared" si="78"/>
        <v>0.18</v>
      </c>
      <c r="AT79" s="1">
        <f t="shared" si="79"/>
        <v>399.91666666666669</v>
      </c>
      <c r="AU79" s="1">
        <f t="shared" si="80"/>
        <v>127876.98597820046</v>
      </c>
    </row>
    <row r="80" spans="1:48" x14ac:dyDescent="0.15">
      <c r="C80" s="7">
        <v>7</v>
      </c>
      <c r="D80" s="7">
        <f t="shared" si="81"/>
        <v>16.560682</v>
      </c>
      <c r="E80" s="10">
        <f t="shared" si="82"/>
        <v>12.853969502</v>
      </c>
      <c r="F80" s="7" t="s">
        <v>83</v>
      </c>
      <c r="G80" s="1">
        <v>8</v>
      </c>
      <c r="H80" s="9">
        <f t="shared" si="63"/>
        <v>16.560682</v>
      </c>
      <c r="I80" s="9">
        <f t="shared" si="64"/>
        <v>289.71068199999996</v>
      </c>
      <c r="J80" s="9">
        <f t="shared" si="65"/>
        <v>0.13370403413285856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0.41178090619037389</v>
      </c>
      <c r="P80" s="9">
        <f t="shared" si="68"/>
        <v>5.5056768336537179E-2</v>
      </c>
      <c r="Q80" s="12">
        <f t="shared" si="69"/>
        <v>9.9102183005766922E-3</v>
      </c>
      <c r="R80" s="9">
        <f t="shared" si="70"/>
        <v>1.9710000000000002E-2</v>
      </c>
      <c r="S80" s="13">
        <f t="shared" si="71"/>
        <v>0.50280153731997423</v>
      </c>
      <c r="T80" s="2">
        <f t="shared" si="72"/>
        <v>0.01</v>
      </c>
      <c r="U80" s="14">
        <f t="shared" si="73"/>
        <v>5.0280153731997422E-3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2.6628015373199743E-2</v>
      </c>
      <c r="AR80" s="9">
        <f t="shared" si="77"/>
        <v>10.950000000000001</v>
      </c>
      <c r="AS80" s="1">
        <f t="shared" si="78"/>
        <v>0.18</v>
      </c>
      <c r="AT80" s="1">
        <f t="shared" si="79"/>
        <v>399.91666666666669</v>
      </c>
      <c r="AU80" s="1">
        <f t="shared" si="80"/>
        <v>140627.32958032773</v>
      </c>
    </row>
    <row r="81" spans="1:48" x14ac:dyDescent="0.15">
      <c r="C81" s="7">
        <v>8</v>
      </c>
      <c r="D81" s="7">
        <f t="shared" si="81"/>
        <v>13.285344193774201</v>
      </c>
      <c r="E81" s="10">
        <f t="shared" si="82"/>
        <v>16.560682</v>
      </c>
      <c r="F81" s="7" t="s">
        <v>83</v>
      </c>
      <c r="G81" s="1">
        <v>9</v>
      </c>
      <c r="H81" s="9">
        <f t="shared" si="63"/>
        <v>13.285344193774201</v>
      </c>
      <c r="I81" s="9">
        <f t="shared" si="64"/>
        <v>286.4353441937742</v>
      </c>
      <c r="J81" s="9">
        <f t="shared" si="65"/>
        <v>9.1041867743858557E-2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0.46622413785383676</v>
      </c>
      <c r="P81" s="9">
        <f t="shared" si="68"/>
        <v>4.2445916297483489E-2</v>
      </c>
      <c r="Q81" s="12">
        <f t="shared" si="69"/>
        <v>7.6402649335470278E-3</v>
      </c>
      <c r="R81" s="9">
        <f t="shared" si="70"/>
        <v>1.9710000000000002E-2</v>
      </c>
      <c r="S81" s="13">
        <f t="shared" si="71"/>
        <v>0.38763393878980351</v>
      </c>
      <c r="T81" s="2">
        <f t="shared" si="72"/>
        <v>0.01</v>
      </c>
      <c r="U81" s="14">
        <f t="shared" si="73"/>
        <v>3.8763393878980352E-3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2.5476339387898037E-2</v>
      </c>
      <c r="AR81" s="9">
        <f t="shared" si="77"/>
        <v>10.950000000000001</v>
      </c>
      <c r="AS81" s="1">
        <f t="shared" si="78"/>
        <v>0.18</v>
      </c>
      <c r="AT81" s="1">
        <f t="shared" si="79"/>
        <v>399.91666666666669</v>
      </c>
      <c r="AU81" s="1">
        <f t="shared" si="80"/>
        <v>134545.12194731817</v>
      </c>
    </row>
    <row r="82" spans="1:48" x14ac:dyDescent="0.15">
      <c r="C82" s="7">
        <v>9</v>
      </c>
      <c r="D82" s="7">
        <f t="shared" si="81"/>
        <v>9.6704714140333294</v>
      </c>
      <c r="E82" s="10">
        <f t="shared" si="82"/>
        <v>13.285344193774201</v>
      </c>
      <c r="F82" s="7" t="s">
        <v>83</v>
      </c>
      <c r="G82" s="1">
        <v>10</v>
      </c>
      <c r="H82" s="9">
        <f t="shared" si="63"/>
        <v>9.6704714140333294</v>
      </c>
      <c r="I82" s="9">
        <f t="shared" si="64"/>
        <v>282.82047141403331</v>
      </c>
      <c r="J82" s="9">
        <f t="shared" si="65"/>
        <v>5.8958743738628923E-2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0.53327822155635329</v>
      </c>
      <c r="P82" s="9">
        <f t="shared" si="68"/>
        <v>3.144141400613281E-2</v>
      </c>
      <c r="Q82" s="12">
        <f t="shared" si="69"/>
        <v>5.6594545211039061E-3</v>
      </c>
      <c r="R82" s="9">
        <f t="shared" si="70"/>
        <v>1.9710000000000002E-2</v>
      </c>
      <c r="S82" s="13">
        <f t="shared" si="71"/>
        <v>0.28713620096924941</v>
      </c>
      <c r="T82" s="2">
        <f t="shared" si="72"/>
        <v>0.01</v>
      </c>
      <c r="U82" s="14">
        <f t="shared" si="73"/>
        <v>2.8713620096924943E-3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2.4471362009692497E-2</v>
      </c>
      <c r="AR82" s="9">
        <f t="shared" si="77"/>
        <v>10.950000000000001</v>
      </c>
      <c r="AS82" s="1">
        <f t="shared" si="78"/>
        <v>0.18</v>
      </c>
      <c r="AT82" s="1">
        <f t="shared" si="79"/>
        <v>399.91666666666669</v>
      </c>
      <c r="AU82" s="1">
        <f t="shared" si="80"/>
        <v>129237.65599445088</v>
      </c>
    </row>
    <row r="83" spans="1:48" x14ac:dyDescent="0.15">
      <c r="C83" s="7">
        <v>10</v>
      </c>
      <c r="D83" s="7">
        <f t="shared" si="81"/>
        <v>2.5919576423548398</v>
      </c>
      <c r="E83" s="10">
        <f t="shared" si="82"/>
        <v>9.6704714140333294</v>
      </c>
      <c r="F83" s="7" t="s">
        <v>83</v>
      </c>
      <c r="G83" s="1">
        <v>11</v>
      </c>
      <c r="H83" s="9">
        <f t="shared" si="63"/>
        <v>2.5919576423548398</v>
      </c>
      <c r="I83" s="9">
        <f t="shared" si="64"/>
        <v>275.74195764235481</v>
      </c>
      <c r="J83" s="9">
        <f t="shared" si="65"/>
        <v>2.4362814666582047E-2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0.47674496717270948</v>
      </c>
      <c r="O83" s="9">
        <f t="shared" si="83"/>
        <v>0.1345918403775111</v>
      </c>
      <c r="P83" s="9">
        <f t="shared" si="68"/>
        <v>3.2790360627514971E-3</v>
      </c>
      <c r="Q83" s="12">
        <f t="shared" si="69"/>
        <v>5.9022649129526945E-4</v>
      </c>
      <c r="R83" s="9">
        <f t="shared" si="70"/>
        <v>1.9710000000000002E-2</v>
      </c>
      <c r="S83" s="13">
        <f t="shared" si="71"/>
        <v>2.9945534819648373E-2</v>
      </c>
      <c r="T83" s="2">
        <f t="shared" si="72"/>
        <v>0.01</v>
      </c>
      <c r="U83" s="14">
        <f t="shared" si="73"/>
        <v>2.9945534819648376E-4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1.2899455348196484E-2</v>
      </c>
      <c r="AR83" s="9">
        <f t="shared" si="77"/>
        <v>10.950000000000001</v>
      </c>
      <c r="AS83" s="1">
        <f t="shared" si="78"/>
        <v>0.18</v>
      </c>
      <c r="AT83" s="1">
        <f t="shared" si="79"/>
        <v>399.91666666666669</v>
      </c>
      <c r="AU83" s="1">
        <f t="shared" si="80"/>
        <v>68124.339468547027</v>
      </c>
    </row>
    <row r="84" spans="1:48" x14ac:dyDescent="0.15">
      <c r="C84" s="7">
        <v>11</v>
      </c>
      <c r="D84" s="7">
        <f t="shared" si="81"/>
        <v>-3.8826249414666698</v>
      </c>
      <c r="E84" s="10">
        <f t="shared" si="82"/>
        <v>2.5919576423548398</v>
      </c>
      <c r="F84" s="7" t="s">
        <v>85</v>
      </c>
      <c r="G84" s="1">
        <v>12</v>
      </c>
      <c r="H84" s="9">
        <f t="shared" si="63"/>
        <v>-3.8826249414666698</v>
      </c>
      <c r="I84" s="9">
        <f t="shared" si="64"/>
        <v>269.26737505853333</v>
      </c>
      <c r="J84" s="9">
        <f t="shared" si="65"/>
        <v>1.0422771322493739E-2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0.24081280431475963</v>
      </c>
      <c r="P84" s="9">
        <f t="shared" si="68"/>
        <v>2.5099367909011731E-3</v>
      </c>
      <c r="Q84" s="12">
        <f t="shared" si="69"/>
        <v>4.5178862236221114E-4</v>
      </c>
      <c r="R84" s="9">
        <f t="shared" si="70"/>
        <v>1.9710000000000002E-2</v>
      </c>
      <c r="S84" s="13">
        <f t="shared" si="71"/>
        <v>2.2921797177179661E-2</v>
      </c>
      <c r="T84" s="2">
        <f t="shared" si="72"/>
        <v>0.01</v>
      </c>
      <c r="U84" s="14">
        <f t="shared" si="73"/>
        <v>2.2921797177179662E-4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1.2829217971771797E-2</v>
      </c>
      <c r="AR84" s="9">
        <f t="shared" si="77"/>
        <v>10.950000000000001</v>
      </c>
      <c r="AS84" s="1">
        <f t="shared" si="78"/>
        <v>0.18</v>
      </c>
      <c r="AT84" s="1">
        <f t="shared" si="79"/>
        <v>399.91666666666669</v>
      </c>
      <c r="AU84" s="1">
        <f t="shared" si="80"/>
        <v>67753.40327428325</v>
      </c>
      <c r="AV84" s="1">
        <f>SUM(AU73:AU84)</f>
        <v>1081842.8437612331</v>
      </c>
    </row>
    <row r="85" spans="1:48" x14ac:dyDescent="0.15">
      <c r="C85" s="7">
        <v>12</v>
      </c>
      <c r="D85" s="7">
        <f t="shared" si="81"/>
        <v>-4.6454997149032202</v>
      </c>
      <c r="E85" s="10">
        <f t="shared" si="82"/>
        <v>-3.8826249414666698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-1.24950380780645</v>
      </c>
      <c r="E89" s="7"/>
      <c r="F89" s="7"/>
      <c r="G89" s="1">
        <v>1</v>
      </c>
      <c r="H89" s="9">
        <f t="shared" ref="H89:H100" si="84">E90</f>
        <v>-1.24950380780645</v>
      </c>
      <c r="I89" s="9">
        <f t="shared" ref="I89:I100" si="85">H89+273.15</f>
        <v>271.90049619219354</v>
      </c>
      <c r="J89" s="9">
        <f t="shared" ref="J89:J100" si="86">EXP(($C$15*(I89-$C$13))/($C$16*I89*$C$13))</f>
        <v>1.4793297328637761E-2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7.84825104851887E-2</v>
      </c>
      <c r="Q89" s="12">
        <f t="shared" ref="Q89:Q100" si="90">P89*$B$91</f>
        <v>3.5317129718334915E-2</v>
      </c>
      <c r="R89" s="9">
        <f t="shared" ref="R89:R100" si="91">L89*$B$91</f>
        <v>2.3873737500000001</v>
      </c>
      <c r="S89" s="13">
        <f t="shared" ref="S89:S100" si="92">Q89/R89</f>
        <v>1.4793297328637761E-2</v>
      </c>
      <c r="T89" s="2">
        <f t="shared" ref="T89:T100" si="93">$B$90/100</f>
        <v>0.51</v>
      </c>
      <c r="U89" s="14">
        <f t="shared" ref="U89:U100" si="94">S89*T89</f>
        <v>7.5445816376052584E-3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3.2611691363737982E-2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102905</v>
      </c>
      <c r="AN89" s="1">
        <f t="shared" ref="AN89:AN100" si="99">AM89*10000*AK89*AJ89</f>
        <v>349098132.03018218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-14.419384105871</v>
      </c>
      <c r="E90" s="10">
        <f t="shared" ref="E90:E101" si="101">D89</f>
        <v>-1.24950380780645</v>
      </c>
      <c r="F90" s="7" t="s">
        <v>83</v>
      </c>
      <c r="G90" s="1">
        <v>2</v>
      </c>
      <c r="H90" s="9">
        <f t="shared" si="84"/>
        <v>-14.419384105871</v>
      </c>
      <c r="I90" s="9">
        <f t="shared" si="85"/>
        <v>258.73061589412896</v>
      </c>
      <c r="J90" s="9">
        <f t="shared" si="86"/>
        <v>2.3901856669985224E-3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10.532067489514811</v>
      </c>
      <c r="P90" s="9">
        <f t="shared" si="89"/>
        <v>2.517359675729941E-2</v>
      </c>
      <c r="Q90" s="12">
        <f t="shared" si="90"/>
        <v>1.1328118540784735E-2</v>
      </c>
      <c r="R90" s="9">
        <f t="shared" si="91"/>
        <v>2.3873737500000001</v>
      </c>
      <c r="S90" s="13">
        <f t="shared" si="92"/>
        <v>4.7450126067544868E-3</v>
      </c>
      <c r="T90" s="2">
        <f t="shared" si="93"/>
        <v>0.51</v>
      </c>
      <c r="U90" s="14">
        <f t="shared" si="94"/>
        <v>2.4199564294447883E-3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3.1066616863477604E-2</v>
      </c>
      <c r="AK90" s="9">
        <f t="shared" si="96"/>
        <v>10.4025</v>
      </c>
      <c r="AL90" s="1">
        <f t="shared" si="97"/>
        <v>0.45</v>
      </c>
      <c r="AM90" s="17">
        <f t="shared" si="98"/>
        <v>102905</v>
      </c>
      <c r="AN90" s="1">
        <f t="shared" si="99"/>
        <v>332558584.42216933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-4.2179513207241399</v>
      </c>
      <c r="E91" s="10">
        <f t="shared" si="101"/>
        <v>-14.419384105871</v>
      </c>
      <c r="F91" s="7" t="s">
        <v>83</v>
      </c>
      <c r="G91" s="1">
        <v>3</v>
      </c>
      <c r="H91" s="9">
        <f t="shared" si="84"/>
        <v>-4.2179513207241399</v>
      </c>
      <c r="I91" s="9">
        <f t="shared" si="85"/>
        <v>268.93204867927585</v>
      </c>
      <c r="J91" s="9">
        <f t="shared" si="86"/>
        <v>9.9632702462868362E-3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15.81216889275751</v>
      </c>
      <c r="P91" s="9">
        <f t="shared" si="89"/>
        <v>0.15754091185847316</v>
      </c>
      <c r="Q91" s="12">
        <f t="shared" si="90"/>
        <v>7.0893410336312926E-2</v>
      </c>
      <c r="R91" s="9">
        <f t="shared" si="91"/>
        <v>2.3873737500000001</v>
      </c>
      <c r="S91" s="13">
        <f t="shared" si="92"/>
        <v>2.9695145276818481E-2</v>
      </c>
      <c r="T91" s="2">
        <f t="shared" si="93"/>
        <v>0.51</v>
      </c>
      <c r="U91" s="14">
        <f t="shared" si="94"/>
        <v>1.5144524091177424E-2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3.4903074013489993E-2</v>
      </c>
      <c r="AK91" s="9">
        <f t="shared" si="96"/>
        <v>10.4025</v>
      </c>
      <c r="AL91" s="1">
        <f t="shared" si="97"/>
        <v>0.45</v>
      </c>
      <c r="AM91" s="17">
        <f t="shared" si="98"/>
        <v>102905</v>
      </c>
      <c r="AN91" s="1">
        <f t="shared" si="99"/>
        <v>373626678.98203546</v>
      </c>
    </row>
    <row r="92" spans="1:48" x14ac:dyDescent="0.15">
      <c r="C92" s="7">
        <v>3</v>
      </c>
      <c r="D92" s="7">
        <f t="shared" si="100"/>
        <v>-2.316487575</v>
      </c>
      <c r="E92" s="10">
        <f t="shared" si="101"/>
        <v>-4.2179513207241399</v>
      </c>
      <c r="F92" s="7" t="s">
        <v>83</v>
      </c>
      <c r="G92" s="1">
        <v>4</v>
      </c>
      <c r="H92" s="9">
        <f t="shared" si="84"/>
        <v>-2.316487575</v>
      </c>
      <c r="I92" s="9">
        <f t="shared" si="85"/>
        <v>270.83351242499998</v>
      </c>
      <c r="J92" s="9">
        <f t="shared" si="86"/>
        <v>1.2846810676876144E-2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20.959902980899038</v>
      </c>
      <c r="P92" s="9">
        <f t="shared" si="89"/>
        <v>0.26926790540130185</v>
      </c>
      <c r="Q92" s="12">
        <f t="shared" si="90"/>
        <v>0.12117055743058584</v>
      </c>
      <c r="R92" s="9">
        <f t="shared" si="91"/>
        <v>2.3873737500000001</v>
      </c>
      <c r="S92" s="13">
        <f t="shared" si="92"/>
        <v>5.0754749829424836E-2</v>
      </c>
      <c r="T92" s="2">
        <f t="shared" si="93"/>
        <v>0.51</v>
      </c>
      <c r="U92" s="14">
        <f t="shared" si="94"/>
        <v>2.5884922413006668E-2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3.8141304107521513E-2</v>
      </c>
      <c r="AK92" s="9">
        <f t="shared" si="96"/>
        <v>10.4025</v>
      </c>
      <c r="AL92" s="1">
        <f t="shared" si="97"/>
        <v>0.45</v>
      </c>
      <c r="AM92" s="17">
        <f t="shared" si="98"/>
        <v>102905</v>
      </c>
      <c r="AN92" s="1">
        <f t="shared" si="99"/>
        <v>408290936.78766775</v>
      </c>
    </row>
    <row r="93" spans="1:48" x14ac:dyDescent="0.15">
      <c r="C93" s="7">
        <v>4</v>
      </c>
      <c r="D93" s="7">
        <f t="shared" si="100"/>
        <v>2.4895135286999999</v>
      </c>
      <c r="E93" s="10">
        <f t="shared" si="101"/>
        <v>-2.316487575</v>
      </c>
      <c r="F93" s="7" t="s">
        <v>83</v>
      </c>
      <c r="G93" s="1">
        <v>5</v>
      </c>
      <c r="H93" s="9">
        <f t="shared" si="84"/>
        <v>2.4895135286999999</v>
      </c>
      <c r="I93" s="9">
        <f t="shared" si="85"/>
        <v>275.63951352869998</v>
      </c>
      <c r="J93" s="9">
        <f t="shared" si="86"/>
        <v>2.4045171707413712E-2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19.656103321722849</v>
      </c>
      <c r="O93" s="9">
        <f t="shared" si="102"/>
        <v>6.3398067537748872</v>
      </c>
      <c r="P93" s="9">
        <f t="shared" si="89"/>
        <v>0.15244174198633828</v>
      </c>
      <c r="Q93" s="12">
        <f t="shared" si="90"/>
        <v>6.8598783893852225E-2</v>
      </c>
      <c r="R93" s="9">
        <f t="shared" si="91"/>
        <v>2.3873737500000001</v>
      </c>
      <c r="S93" s="13">
        <f t="shared" si="92"/>
        <v>2.8733994370949343E-2</v>
      </c>
      <c r="T93" s="2">
        <f t="shared" si="93"/>
        <v>0.51</v>
      </c>
      <c r="U93" s="14">
        <f t="shared" si="94"/>
        <v>1.4654337129184165E-2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2.7329282644449025E-2</v>
      </c>
      <c r="AK93" s="9">
        <f t="shared" si="96"/>
        <v>10.4025</v>
      </c>
      <c r="AL93" s="1">
        <f t="shared" si="97"/>
        <v>0.45</v>
      </c>
      <c r="AM93" s="17">
        <f t="shared" si="98"/>
        <v>102905</v>
      </c>
      <c r="AN93" s="1">
        <f t="shared" si="99"/>
        <v>292551570.370574</v>
      </c>
    </row>
    <row r="94" spans="1:48" x14ac:dyDescent="0.15">
      <c r="C94" s="7">
        <v>5</v>
      </c>
      <c r="D94" s="7">
        <f t="shared" si="100"/>
        <v>10.6789039116774</v>
      </c>
      <c r="E94" s="10">
        <f t="shared" si="101"/>
        <v>2.4895135286999999</v>
      </c>
      <c r="F94" s="7" t="s">
        <v>85</v>
      </c>
      <c r="G94" s="1">
        <v>6</v>
      </c>
      <c r="H94" s="9">
        <f t="shared" si="84"/>
        <v>10.6789039116774</v>
      </c>
      <c r="I94" s="9">
        <f t="shared" si="85"/>
        <v>283.8289039116774</v>
      </c>
      <c r="J94" s="9">
        <f t="shared" si="86"/>
        <v>6.6630156970820156E-2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11.492640011788549</v>
      </c>
      <c r="P94" s="9">
        <f t="shared" si="89"/>
        <v>0.76575640799459943</v>
      </c>
      <c r="Q94" s="12">
        <f t="shared" si="90"/>
        <v>0.34459038359756977</v>
      </c>
      <c r="R94" s="9">
        <f t="shared" si="91"/>
        <v>2.3873737500000001</v>
      </c>
      <c r="S94" s="13">
        <f t="shared" si="92"/>
        <v>0.14433868329061161</v>
      </c>
      <c r="T94" s="2">
        <f t="shared" si="93"/>
        <v>0.51</v>
      </c>
      <c r="U94" s="14">
        <f t="shared" si="94"/>
        <v>7.3612728478211931E-2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4.8323237636180905E-2</v>
      </c>
      <c r="AK94" s="9">
        <f t="shared" si="96"/>
        <v>10.4025</v>
      </c>
      <c r="AL94" s="1">
        <f t="shared" si="97"/>
        <v>0.45</v>
      </c>
      <c r="AM94" s="17">
        <f t="shared" si="98"/>
        <v>102905</v>
      </c>
      <c r="AN94" s="1">
        <f t="shared" si="99"/>
        <v>517285405.54014814</v>
      </c>
    </row>
    <row r="95" spans="1:48" x14ac:dyDescent="0.15">
      <c r="C95" s="7">
        <v>6</v>
      </c>
      <c r="D95" s="7">
        <f t="shared" si="100"/>
        <v>12.853969502</v>
      </c>
      <c r="E95" s="10">
        <f t="shared" si="101"/>
        <v>10.6789039116774</v>
      </c>
      <c r="F95" s="7" t="s">
        <v>83</v>
      </c>
      <c r="G95" s="1">
        <v>7</v>
      </c>
      <c r="H95" s="9">
        <f t="shared" si="84"/>
        <v>12.853969502</v>
      </c>
      <c r="I95" s="9">
        <f t="shared" si="85"/>
        <v>286.00396950199996</v>
      </c>
      <c r="J95" s="9">
        <f t="shared" si="86"/>
        <v>8.6491702904073514E-2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16.032158603793949</v>
      </c>
      <c r="P95" s="9">
        <f t="shared" si="89"/>
        <v>1.3866486988703324</v>
      </c>
      <c r="Q95" s="12">
        <f t="shared" si="90"/>
        <v>0.62399191449164959</v>
      </c>
      <c r="R95" s="9">
        <f t="shared" si="91"/>
        <v>2.3873737500000001</v>
      </c>
      <c r="S95" s="13">
        <f t="shared" si="92"/>
        <v>0.26137169116970044</v>
      </c>
      <c r="T95" s="2">
        <f t="shared" si="93"/>
        <v>0.51</v>
      </c>
      <c r="U95" s="14">
        <f t="shared" si="94"/>
        <v>0.13329956249654723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8.6644818092708992E-2</v>
      </c>
      <c r="AK95" s="9">
        <f t="shared" si="96"/>
        <v>10.4025</v>
      </c>
      <c r="AL95" s="1">
        <f t="shared" si="97"/>
        <v>0.45</v>
      </c>
      <c r="AM95" s="17">
        <f t="shared" si="98"/>
        <v>102905</v>
      </c>
      <c r="AN95" s="1">
        <f t="shared" si="99"/>
        <v>927506145.23148847</v>
      </c>
    </row>
    <row r="96" spans="1:48" x14ac:dyDescent="0.15">
      <c r="C96" s="7">
        <v>7</v>
      </c>
      <c r="D96" s="7">
        <f t="shared" si="100"/>
        <v>16.560682</v>
      </c>
      <c r="E96" s="10">
        <f t="shared" si="101"/>
        <v>12.853969502</v>
      </c>
      <c r="F96" s="7" t="s">
        <v>83</v>
      </c>
      <c r="G96" s="1">
        <v>8</v>
      </c>
      <c r="H96" s="9">
        <f t="shared" si="84"/>
        <v>16.560682</v>
      </c>
      <c r="I96" s="9">
        <f t="shared" si="85"/>
        <v>289.71068199999996</v>
      </c>
      <c r="J96" s="9">
        <f t="shared" si="86"/>
        <v>0.13370403413285856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19.950784904923616</v>
      </c>
      <c r="P96" s="9">
        <f t="shared" si="89"/>
        <v>2.6675004259052262</v>
      </c>
      <c r="Q96" s="12">
        <f t="shared" si="90"/>
        <v>1.2003751916573517</v>
      </c>
      <c r="R96" s="9">
        <f t="shared" si="91"/>
        <v>2.3873737500000001</v>
      </c>
      <c r="S96" s="13">
        <f t="shared" si="92"/>
        <v>0.50280153731997412</v>
      </c>
      <c r="T96" s="2">
        <f t="shared" si="93"/>
        <v>0.51</v>
      </c>
      <c r="U96" s="14">
        <f t="shared" si="94"/>
        <v>0.25642878403318681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0.12376827838600582</v>
      </c>
      <c r="AK96" s="9">
        <f t="shared" si="96"/>
        <v>10.4025</v>
      </c>
      <c r="AL96" s="1">
        <f t="shared" si="97"/>
        <v>0.45</v>
      </c>
      <c r="AM96" s="17">
        <f t="shared" si="98"/>
        <v>102905</v>
      </c>
      <c r="AN96" s="1">
        <f t="shared" si="99"/>
        <v>1324901376.8476233</v>
      </c>
    </row>
    <row r="97" spans="1:50" x14ac:dyDescent="0.15">
      <c r="C97" s="7">
        <v>8</v>
      </c>
      <c r="D97" s="7">
        <f t="shared" si="100"/>
        <v>13.285344193774201</v>
      </c>
      <c r="E97" s="10">
        <f t="shared" si="101"/>
        <v>16.560682</v>
      </c>
      <c r="F97" s="7" t="s">
        <v>83</v>
      </c>
      <c r="G97" s="1">
        <v>9</v>
      </c>
      <c r="H97" s="9">
        <f t="shared" si="84"/>
        <v>13.285344193774201</v>
      </c>
      <c r="I97" s="9">
        <f t="shared" si="85"/>
        <v>286.4353441937742</v>
      </c>
      <c r="J97" s="9">
        <f t="shared" si="86"/>
        <v>9.1041867743858557E-2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22.588559479018393</v>
      </c>
      <c r="P97" s="9">
        <f t="shared" si="89"/>
        <v>2.0565046446130752</v>
      </c>
      <c r="Q97" s="12">
        <f t="shared" si="90"/>
        <v>0.92542709007588386</v>
      </c>
      <c r="R97" s="9">
        <f t="shared" si="91"/>
        <v>2.3873737500000001</v>
      </c>
      <c r="S97" s="13">
        <f t="shared" si="92"/>
        <v>0.38763393878980357</v>
      </c>
      <c r="T97" s="2">
        <f t="shared" si="93"/>
        <v>0.51</v>
      </c>
      <c r="U97" s="14">
        <f t="shared" si="94"/>
        <v>0.19769330878279981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0.10605953259801415</v>
      </c>
      <c r="AK97" s="9">
        <f t="shared" si="96"/>
        <v>10.4025</v>
      </c>
      <c r="AL97" s="1">
        <f t="shared" si="97"/>
        <v>0.45</v>
      </c>
      <c r="AM97" s="17">
        <f t="shared" si="98"/>
        <v>102905</v>
      </c>
      <c r="AN97" s="1">
        <f t="shared" si="99"/>
        <v>1135334696.4129093</v>
      </c>
    </row>
    <row r="98" spans="1:50" x14ac:dyDescent="0.15">
      <c r="C98" s="7">
        <v>9</v>
      </c>
      <c r="D98" s="7">
        <f t="shared" si="100"/>
        <v>9.6704714140333294</v>
      </c>
      <c r="E98" s="10">
        <f t="shared" si="101"/>
        <v>13.285344193774201</v>
      </c>
      <c r="F98" s="7" t="s">
        <v>83</v>
      </c>
      <c r="G98" s="1">
        <v>10</v>
      </c>
      <c r="H98" s="9">
        <f t="shared" si="84"/>
        <v>9.6704714140333294</v>
      </c>
      <c r="I98" s="9">
        <f t="shared" si="85"/>
        <v>282.82047141403331</v>
      </c>
      <c r="J98" s="9">
        <f t="shared" si="86"/>
        <v>5.8958743738628923E-2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25.83732983440532</v>
      </c>
      <c r="P98" s="9">
        <f t="shared" si="89"/>
        <v>1.5233365085971349</v>
      </c>
      <c r="Q98" s="12">
        <f t="shared" si="90"/>
        <v>0.68550142886871068</v>
      </c>
      <c r="R98" s="9">
        <f t="shared" si="91"/>
        <v>2.3873737500000001</v>
      </c>
      <c r="S98" s="13">
        <f t="shared" si="92"/>
        <v>0.28713620096924941</v>
      </c>
      <c r="T98" s="2">
        <f t="shared" si="93"/>
        <v>0.51</v>
      </c>
      <c r="U98" s="14">
        <f t="shared" si="94"/>
        <v>0.14643946249431719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8.7400497942036637E-2</v>
      </c>
      <c r="AK98" s="9">
        <f t="shared" si="96"/>
        <v>10.4025</v>
      </c>
      <c r="AL98" s="1">
        <f t="shared" si="97"/>
        <v>0.45</v>
      </c>
      <c r="AM98" s="17">
        <f t="shared" si="98"/>
        <v>102905</v>
      </c>
      <c r="AN98" s="1">
        <f t="shared" si="99"/>
        <v>935595465.74144721</v>
      </c>
    </row>
    <row r="99" spans="1:50" x14ac:dyDescent="0.15">
      <c r="C99" s="7">
        <v>10</v>
      </c>
      <c r="D99" s="7">
        <f t="shared" si="100"/>
        <v>2.5919576423548398</v>
      </c>
      <c r="E99" s="10">
        <f t="shared" si="101"/>
        <v>9.6704714140333294</v>
      </c>
      <c r="F99" s="7" t="s">
        <v>83</v>
      </c>
      <c r="G99" s="1">
        <v>11</v>
      </c>
      <c r="H99" s="9">
        <f t="shared" si="84"/>
        <v>2.5919576423548398</v>
      </c>
      <c r="I99" s="9">
        <f t="shared" si="85"/>
        <v>275.74195764235481</v>
      </c>
      <c r="J99" s="9">
        <f t="shared" si="86"/>
        <v>2.4362814666582047E-2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23.098293659517775</v>
      </c>
      <c r="O99" s="9">
        <f t="shared" si="102"/>
        <v>6.5209746662904067</v>
      </c>
      <c r="P99" s="9">
        <f t="shared" si="89"/>
        <v>0.15886929724030988</v>
      </c>
      <c r="Q99" s="12">
        <f t="shared" si="90"/>
        <v>7.149118375813944E-2</v>
      </c>
      <c r="R99" s="9">
        <f t="shared" si="91"/>
        <v>2.3873737500000001</v>
      </c>
      <c r="S99" s="13">
        <f t="shared" si="92"/>
        <v>2.9945534819648342E-2</v>
      </c>
      <c r="T99" s="2">
        <f t="shared" si="93"/>
        <v>0.51</v>
      </c>
      <c r="U99" s="14">
        <f t="shared" si="94"/>
        <v>1.5272222758020655E-2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3.4941575161543226E-2</v>
      </c>
      <c r="AK99" s="9">
        <f t="shared" si="96"/>
        <v>10.4025</v>
      </c>
      <c r="AL99" s="1">
        <f t="shared" si="97"/>
        <v>0.45</v>
      </c>
      <c r="AM99" s="17">
        <f t="shared" si="98"/>
        <v>102905</v>
      </c>
      <c r="AN99" s="1">
        <f t="shared" si="99"/>
        <v>374038821.93765497</v>
      </c>
    </row>
    <row r="100" spans="1:50" x14ac:dyDescent="0.15">
      <c r="C100" s="7">
        <v>11</v>
      </c>
      <c r="D100" s="7">
        <f t="shared" si="100"/>
        <v>-3.8826249414666698</v>
      </c>
      <c r="E100" s="10">
        <f t="shared" si="101"/>
        <v>2.5919576423548398</v>
      </c>
      <c r="F100" s="7" t="s">
        <v>85</v>
      </c>
      <c r="G100" s="1">
        <v>12</v>
      </c>
      <c r="H100" s="9">
        <f t="shared" si="84"/>
        <v>-3.8826249414666698</v>
      </c>
      <c r="I100" s="9">
        <f t="shared" si="85"/>
        <v>269.26737505853333</v>
      </c>
      <c r="J100" s="9">
        <f t="shared" si="86"/>
        <v>1.0422771322493739E-2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11.667380369050097</v>
      </c>
      <c r="P100" s="9">
        <f t="shared" si="89"/>
        <v>0.12160643751916177</v>
      </c>
      <c r="Q100" s="12">
        <f t="shared" si="90"/>
        <v>5.4722896883622793E-2</v>
      </c>
      <c r="R100" s="9">
        <f t="shared" si="91"/>
        <v>2.3873737500000001</v>
      </c>
      <c r="S100" s="13">
        <f t="shared" si="92"/>
        <v>2.2921797177179647E-2</v>
      </c>
      <c r="T100" s="2">
        <f t="shared" si="93"/>
        <v>0.51</v>
      </c>
      <c r="U100" s="14">
        <f t="shared" si="94"/>
        <v>1.169011656036162E-2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3.3861570142949028E-2</v>
      </c>
      <c r="AK100" s="9">
        <f t="shared" si="96"/>
        <v>10.4025</v>
      </c>
      <c r="AL100" s="1">
        <f t="shared" si="97"/>
        <v>0.45</v>
      </c>
      <c r="AM100" s="17">
        <f t="shared" si="98"/>
        <v>102905</v>
      </c>
      <c r="AN100" s="1">
        <f t="shared" si="99"/>
        <v>362477700.18014663</v>
      </c>
      <c r="AO100" s="1">
        <f>SUM(AN89:AN100)</f>
        <v>7333265514.4840479</v>
      </c>
    </row>
    <row r="101" spans="1:50" x14ac:dyDescent="0.15">
      <c r="C101" s="7">
        <v>12</v>
      </c>
      <c r="D101" s="7">
        <f t="shared" si="100"/>
        <v>-4.6454997149032202</v>
      </c>
      <c r="E101" s="10">
        <f t="shared" si="101"/>
        <v>-3.8826249414666698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-1.24950380780645</v>
      </c>
      <c r="E105" s="7"/>
      <c r="F105" s="7"/>
      <c r="G105" s="1">
        <v>1</v>
      </c>
      <c r="H105" s="9">
        <f t="shared" ref="H105:H116" si="103">E106</f>
        <v>-1.24950380780645</v>
      </c>
      <c r="I105" s="9">
        <f t="shared" ref="I105:I116" si="104">H105+273.15</f>
        <v>271.90049619219354</v>
      </c>
      <c r="J105" s="9">
        <f t="shared" ref="J105:J116" si="105">EXP(($C$15*(I105-$C$13))/($C$16*I105*$C$13))</f>
        <v>1.4793297328637761E-2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9.584432488188065E-3</v>
      </c>
      <c r="Q105" s="12">
        <f t="shared" ref="Q105:Q116" si="109">P105*$B$107</f>
        <v>2.8753297464564195E-3</v>
      </c>
      <c r="R105" s="9">
        <f t="shared" ref="R105:R116" si="110">L105*$B$107</f>
        <v>0.19436706250000002</v>
      </c>
      <c r="S105" s="13">
        <f t="shared" ref="S105:S116" si="111">Q105/R105</f>
        <v>1.4793297328637763E-2</v>
      </c>
      <c r="T105" s="2">
        <f t="shared" ref="T105:T116" si="112">$B$106/100</f>
        <v>0.01</v>
      </c>
      <c r="U105" s="14">
        <f t="shared" ref="U105:U116" si="113">S105*T105</f>
        <v>1.4793297328637763E-4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5.6379329732863777E-3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6183.333333333333</v>
      </c>
      <c r="AX105" s="1">
        <f t="shared" ref="AX105:AX116" si="120">AW105*10000*AV105*0.67*AU105*AT105</f>
        <v>4539834.7155741323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-14.419384105871</v>
      </c>
      <c r="E106" s="10">
        <f t="shared" ref="E106:E117" si="122">D105</f>
        <v>-1.24950380780645</v>
      </c>
      <c r="F106" s="7" t="s">
        <v>83</v>
      </c>
      <c r="G106" s="1">
        <v>2</v>
      </c>
      <c r="H106" s="9">
        <f t="shared" si="103"/>
        <v>-14.419384105871</v>
      </c>
      <c r="I106" s="9">
        <f t="shared" si="104"/>
        <v>258.73061589412896</v>
      </c>
      <c r="J106" s="9">
        <f t="shared" si="105"/>
        <v>2.3901856669985224E-3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1.2861959841784789</v>
      </c>
      <c r="P106" s="9">
        <f t="shared" si="108"/>
        <v>3.0742472063344586E-3</v>
      </c>
      <c r="Q106" s="12">
        <f t="shared" si="109"/>
        <v>9.2227416190033759E-4</v>
      </c>
      <c r="R106" s="9">
        <f t="shared" si="110"/>
        <v>0.19436706250000002</v>
      </c>
      <c r="S106" s="13">
        <f t="shared" si="111"/>
        <v>4.7450126067544876E-3</v>
      </c>
      <c r="T106" s="2">
        <f t="shared" si="112"/>
        <v>0.01</v>
      </c>
      <c r="U106" s="14">
        <f t="shared" si="113"/>
        <v>4.745012606754488E-5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5.5374501260675446E-3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6183.333333333333</v>
      </c>
      <c r="AX106" s="1">
        <f t="shared" si="120"/>
        <v>4458922.877798615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-4.2179513207241399</v>
      </c>
      <c r="E107" s="10">
        <f t="shared" si="122"/>
        <v>-14.419384105871</v>
      </c>
      <c r="F107" s="7" t="s">
        <v>83</v>
      </c>
      <c r="G107" s="1">
        <v>3</v>
      </c>
      <c r="H107" s="9">
        <f t="shared" si="103"/>
        <v>-4.2179513207241399</v>
      </c>
      <c r="I107" s="9">
        <f t="shared" si="104"/>
        <v>268.93204867927585</v>
      </c>
      <c r="J107" s="9">
        <f t="shared" si="105"/>
        <v>9.9632702462868362E-3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1.9310119453054779</v>
      </c>
      <c r="P107" s="9">
        <f t="shared" si="108"/>
        <v>1.9239193859886532E-2</v>
      </c>
      <c r="Q107" s="12">
        <f t="shared" si="109"/>
        <v>5.771758157965959E-3</v>
      </c>
      <c r="R107" s="9">
        <f t="shared" si="110"/>
        <v>0.19436706250000002</v>
      </c>
      <c r="S107" s="13">
        <f t="shared" si="111"/>
        <v>2.9695145276818484E-2</v>
      </c>
      <c r="T107" s="2">
        <f t="shared" si="112"/>
        <v>0.01</v>
      </c>
      <c r="U107" s="14">
        <f t="shared" si="113"/>
        <v>2.9695145276818487E-4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5.7869514527681852E-3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6183.333333333333</v>
      </c>
      <c r="AX107" s="1">
        <f t="shared" si="120"/>
        <v>4659828.917282287</v>
      </c>
    </row>
    <row r="108" spans="1:50" x14ac:dyDescent="0.15">
      <c r="C108" s="7">
        <v>3</v>
      </c>
      <c r="D108" s="7">
        <f t="shared" si="121"/>
        <v>-2.316487575</v>
      </c>
      <c r="E108" s="10">
        <f t="shared" si="122"/>
        <v>-4.2179513207241399</v>
      </c>
      <c r="F108" s="7" t="s">
        <v>83</v>
      </c>
      <c r="G108" s="1">
        <v>4</v>
      </c>
      <c r="H108" s="9">
        <f t="shared" si="103"/>
        <v>-2.316487575</v>
      </c>
      <c r="I108" s="9">
        <f t="shared" si="104"/>
        <v>270.83351242499998</v>
      </c>
      <c r="J108" s="9">
        <f t="shared" si="105"/>
        <v>1.2846810676876144E-2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2.5596629597789247</v>
      </c>
      <c r="P108" s="9">
        <f t="shared" si="108"/>
        <v>3.2883505440892281E-2</v>
      </c>
      <c r="Q108" s="12">
        <f t="shared" si="109"/>
        <v>9.8650516322676841E-3</v>
      </c>
      <c r="R108" s="9">
        <f t="shared" si="110"/>
        <v>0.19436706250000002</v>
      </c>
      <c r="S108" s="13">
        <f t="shared" si="111"/>
        <v>5.0754749829424843E-2</v>
      </c>
      <c r="T108" s="2">
        <f t="shared" si="112"/>
        <v>0.01</v>
      </c>
      <c r="U108" s="14">
        <f t="shared" si="113"/>
        <v>5.0754749829424843E-4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5.9975474982942485E-3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6183.333333333333</v>
      </c>
      <c r="AX108" s="1">
        <f t="shared" si="120"/>
        <v>4829407.2437668163</v>
      </c>
    </row>
    <row r="109" spans="1:50" x14ac:dyDescent="0.15">
      <c r="C109" s="7">
        <v>4</v>
      </c>
      <c r="D109" s="7">
        <f t="shared" si="121"/>
        <v>2.4895135286999999</v>
      </c>
      <c r="E109" s="10">
        <f t="shared" si="122"/>
        <v>-2.316487575</v>
      </c>
      <c r="F109" s="7" t="s">
        <v>83</v>
      </c>
      <c r="G109" s="1">
        <v>5</v>
      </c>
      <c r="H109" s="9">
        <f t="shared" si="103"/>
        <v>2.4895135286999999</v>
      </c>
      <c r="I109" s="9">
        <f t="shared" si="104"/>
        <v>275.63951352869998</v>
      </c>
      <c r="J109" s="9">
        <f t="shared" si="105"/>
        <v>2.4045171707413712E-2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2.4004404816211307</v>
      </c>
      <c r="O109" s="9">
        <f t="shared" si="123"/>
        <v>0.7742291810502353</v>
      </c>
      <c r="P109" s="9">
        <f t="shared" si="108"/>
        <v>1.8616473599243205E-2</v>
      </c>
      <c r="Q109" s="12">
        <f t="shared" si="109"/>
        <v>5.5849420797729615E-3</v>
      </c>
      <c r="R109" s="9">
        <f t="shared" si="110"/>
        <v>0.19436706250000002</v>
      </c>
      <c r="S109" s="13">
        <f t="shared" si="111"/>
        <v>2.8733994370949353E-2</v>
      </c>
      <c r="T109" s="2">
        <f t="shared" si="112"/>
        <v>0.01</v>
      </c>
      <c r="U109" s="14">
        <f t="shared" si="113"/>
        <v>2.8733994370949353E-4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5.7773399437094936E-3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6183.333333333333</v>
      </c>
      <c r="AX109" s="1">
        <f t="shared" si="120"/>
        <v>4652089.4385228809</v>
      </c>
    </row>
    <row r="110" spans="1:50" x14ac:dyDescent="0.15">
      <c r="C110" s="7">
        <v>5</v>
      </c>
      <c r="D110" s="7">
        <f t="shared" si="121"/>
        <v>10.6789039116774</v>
      </c>
      <c r="E110" s="10">
        <f t="shared" si="122"/>
        <v>2.4895135286999999</v>
      </c>
      <c r="F110" s="7" t="s">
        <v>85</v>
      </c>
      <c r="G110" s="1">
        <v>6</v>
      </c>
      <c r="H110" s="9">
        <f t="shared" si="103"/>
        <v>10.6789039116774</v>
      </c>
      <c r="I110" s="9">
        <f t="shared" si="104"/>
        <v>283.8289039116774</v>
      </c>
      <c r="J110" s="9">
        <f t="shared" si="105"/>
        <v>6.6630156970820156E-2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1.4035029157843257</v>
      </c>
      <c r="P110" s="9">
        <f t="shared" si="108"/>
        <v>9.35156195877134E-2</v>
      </c>
      <c r="Q110" s="12">
        <f t="shared" si="109"/>
        <v>2.8054685876314021E-2</v>
      </c>
      <c r="R110" s="9">
        <f t="shared" si="110"/>
        <v>0.19436706250000002</v>
      </c>
      <c r="S110" s="13">
        <f t="shared" si="111"/>
        <v>0.14433868329061164</v>
      </c>
      <c r="T110" s="2">
        <f t="shared" si="112"/>
        <v>0.01</v>
      </c>
      <c r="U110" s="14">
        <f t="shared" si="113"/>
        <v>1.4433868329061165E-3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6.9333868329061162E-3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6183.333333333333</v>
      </c>
      <c r="AX110" s="1">
        <f t="shared" si="120"/>
        <v>5582973.474440583</v>
      </c>
    </row>
    <row r="111" spans="1:50" x14ac:dyDescent="0.15">
      <c r="C111" s="7">
        <v>6</v>
      </c>
      <c r="D111" s="7">
        <f t="shared" si="121"/>
        <v>12.853969502</v>
      </c>
      <c r="E111" s="10">
        <f t="shared" si="122"/>
        <v>10.6789039116774</v>
      </c>
      <c r="F111" s="7" t="s">
        <v>83</v>
      </c>
      <c r="G111" s="1">
        <v>7</v>
      </c>
      <c r="H111" s="9">
        <f t="shared" si="103"/>
        <v>12.853969502</v>
      </c>
      <c r="I111" s="9">
        <f t="shared" si="104"/>
        <v>286.00396950199996</v>
      </c>
      <c r="J111" s="9">
        <f t="shared" si="105"/>
        <v>8.6491702904073514E-2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1.9578775045299459</v>
      </c>
      <c r="P111" s="9">
        <f t="shared" si="108"/>
        <v>0.16934015944437292</v>
      </c>
      <c r="Q111" s="12">
        <f t="shared" si="109"/>
        <v>5.0802047833311874E-2</v>
      </c>
      <c r="R111" s="9">
        <f t="shared" si="110"/>
        <v>0.19436706250000002</v>
      </c>
      <c r="S111" s="13">
        <f t="shared" si="111"/>
        <v>0.26137169116970049</v>
      </c>
      <c r="T111" s="2">
        <f t="shared" si="112"/>
        <v>0.01</v>
      </c>
      <c r="U111" s="14">
        <f t="shared" si="113"/>
        <v>2.6137169116970051E-3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1.2563716911697005E-2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6183.333333333333</v>
      </c>
      <c r="AX111" s="1">
        <f t="shared" si="120"/>
        <v>10116686.108653868</v>
      </c>
    </row>
    <row r="112" spans="1:50" x14ac:dyDescent="0.15">
      <c r="C112" s="7">
        <v>7</v>
      </c>
      <c r="D112" s="7">
        <f t="shared" si="121"/>
        <v>16.560682</v>
      </c>
      <c r="E112" s="10">
        <f t="shared" si="122"/>
        <v>12.853969502</v>
      </c>
      <c r="F112" s="7" t="s">
        <v>83</v>
      </c>
      <c r="G112" s="1">
        <v>8</v>
      </c>
      <c r="H112" s="9">
        <f t="shared" si="103"/>
        <v>16.560682</v>
      </c>
      <c r="I112" s="9">
        <f t="shared" si="104"/>
        <v>289.71068199999996</v>
      </c>
      <c r="J112" s="9">
        <f t="shared" si="105"/>
        <v>0.13370403413285856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2.4364275534189064</v>
      </c>
      <c r="P112" s="9">
        <f t="shared" si="108"/>
        <v>0.32576019276455853</v>
      </c>
      <c r="Q112" s="12">
        <f t="shared" si="109"/>
        <v>9.7728057829367554E-2</v>
      </c>
      <c r="R112" s="9">
        <f t="shared" si="110"/>
        <v>0.19436706250000002</v>
      </c>
      <c r="S112" s="13">
        <f t="shared" si="111"/>
        <v>0.50280153731997435</v>
      </c>
      <c r="T112" s="2">
        <f t="shared" si="112"/>
        <v>0.01</v>
      </c>
      <c r="U112" s="14">
        <f t="shared" si="113"/>
        <v>5.0280153731997439E-3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1.4978015373199743E-2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6183.333333333333</v>
      </c>
      <c r="AX112" s="1">
        <f t="shared" si="120"/>
        <v>12060752.492773792</v>
      </c>
    </row>
    <row r="113" spans="1:53" x14ac:dyDescent="0.15">
      <c r="C113" s="7">
        <v>8</v>
      </c>
      <c r="D113" s="7">
        <f t="shared" si="121"/>
        <v>13.285344193774201</v>
      </c>
      <c r="E113" s="10">
        <f t="shared" si="122"/>
        <v>16.560682</v>
      </c>
      <c r="F113" s="7" t="s">
        <v>83</v>
      </c>
      <c r="G113" s="1">
        <v>9</v>
      </c>
      <c r="H113" s="9">
        <f t="shared" si="103"/>
        <v>13.285344193774201</v>
      </c>
      <c r="I113" s="9">
        <f t="shared" si="104"/>
        <v>286.4353441937742</v>
      </c>
      <c r="J113" s="9">
        <f t="shared" si="105"/>
        <v>9.1041867743858557E-2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2.7585575689876816</v>
      </c>
      <c r="P113" s="9">
        <f t="shared" si="108"/>
        <v>0.25114423335959646</v>
      </c>
      <c r="Q113" s="12">
        <f t="shared" si="109"/>
        <v>7.5343270007878937E-2</v>
      </c>
      <c r="R113" s="9">
        <f t="shared" si="110"/>
        <v>0.19436706250000002</v>
      </c>
      <c r="S113" s="13">
        <f t="shared" si="111"/>
        <v>0.38763393878980357</v>
      </c>
      <c r="T113" s="2">
        <f t="shared" si="112"/>
        <v>0.01</v>
      </c>
      <c r="U113" s="14">
        <f t="shared" si="113"/>
        <v>3.8763393878980357E-3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1.3826339387898037E-2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6183.333333333333</v>
      </c>
      <c r="AX113" s="1">
        <f t="shared" si="120"/>
        <v>11133388.041309223</v>
      </c>
    </row>
    <row r="114" spans="1:53" x14ac:dyDescent="0.15">
      <c r="C114" s="7">
        <v>9</v>
      </c>
      <c r="D114" s="7">
        <f t="shared" si="121"/>
        <v>9.6704714140333294</v>
      </c>
      <c r="E114" s="10">
        <f t="shared" si="122"/>
        <v>13.285344193774201</v>
      </c>
      <c r="F114" s="7" t="s">
        <v>83</v>
      </c>
      <c r="G114" s="1">
        <v>10</v>
      </c>
      <c r="H114" s="9">
        <f t="shared" si="103"/>
        <v>9.6704714140333294</v>
      </c>
      <c r="I114" s="9">
        <f t="shared" si="104"/>
        <v>282.82047141403331</v>
      </c>
      <c r="J114" s="9">
        <f t="shared" si="105"/>
        <v>5.8958743738628923E-2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3.1553035439614185</v>
      </c>
      <c r="P114" s="9">
        <f t="shared" si="108"/>
        <v>0.18603273306600893</v>
      </c>
      <c r="Q114" s="12">
        <f t="shared" si="109"/>
        <v>5.5809819919802675E-2</v>
      </c>
      <c r="R114" s="9">
        <f t="shared" si="110"/>
        <v>0.19436706250000002</v>
      </c>
      <c r="S114" s="13">
        <f t="shared" si="111"/>
        <v>0.28713620096924947</v>
      </c>
      <c r="T114" s="2">
        <f t="shared" si="112"/>
        <v>0.01</v>
      </c>
      <c r="U114" s="14">
        <f t="shared" si="113"/>
        <v>2.8713620096924948E-3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1.2821362009692496E-2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6183.333333333333</v>
      </c>
      <c r="AX114" s="1">
        <f t="shared" si="120"/>
        <v>10324149.759910371</v>
      </c>
    </row>
    <row r="115" spans="1:53" x14ac:dyDescent="0.15">
      <c r="C115" s="7">
        <v>10</v>
      </c>
      <c r="D115" s="7">
        <f t="shared" si="121"/>
        <v>2.5919576423548398</v>
      </c>
      <c r="E115" s="10">
        <f t="shared" si="122"/>
        <v>9.6704714140333294</v>
      </c>
      <c r="F115" s="7" t="s">
        <v>83</v>
      </c>
      <c r="G115" s="1">
        <v>11</v>
      </c>
      <c r="H115" s="9">
        <f t="shared" si="103"/>
        <v>2.5919576423548398</v>
      </c>
      <c r="I115" s="9">
        <f t="shared" si="104"/>
        <v>275.74195764235481</v>
      </c>
      <c r="J115" s="9">
        <f t="shared" si="105"/>
        <v>2.4362814666582047E-2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2.8208072703506395</v>
      </c>
      <c r="O115" s="9">
        <f t="shared" si="123"/>
        <v>0.79635374887810384</v>
      </c>
      <c r="P115" s="9">
        <f t="shared" si="108"/>
        <v>1.9401418792955063E-2</v>
      </c>
      <c r="Q115" s="12">
        <f t="shared" si="109"/>
        <v>5.8204256378865185E-3</v>
      </c>
      <c r="R115" s="9">
        <f t="shared" si="110"/>
        <v>0.19436706250000002</v>
      </c>
      <c r="S115" s="13">
        <f t="shared" si="111"/>
        <v>2.9945534819648355E-2</v>
      </c>
      <c r="T115" s="2">
        <f t="shared" si="112"/>
        <v>0.01</v>
      </c>
      <c r="U115" s="14">
        <f t="shared" si="113"/>
        <v>2.9945534819648354E-4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5.7894553481964836E-3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6183.333333333333</v>
      </c>
      <c r="AX115" s="1">
        <f t="shared" si="120"/>
        <v>4661845.1298629288</v>
      </c>
    </row>
    <row r="116" spans="1:53" x14ac:dyDescent="0.15">
      <c r="C116" s="7">
        <v>11</v>
      </c>
      <c r="D116" s="7">
        <f t="shared" si="121"/>
        <v>-3.8826249414666698</v>
      </c>
      <c r="E116" s="10">
        <f t="shared" si="122"/>
        <v>2.5919576423548398</v>
      </c>
      <c r="F116" s="7" t="s">
        <v>85</v>
      </c>
      <c r="G116" s="1">
        <v>12</v>
      </c>
      <c r="H116" s="9">
        <f t="shared" si="103"/>
        <v>-3.8826249414666698</v>
      </c>
      <c r="I116" s="9">
        <f t="shared" si="104"/>
        <v>269.26737505853333</v>
      </c>
      <c r="J116" s="9">
        <f t="shared" si="105"/>
        <v>1.0422771322493739E-2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1.4248425384184824</v>
      </c>
      <c r="P116" s="9">
        <f t="shared" si="108"/>
        <v>1.4850807948497342E-2</v>
      </c>
      <c r="Q116" s="12">
        <f t="shared" si="109"/>
        <v>4.4552423845492023E-3</v>
      </c>
      <c r="R116" s="9">
        <f t="shared" si="110"/>
        <v>0.19436706250000002</v>
      </c>
      <c r="S116" s="13">
        <f t="shared" si="111"/>
        <v>2.2921797177179657E-2</v>
      </c>
      <c r="T116" s="2">
        <f t="shared" si="112"/>
        <v>0.01</v>
      </c>
      <c r="U116" s="14">
        <f t="shared" si="113"/>
        <v>2.2921797177179659E-4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5.7192179717717962E-3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6183.333333333333</v>
      </c>
      <c r="AX116" s="1">
        <f t="shared" si="120"/>
        <v>4605287.862982586</v>
      </c>
      <c r="AY116" s="1">
        <f>SUM(AX105:AX116)</f>
        <v>81625166.062878087</v>
      </c>
    </row>
    <row r="117" spans="1:53" x14ac:dyDescent="0.15">
      <c r="C117" s="7">
        <v>12</v>
      </c>
      <c r="D117" s="7">
        <f t="shared" si="121"/>
        <v>-4.6454997149032202</v>
      </c>
      <c r="E117" s="10">
        <f t="shared" si="122"/>
        <v>-3.8826249414666698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-1.24950380780645</v>
      </c>
      <c r="E121" s="7"/>
      <c r="F121" s="7"/>
      <c r="G121" s="1">
        <v>1</v>
      </c>
      <c r="H121" s="9">
        <f t="shared" ref="H121:H132" si="124">E122</f>
        <v>-1.24950380780645</v>
      </c>
      <c r="I121" s="9">
        <f t="shared" ref="I121:I132" si="125">H121+273.15</f>
        <v>271.90049619219354</v>
      </c>
      <c r="J121" s="9">
        <f t="shared" ref="J121:J132" si="126">EXP(($C$15*(I121-$C$13))/($C$16*I121*$C$13))</f>
        <v>1.4793297328637761E-2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4.2116517494631706E-3</v>
      </c>
      <c r="Q121" s="12">
        <f t="shared" ref="Q121:Q132" si="130">P121*$B$123</f>
        <v>1.3898450773228463E-3</v>
      </c>
      <c r="R121" s="9">
        <f t="shared" ref="R121:R132" si="131">L121*$B$123</f>
        <v>9.3951000000000007E-2</v>
      </c>
      <c r="S121" s="13">
        <f t="shared" ref="S121:S132" si="132">Q121/R121</f>
        <v>1.479329732863776E-2</v>
      </c>
      <c r="T121" s="2">
        <f t="shared" ref="T121:T132" si="133">$B$122/100</f>
        <v>0.01</v>
      </c>
      <c r="U121" s="14">
        <f t="shared" ref="U121:U132" si="134">S121*T121</f>
        <v>1.4793297328637761E-4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5.6379329732863777E-3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-14.419384105871</v>
      </c>
      <c r="E122" s="10">
        <f t="shared" ref="E122:E133" si="145">D121</f>
        <v>-1.24950380780645</v>
      </c>
      <c r="F122" s="7" t="s">
        <v>83</v>
      </c>
      <c r="G122" s="1">
        <v>2</v>
      </c>
      <c r="H122" s="9">
        <f t="shared" si="124"/>
        <v>-14.419384105871</v>
      </c>
      <c r="I122" s="9">
        <f t="shared" si="125"/>
        <v>258.73061589412896</v>
      </c>
      <c r="J122" s="9">
        <f t="shared" si="126"/>
        <v>2.3901856669985224E-3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0.56518834825053688</v>
      </c>
      <c r="P122" s="9">
        <f t="shared" si="129"/>
        <v>1.3509050891430026E-3</v>
      </c>
      <c r="Q122" s="12">
        <f t="shared" si="130"/>
        <v>4.4579867941719087E-4</v>
      </c>
      <c r="R122" s="9">
        <f t="shared" si="131"/>
        <v>9.3951000000000007E-2</v>
      </c>
      <c r="S122" s="13">
        <f t="shared" si="132"/>
        <v>4.7450126067544876E-3</v>
      </c>
      <c r="T122" s="2">
        <f t="shared" si="133"/>
        <v>0.01</v>
      </c>
      <c r="U122" s="14">
        <f t="shared" si="134"/>
        <v>4.745012606754488E-5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5.5374501260675446E-3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-4.2179513207241399</v>
      </c>
      <c r="E123" s="10">
        <f t="shared" si="145"/>
        <v>-14.419384105871</v>
      </c>
      <c r="F123" s="7" t="s">
        <v>83</v>
      </c>
      <c r="G123" s="1">
        <v>3</v>
      </c>
      <c r="H123" s="9">
        <f t="shared" si="124"/>
        <v>-4.2179513207241399</v>
      </c>
      <c r="I123" s="9">
        <f t="shared" si="125"/>
        <v>268.93204867927585</v>
      </c>
      <c r="J123" s="9">
        <f t="shared" si="126"/>
        <v>9.9632702462868362E-3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0.84853744316139379</v>
      </c>
      <c r="P123" s="9">
        <f t="shared" si="129"/>
        <v>8.4542078603102224E-3</v>
      </c>
      <c r="Q123" s="12">
        <f t="shared" si="130"/>
        <v>2.7898885939023734E-3</v>
      </c>
      <c r="R123" s="9">
        <f t="shared" si="131"/>
        <v>9.3951000000000007E-2</v>
      </c>
      <c r="S123" s="13">
        <f t="shared" si="132"/>
        <v>2.9695145276818481E-2</v>
      </c>
      <c r="T123" s="2">
        <f t="shared" si="133"/>
        <v>0.01</v>
      </c>
      <c r="U123" s="14">
        <f t="shared" si="134"/>
        <v>2.9695145276818481E-4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5.7869514527681852E-3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-2.316487575</v>
      </c>
      <c r="E124" s="10">
        <f t="shared" si="145"/>
        <v>-4.2179513207241399</v>
      </c>
      <c r="F124" s="7" t="s">
        <v>83</v>
      </c>
      <c r="G124" s="1">
        <v>4</v>
      </c>
      <c r="H124" s="9">
        <f t="shared" si="124"/>
        <v>-2.316487575</v>
      </c>
      <c r="I124" s="9">
        <f t="shared" si="125"/>
        <v>270.83351242499998</v>
      </c>
      <c r="J124" s="9">
        <f t="shared" si="126"/>
        <v>1.2846810676876144E-2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1.1247832353010836</v>
      </c>
      <c r="P124" s="9">
        <f t="shared" si="129"/>
        <v>1.4449877276437253E-2</v>
      </c>
      <c r="Q124" s="12">
        <f t="shared" si="130"/>
        <v>4.7684595012242939E-3</v>
      </c>
      <c r="R124" s="9">
        <f t="shared" si="131"/>
        <v>9.3951000000000007E-2</v>
      </c>
      <c r="S124" s="13">
        <f t="shared" si="132"/>
        <v>5.0754749829424843E-2</v>
      </c>
      <c r="T124" s="2">
        <f t="shared" si="133"/>
        <v>0.01</v>
      </c>
      <c r="U124" s="14">
        <f t="shared" si="134"/>
        <v>5.0754749829424843E-4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5.9975474982942485E-3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2.4895135286999999</v>
      </c>
      <c r="E125" s="10">
        <f t="shared" si="145"/>
        <v>-2.316487575</v>
      </c>
      <c r="F125" s="7" t="s">
        <v>83</v>
      </c>
      <c r="G125" s="1">
        <v>5</v>
      </c>
      <c r="H125" s="9">
        <f t="shared" si="124"/>
        <v>2.4895135286999999</v>
      </c>
      <c r="I125" s="9">
        <f t="shared" si="125"/>
        <v>275.63951352869998</v>
      </c>
      <c r="J125" s="9">
        <f t="shared" si="126"/>
        <v>2.4045171707413712E-2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1.0548166901234142</v>
      </c>
      <c r="O125" s="9">
        <f t="shared" si="146"/>
        <v>0.34021666790123217</v>
      </c>
      <c r="P125" s="9">
        <f t="shared" si="129"/>
        <v>8.1805681974092739E-3</v>
      </c>
      <c r="Q125" s="12">
        <f t="shared" si="130"/>
        <v>2.6995875051450606E-3</v>
      </c>
      <c r="R125" s="9">
        <f t="shared" si="131"/>
        <v>9.3951000000000007E-2</v>
      </c>
      <c r="S125" s="13">
        <f t="shared" si="132"/>
        <v>2.8733994370949329E-2</v>
      </c>
      <c r="T125" s="2">
        <f t="shared" si="133"/>
        <v>0.01</v>
      </c>
      <c r="U125" s="14">
        <f t="shared" si="134"/>
        <v>2.8733994370949332E-4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5.7773399437094936E-3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10.6789039116774</v>
      </c>
      <c r="E126" s="10">
        <f t="shared" si="145"/>
        <v>2.4895135286999999</v>
      </c>
      <c r="F126" s="7" t="s">
        <v>85</v>
      </c>
      <c r="G126" s="1">
        <v>6</v>
      </c>
      <c r="H126" s="9">
        <f t="shared" si="124"/>
        <v>10.6789039116774</v>
      </c>
      <c r="I126" s="9">
        <f t="shared" si="125"/>
        <v>283.8289039116774</v>
      </c>
      <c r="J126" s="9">
        <f t="shared" si="126"/>
        <v>6.6630156970820156E-2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0.61673609970382282</v>
      </c>
      <c r="P126" s="9">
        <f t="shared" si="129"/>
        <v>4.1093223132837108E-2</v>
      </c>
      <c r="Q126" s="12">
        <f t="shared" si="130"/>
        <v>1.3560763633836246E-2</v>
      </c>
      <c r="R126" s="9">
        <f t="shared" si="131"/>
        <v>9.3951000000000007E-2</v>
      </c>
      <c r="S126" s="13">
        <f t="shared" si="132"/>
        <v>0.14433868329061153</v>
      </c>
      <c r="T126" s="2">
        <f t="shared" si="133"/>
        <v>0.01</v>
      </c>
      <c r="U126" s="14">
        <f t="shared" si="134"/>
        <v>1.4433868329061152E-3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6.9333868329061153E-3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12.853969502</v>
      </c>
      <c r="E127" s="10">
        <f t="shared" si="145"/>
        <v>10.6789039116774</v>
      </c>
      <c r="F127" s="7" t="s">
        <v>83</v>
      </c>
      <c r="G127" s="1">
        <v>7</v>
      </c>
      <c r="H127" s="9">
        <f t="shared" si="124"/>
        <v>12.853969502</v>
      </c>
      <c r="I127" s="9">
        <f t="shared" si="125"/>
        <v>286.00396950199996</v>
      </c>
      <c r="J127" s="9">
        <f t="shared" si="126"/>
        <v>8.6491702904073514E-2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0.86034287657098574</v>
      </c>
      <c r="P127" s="9">
        <f t="shared" si="129"/>
        <v>7.4412520476013683E-2</v>
      </c>
      <c r="Q127" s="12">
        <f t="shared" si="130"/>
        <v>2.4556131757084515E-2</v>
      </c>
      <c r="R127" s="9">
        <f t="shared" si="131"/>
        <v>9.3951000000000007E-2</v>
      </c>
      <c r="S127" s="13">
        <f t="shared" si="132"/>
        <v>0.26137169116970033</v>
      </c>
      <c r="T127" s="2">
        <f t="shared" si="133"/>
        <v>0.01</v>
      </c>
      <c r="U127" s="14">
        <f t="shared" si="134"/>
        <v>2.6137169116970034E-3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1.2563716911697002E-2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16.560682</v>
      </c>
      <c r="E128" s="10">
        <f t="shared" si="145"/>
        <v>12.853969502</v>
      </c>
      <c r="F128" s="7" t="s">
        <v>83</v>
      </c>
      <c r="G128" s="1">
        <v>8</v>
      </c>
      <c r="H128" s="9">
        <f t="shared" si="124"/>
        <v>16.560682</v>
      </c>
      <c r="I128" s="9">
        <f t="shared" si="125"/>
        <v>289.71068199999996</v>
      </c>
      <c r="J128" s="9">
        <f t="shared" si="126"/>
        <v>0.13370403413285856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1.0706303560949719</v>
      </c>
      <c r="P128" s="9">
        <f t="shared" si="129"/>
        <v>0.14314759767499663</v>
      </c>
      <c r="Q128" s="12">
        <f t="shared" si="130"/>
        <v>4.7238707232748887E-2</v>
      </c>
      <c r="R128" s="9">
        <f t="shared" si="131"/>
        <v>9.3951000000000007E-2</v>
      </c>
      <c r="S128" s="13">
        <f t="shared" si="132"/>
        <v>0.50280153731997412</v>
      </c>
      <c r="T128" s="2">
        <f t="shared" si="133"/>
        <v>0.01</v>
      </c>
      <c r="U128" s="14">
        <f t="shared" si="134"/>
        <v>5.0280153731997413E-3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1.4978015373199743E-2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13.285344193774201</v>
      </c>
      <c r="E129" s="10">
        <f t="shared" si="145"/>
        <v>16.560682</v>
      </c>
      <c r="F129" s="7" t="s">
        <v>83</v>
      </c>
      <c r="G129" s="1">
        <v>9</v>
      </c>
      <c r="H129" s="9">
        <f t="shared" si="124"/>
        <v>13.285344193774201</v>
      </c>
      <c r="I129" s="9">
        <f t="shared" si="125"/>
        <v>286.4353441937742</v>
      </c>
      <c r="J129" s="9">
        <f t="shared" si="126"/>
        <v>9.1041867743858557E-2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1.2121827584199751</v>
      </c>
      <c r="P129" s="9">
        <f t="shared" si="129"/>
        <v>0.11035938237345702</v>
      </c>
      <c r="Q129" s="12">
        <f t="shared" si="130"/>
        <v>3.6418596183240816E-2</v>
      </c>
      <c r="R129" s="9">
        <f t="shared" si="131"/>
        <v>9.3951000000000007E-2</v>
      </c>
      <c r="S129" s="13">
        <f t="shared" si="132"/>
        <v>0.38763393878980335</v>
      </c>
      <c r="T129" s="2">
        <f t="shared" si="133"/>
        <v>0.01</v>
      </c>
      <c r="U129" s="14">
        <f t="shared" si="134"/>
        <v>3.8763393878980335E-3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1.3826339387898033E-2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9.6704714140333294</v>
      </c>
      <c r="E130" s="10">
        <f t="shared" si="145"/>
        <v>13.285344193774201</v>
      </c>
      <c r="F130" s="7" t="s">
        <v>83</v>
      </c>
      <c r="G130" s="1">
        <v>10</v>
      </c>
      <c r="H130" s="9">
        <f t="shared" si="124"/>
        <v>9.6704714140333294</v>
      </c>
      <c r="I130" s="9">
        <f t="shared" si="125"/>
        <v>282.82047141403331</v>
      </c>
      <c r="J130" s="9">
        <f t="shared" si="126"/>
        <v>5.8958743738628923E-2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1.3865233760465181</v>
      </c>
      <c r="P130" s="9">
        <f t="shared" si="129"/>
        <v>8.1747676415945283E-2</v>
      </c>
      <c r="Q130" s="12">
        <f t="shared" si="130"/>
        <v>2.6976733217261944E-2</v>
      </c>
      <c r="R130" s="9">
        <f t="shared" si="131"/>
        <v>9.3951000000000007E-2</v>
      </c>
      <c r="S130" s="13">
        <f t="shared" si="132"/>
        <v>0.2871362009692493</v>
      </c>
      <c r="T130" s="2">
        <f t="shared" si="133"/>
        <v>0.01</v>
      </c>
      <c r="U130" s="14">
        <f t="shared" si="134"/>
        <v>2.871362009692493E-3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1.2821362009692493E-2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2.5919576423548398</v>
      </c>
      <c r="E131" s="10">
        <f t="shared" si="145"/>
        <v>9.6704714140333294</v>
      </c>
      <c r="F131" s="7" t="s">
        <v>83</v>
      </c>
      <c r="G131" s="1">
        <v>11</v>
      </c>
      <c r="H131" s="9">
        <f t="shared" si="124"/>
        <v>2.5919576423548398</v>
      </c>
      <c r="I131" s="9">
        <f t="shared" si="125"/>
        <v>275.74195764235481</v>
      </c>
      <c r="J131" s="9">
        <f t="shared" si="126"/>
        <v>2.4362814666582047E-2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1.2395369146490443</v>
      </c>
      <c r="O131" s="9">
        <f t="shared" si="146"/>
        <v>0.34993878498152853</v>
      </c>
      <c r="P131" s="9">
        <f t="shared" si="129"/>
        <v>8.5254937631538841E-3</v>
      </c>
      <c r="Q131" s="12">
        <f t="shared" si="130"/>
        <v>2.813412941840782E-3</v>
      </c>
      <c r="R131" s="9">
        <f t="shared" si="131"/>
        <v>9.3951000000000007E-2</v>
      </c>
      <c r="S131" s="13">
        <f t="shared" si="132"/>
        <v>2.9945534819648345E-2</v>
      </c>
      <c r="T131" s="2">
        <f t="shared" si="133"/>
        <v>0.01</v>
      </c>
      <c r="U131" s="14">
        <f t="shared" si="134"/>
        <v>2.9945534819648343E-4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5.7894553481964836E-3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-3.8826249414666698</v>
      </c>
      <c r="E132" s="10">
        <f t="shared" si="145"/>
        <v>2.5919576423548398</v>
      </c>
      <c r="F132" s="7" t="s">
        <v>85</v>
      </c>
      <c r="G132" s="1">
        <v>12</v>
      </c>
      <c r="H132" s="9">
        <f t="shared" si="124"/>
        <v>-3.8826249414666698</v>
      </c>
      <c r="I132" s="9">
        <f t="shared" si="125"/>
        <v>269.26737505853333</v>
      </c>
      <c r="J132" s="9">
        <f t="shared" si="126"/>
        <v>1.0422771322493739E-2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0.62611329121837456</v>
      </c>
      <c r="P132" s="9">
        <f t="shared" si="129"/>
        <v>6.5258356563430457E-3</v>
      </c>
      <c r="Q132" s="12">
        <f t="shared" si="130"/>
        <v>2.153525766593205E-3</v>
      </c>
      <c r="R132" s="9">
        <f t="shared" si="131"/>
        <v>9.3951000000000007E-2</v>
      </c>
      <c r="S132" s="13">
        <f t="shared" si="132"/>
        <v>2.2921797177179647E-2</v>
      </c>
      <c r="T132" s="2">
        <f t="shared" si="133"/>
        <v>0.01</v>
      </c>
      <c r="U132" s="14">
        <f t="shared" si="134"/>
        <v>2.2921797177179648E-4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5.7192179717717962E-3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-4.6454997149032202</v>
      </c>
      <c r="E133" s="10">
        <f t="shared" si="145"/>
        <v>-3.8826249414666698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-1.24950380780645</v>
      </c>
      <c r="E136" s="7"/>
      <c r="F136" s="7"/>
      <c r="G136" s="1">
        <v>1</v>
      </c>
      <c r="H136" s="9">
        <f t="shared" ref="H136:H147" si="147">E137</f>
        <v>-1.24950380780645</v>
      </c>
      <c r="I136" s="9">
        <f t="shared" ref="I136:I147" si="148">H136+273.15</f>
        <v>271.90049619219354</v>
      </c>
      <c r="J136" s="9">
        <f t="shared" ref="J136:J147" si="149">EXP(($C$15*(I136-$C$13))/($C$16*I136*$C$13))</f>
        <v>1.4793297328637761E-2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1.1228821517933059E-2</v>
      </c>
      <c r="Q136" s="12">
        <f t="shared" ref="Q136:Q147" si="153">P136*$B$138</f>
        <v>2.9194935946625956E-3</v>
      </c>
      <c r="R136" s="9">
        <f t="shared" ref="R136:R147" si="154">L136*$B$138</f>
        <v>0.19735245833333334</v>
      </c>
      <c r="S136" s="13">
        <f t="shared" ref="S136:S147" si="155">Q136/R136</f>
        <v>1.4793297328637763E-2</v>
      </c>
      <c r="T136" s="2">
        <f t="shared" ref="T136:T147" si="156">$B$137/100</f>
        <v>0.01</v>
      </c>
      <c r="U136" s="14">
        <f t="shared" ref="U136:U147" si="157">S136*T136</f>
        <v>1.4793297328637763E-4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5.6379329732863777E-3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-14.419384105871</v>
      </c>
      <c r="E137" s="10">
        <f t="shared" ref="E137:E148" si="166">D136</f>
        <v>-1.24950380780645</v>
      </c>
      <c r="F137" s="7" t="s">
        <v>83</v>
      </c>
      <c r="G137" s="1">
        <v>2</v>
      </c>
      <c r="H137" s="9">
        <f t="shared" si="147"/>
        <v>-14.419384105871</v>
      </c>
      <c r="I137" s="9">
        <f t="shared" si="148"/>
        <v>258.73061589412896</v>
      </c>
      <c r="J137" s="9">
        <f t="shared" si="149"/>
        <v>2.3901856669985224E-3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1.5068670118154004</v>
      </c>
      <c r="P137" s="9">
        <f t="shared" si="152"/>
        <v>3.6016919337140628E-3</v>
      </c>
      <c r="Q137" s="12">
        <f t="shared" si="153"/>
        <v>9.3643990276565635E-4</v>
      </c>
      <c r="R137" s="9">
        <f t="shared" si="154"/>
        <v>0.19735245833333334</v>
      </c>
      <c r="S137" s="13">
        <f t="shared" si="155"/>
        <v>4.7450126067544868E-3</v>
      </c>
      <c r="T137" s="2">
        <f t="shared" si="156"/>
        <v>0.01</v>
      </c>
      <c r="U137" s="14">
        <f t="shared" si="157"/>
        <v>4.7450126067544866E-5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5.5374501260675446E-3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-4.2179513207241399</v>
      </c>
      <c r="E138" s="10">
        <f t="shared" si="166"/>
        <v>-14.419384105871</v>
      </c>
      <c r="F138" s="7" t="s">
        <v>83</v>
      </c>
      <c r="G138" s="1">
        <v>3</v>
      </c>
      <c r="H138" s="9">
        <f t="shared" si="147"/>
        <v>-4.2179513207241399</v>
      </c>
      <c r="I138" s="9">
        <f t="shared" si="148"/>
        <v>268.93204867927585</v>
      </c>
      <c r="J138" s="9">
        <f t="shared" si="149"/>
        <v>9.9632702462868362E-3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2.2623132365483531</v>
      </c>
      <c r="P138" s="9">
        <f t="shared" si="152"/>
        <v>2.254003815748308E-2</v>
      </c>
      <c r="Q138" s="12">
        <f t="shared" si="153"/>
        <v>5.8604099209456015E-3</v>
      </c>
      <c r="R138" s="9">
        <f t="shared" si="154"/>
        <v>0.19735245833333334</v>
      </c>
      <c r="S138" s="13">
        <f t="shared" si="155"/>
        <v>2.9695145276818491E-2</v>
      </c>
      <c r="T138" s="2">
        <f t="shared" si="156"/>
        <v>0.01</v>
      </c>
      <c r="U138" s="14">
        <f t="shared" si="157"/>
        <v>2.9695145276818492E-4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5.7869514527681852E-3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-2.316487575</v>
      </c>
      <c r="E139" s="10">
        <f t="shared" si="166"/>
        <v>-4.2179513207241399</v>
      </c>
      <c r="F139" s="7" t="s">
        <v>83</v>
      </c>
      <c r="G139" s="1">
        <v>4</v>
      </c>
      <c r="H139" s="9">
        <f t="shared" si="147"/>
        <v>-2.316487575</v>
      </c>
      <c r="I139" s="9">
        <f t="shared" si="148"/>
        <v>270.83351242499998</v>
      </c>
      <c r="J139" s="9">
        <f t="shared" si="149"/>
        <v>1.2846810676876144E-2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2.9988211150575368</v>
      </c>
      <c r="P139" s="9">
        <f t="shared" si="152"/>
        <v>3.8525287118962789E-2</v>
      </c>
      <c r="Q139" s="12">
        <f t="shared" si="153"/>
        <v>1.0016574650930326E-2</v>
      </c>
      <c r="R139" s="9">
        <f t="shared" si="154"/>
        <v>0.19735245833333334</v>
      </c>
      <c r="S139" s="13">
        <f t="shared" si="155"/>
        <v>5.075474982942485E-2</v>
      </c>
      <c r="T139" s="2">
        <f t="shared" si="156"/>
        <v>0.01</v>
      </c>
      <c r="U139" s="14">
        <f t="shared" si="157"/>
        <v>5.0754749829424854E-4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5.9975474982942485E-3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2.4895135286999999</v>
      </c>
      <c r="E140" s="10">
        <f t="shared" si="166"/>
        <v>-2.316487575</v>
      </c>
      <c r="F140" s="7" t="s">
        <v>83</v>
      </c>
      <c r="G140" s="1">
        <v>5</v>
      </c>
      <c r="H140" s="9">
        <f t="shared" si="147"/>
        <v>2.4895135286999999</v>
      </c>
      <c r="I140" s="9">
        <f t="shared" si="148"/>
        <v>275.63951352869998</v>
      </c>
      <c r="J140" s="9">
        <f t="shared" si="149"/>
        <v>2.4045171707413712E-2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3.7193437446052409</v>
      </c>
      <c r="P140" s="9">
        <f t="shared" si="152"/>
        <v>8.94322589779281E-2</v>
      </c>
      <c r="Q140" s="12">
        <f t="shared" si="153"/>
        <v>2.3252387334261305E-2</v>
      </c>
      <c r="R140" s="9">
        <f t="shared" si="154"/>
        <v>0.19735245833333334</v>
      </c>
      <c r="S140" s="13">
        <f t="shared" si="155"/>
        <v>0.11782162497812634</v>
      </c>
      <c r="T140" s="2">
        <f t="shared" si="156"/>
        <v>0.01</v>
      </c>
      <c r="U140" s="14">
        <f t="shared" si="157"/>
        <v>1.1782162497812635E-3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6.6682162497812636E-3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10.6789039116774</v>
      </c>
      <c r="E141" s="10">
        <f t="shared" si="166"/>
        <v>2.4895135286999999</v>
      </c>
      <c r="F141" s="7" t="s">
        <v>85</v>
      </c>
      <c r="G141" s="1">
        <v>6</v>
      </c>
      <c r="H141" s="9">
        <f t="shared" si="147"/>
        <v>10.6789039116774</v>
      </c>
      <c r="I141" s="9">
        <f t="shared" si="148"/>
        <v>283.8289039116774</v>
      </c>
      <c r="J141" s="9">
        <f t="shared" si="149"/>
        <v>6.6630156970820156E-2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4.3889594022939793</v>
      </c>
      <c r="P141" s="9">
        <f t="shared" si="152"/>
        <v>0.29243705391340485</v>
      </c>
      <c r="Q141" s="12">
        <f t="shared" si="153"/>
        <v>7.6033634017485266E-2</v>
      </c>
      <c r="R141" s="9">
        <f t="shared" si="154"/>
        <v>0.19735245833333334</v>
      </c>
      <c r="S141" s="13">
        <f t="shared" si="155"/>
        <v>0.38526823866091658</v>
      </c>
      <c r="T141" s="2">
        <f t="shared" si="156"/>
        <v>0.01</v>
      </c>
      <c r="U141" s="14">
        <f t="shared" si="157"/>
        <v>3.8526823866091658E-3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9.3426823866091663E-3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12.853969502</v>
      </c>
      <c r="E142" s="10">
        <f t="shared" si="166"/>
        <v>10.6789039116774</v>
      </c>
      <c r="F142" s="7" t="s">
        <v>83</v>
      </c>
      <c r="G142" s="1">
        <v>7</v>
      </c>
      <c r="H142" s="9">
        <f t="shared" si="147"/>
        <v>12.853969502</v>
      </c>
      <c r="I142" s="9">
        <f t="shared" si="148"/>
        <v>286.00396950199996</v>
      </c>
      <c r="J142" s="9">
        <f t="shared" si="149"/>
        <v>8.6491702904073514E-2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4.8555702650472412</v>
      </c>
      <c r="P142" s="9">
        <f t="shared" si="152"/>
        <v>0.4199665407943195</v>
      </c>
      <c r="Q142" s="12">
        <f t="shared" si="153"/>
        <v>0.10919130060652307</v>
      </c>
      <c r="R142" s="9">
        <f t="shared" si="154"/>
        <v>0.19735245833333334</v>
      </c>
      <c r="S142" s="13">
        <f t="shared" si="155"/>
        <v>0.55328067118422297</v>
      </c>
      <c r="T142" s="2">
        <f t="shared" si="156"/>
        <v>0.01</v>
      </c>
      <c r="U142" s="14">
        <f t="shared" si="157"/>
        <v>5.5328067118422296E-3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1.5482806711842229E-2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16.560682</v>
      </c>
      <c r="E143" s="10">
        <f t="shared" si="166"/>
        <v>12.853969502</v>
      </c>
      <c r="F143" s="7" t="s">
        <v>83</v>
      </c>
      <c r="G143" s="1">
        <v>8</v>
      </c>
      <c r="H143" s="9">
        <f t="shared" si="147"/>
        <v>16.560682</v>
      </c>
      <c r="I143" s="9">
        <f t="shared" si="148"/>
        <v>289.71068199999996</v>
      </c>
      <c r="J143" s="9">
        <f t="shared" si="149"/>
        <v>0.13370403413285856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5.1946516409195889</v>
      </c>
      <c r="P143" s="9">
        <f t="shared" si="152"/>
        <v>0.69454588030582243</v>
      </c>
      <c r="Q143" s="12">
        <f t="shared" si="153"/>
        <v>0.18058192887951383</v>
      </c>
      <c r="R143" s="9">
        <f t="shared" si="154"/>
        <v>0.19735245833333334</v>
      </c>
      <c r="S143" s="13">
        <f t="shared" si="155"/>
        <v>0.91502244463814242</v>
      </c>
      <c r="T143" s="2">
        <f t="shared" si="156"/>
        <v>0.01</v>
      </c>
      <c r="U143" s="14">
        <f t="shared" si="157"/>
        <v>9.1502244463814251E-3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1.9100224446381424E-2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13.285344193774201</v>
      </c>
      <c r="E144" s="10">
        <f t="shared" si="166"/>
        <v>16.560682</v>
      </c>
      <c r="F144" s="7" t="s">
        <v>83</v>
      </c>
      <c r="G144" s="1">
        <v>9</v>
      </c>
      <c r="H144" s="9">
        <f t="shared" si="147"/>
        <v>13.285344193774201</v>
      </c>
      <c r="I144" s="9">
        <f t="shared" si="148"/>
        <v>286.4353441937742</v>
      </c>
      <c r="J144" s="9">
        <f t="shared" si="149"/>
        <v>9.1041867743858557E-2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5.259153677280433</v>
      </c>
      <c r="P144" s="9">
        <f t="shared" si="152"/>
        <v>0.47880317353159257</v>
      </c>
      <c r="Q144" s="12">
        <f t="shared" si="153"/>
        <v>0.12448882511821407</v>
      </c>
      <c r="R144" s="9">
        <f t="shared" si="154"/>
        <v>0.19735245833333334</v>
      </c>
      <c r="S144" s="13">
        <f t="shared" si="155"/>
        <v>0.63079439784808389</v>
      </c>
      <c r="T144" s="2">
        <f t="shared" si="156"/>
        <v>0.01</v>
      </c>
      <c r="U144" s="14">
        <f t="shared" si="157"/>
        <v>6.3079439784808388E-3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1.6257943978480838E-2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9.6704714140333294</v>
      </c>
      <c r="E145" s="10">
        <f t="shared" si="166"/>
        <v>13.285344193774201</v>
      </c>
      <c r="F145" s="7" t="s">
        <v>83</v>
      </c>
      <c r="G145" s="1">
        <v>10</v>
      </c>
      <c r="H145" s="9">
        <f t="shared" si="147"/>
        <v>9.6704714140333294</v>
      </c>
      <c r="I145" s="9">
        <f t="shared" si="148"/>
        <v>282.82047141403331</v>
      </c>
      <c r="J145" s="9">
        <f t="shared" si="149"/>
        <v>5.8958743738628923E-2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5.5393984204155071</v>
      </c>
      <c r="P145" s="9">
        <f t="shared" si="152"/>
        <v>0.32659597193544371</v>
      </c>
      <c r="Q145" s="12">
        <f t="shared" si="153"/>
        <v>8.4914952703215363E-2</v>
      </c>
      <c r="R145" s="9">
        <f t="shared" si="154"/>
        <v>0.19735245833333334</v>
      </c>
      <c r="S145" s="13">
        <f t="shared" si="155"/>
        <v>0.43027055968966871</v>
      </c>
      <c r="T145" s="2">
        <f t="shared" si="156"/>
        <v>0.01</v>
      </c>
      <c r="U145" s="14">
        <f t="shared" si="157"/>
        <v>4.302705596896687E-3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1.4252705596896686E-2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2.5919576423548398</v>
      </c>
      <c r="E146" s="10">
        <f t="shared" si="166"/>
        <v>9.6704714140333294</v>
      </c>
      <c r="F146" s="7" t="s">
        <v>83</v>
      </c>
      <c r="G146" s="1">
        <v>11</v>
      </c>
      <c r="H146" s="9">
        <f t="shared" si="147"/>
        <v>2.5919576423548398</v>
      </c>
      <c r="I146" s="9">
        <f t="shared" si="148"/>
        <v>275.74195764235481</v>
      </c>
      <c r="J146" s="9">
        <f t="shared" si="149"/>
        <v>2.4362814666582047E-2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5.9718503651467305</v>
      </c>
      <c r="P146" s="9">
        <f t="shared" si="152"/>
        <v>0.14549108366263011</v>
      </c>
      <c r="Q146" s="12">
        <f t="shared" si="153"/>
        <v>3.7827681752283827E-2</v>
      </c>
      <c r="R146" s="9">
        <f t="shared" si="154"/>
        <v>0.19735245833333334</v>
      </c>
      <c r="S146" s="13">
        <f t="shared" si="155"/>
        <v>0.19167575652081267</v>
      </c>
      <c r="T146" s="2">
        <f t="shared" si="156"/>
        <v>0.01</v>
      </c>
      <c r="U146" s="14">
        <f t="shared" si="157"/>
        <v>1.9167575652081269E-3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7.4067575652081268E-3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-3.8826249414666698</v>
      </c>
      <c r="E147" s="10">
        <f t="shared" si="166"/>
        <v>2.5919576423548398</v>
      </c>
      <c r="F147" s="7" t="s">
        <v>85</v>
      </c>
      <c r="G147" s="1">
        <v>12</v>
      </c>
      <c r="H147" s="9">
        <f t="shared" si="147"/>
        <v>-3.8826249414666698</v>
      </c>
      <c r="I147" s="9">
        <f t="shared" si="148"/>
        <v>269.26737505853333</v>
      </c>
      <c r="J147" s="9">
        <f t="shared" si="149"/>
        <v>1.0422771322493739E-2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6.5854071981507669</v>
      </c>
      <c r="P147" s="9">
        <f t="shared" si="152"/>
        <v>6.8638193291829658E-2</v>
      </c>
      <c r="Q147" s="12">
        <f t="shared" si="153"/>
        <v>1.7845930255875712E-2</v>
      </c>
      <c r="R147" s="9">
        <f t="shared" si="154"/>
        <v>0.19735245833333334</v>
      </c>
      <c r="S147" s="13">
        <f t="shared" si="155"/>
        <v>9.0426693473123501E-2</v>
      </c>
      <c r="T147" s="2">
        <f t="shared" si="156"/>
        <v>0.01</v>
      </c>
      <c r="U147" s="14">
        <f t="shared" si="157"/>
        <v>9.0426693473123505E-4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6.3942669347312351E-3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-4.6454997149032202</v>
      </c>
      <c r="E148" s="10">
        <f t="shared" si="166"/>
        <v>-3.8826249414666698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19373382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1258204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7045970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12626616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>
        <v>379410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1">
        <v>30200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1">
        <v>27915</v>
      </c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65188502.943830639</v>
      </c>
      <c r="J13" s="6" t="s">
        <v>37</v>
      </c>
      <c r="K13" s="6">
        <f>I13/(10000*1000)</f>
        <v>6.5188502943830642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6.6270838536451597</v>
      </c>
      <c r="E26" s="7"/>
      <c r="F26" s="7"/>
      <c r="G26" s="1">
        <v>1</v>
      </c>
      <c r="H26" s="9">
        <f t="shared" ref="H26:H37" si="0">E27</f>
        <v>6.6270838536451597</v>
      </c>
      <c r="I26" s="9">
        <f t="shared" ref="I26:I37" si="1">H26+273.15</f>
        <v>279.77708385364514</v>
      </c>
      <c r="J26" s="9">
        <f t="shared" ref="J26:J37" si="2">EXP(($C$15*(I26-$C$13))/($C$16*I26*$C$13))</f>
        <v>4.0542040520840636E-2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1.6432538040995284</v>
      </c>
      <c r="Q26" s="12">
        <f t="shared" ref="Q26:Q37" si="6">P26*$B$28</f>
        <v>0.16432538040995284</v>
      </c>
      <c r="R26" s="9">
        <f t="shared" ref="R26:R37" si="7">L26*$B$28</f>
        <v>4.0532094166666672</v>
      </c>
      <c r="S26" s="13">
        <f t="shared" ref="S26:S37" si="8">Q26/R26</f>
        <v>4.0542040520840629E-2</v>
      </c>
      <c r="T26" s="2">
        <f t="shared" ref="T26:T37" si="9">$B$27/100</f>
        <v>0.34</v>
      </c>
      <c r="U26" s="14">
        <f t="shared" ref="U26:U37" si="10">S26*T26</f>
        <v>1.3784293777085815E-2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2.6684293777085817E-2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5.6753735051290297</v>
      </c>
      <c r="E27" s="10">
        <f t="shared" ref="E27:E38" si="18">D26</f>
        <v>6.6270838536451597</v>
      </c>
      <c r="F27" s="7" t="s">
        <v>83</v>
      </c>
      <c r="G27" s="1">
        <v>2</v>
      </c>
      <c r="H27" s="9">
        <f t="shared" si="0"/>
        <v>5.6753735051290297</v>
      </c>
      <c r="I27" s="9">
        <f t="shared" si="1"/>
        <v>278.82537350512899</v>
      </c>
      <c r="J27" s="9">
        <f t="shared" si="2"/>
        <v>3.600113627488765E-2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79.420934529233804</v>
      </c>
      <c r="P27" s="9">
        <f t="shared" si="5"/>
        <v>2.8592438870658761</v>
      </c>
      <c r="Q27" s="12">
        <f t="shared" si="6"/>
        <v>0.2859243887065876</v>
      </c>
      <c r="R27" s="9">
        <f t="shared" si="7"/>
        <v>4.0532094166666672</v>
      </c>
      <c r="S27" s="13">
        <f t="shared" si="8"/>
        <v>7.0542713024122489E-2</v>
      </c>
      <c r="T27" s="2">
        <f t="shared" si="9"/>
        <v>0.34</v>
      </c>
      <c r="U27" s="14">
        <f t="shared" si="10"/>
        <v>2.3984522428201649E-2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3.6884522428201651E-2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5.8949546619310302</v>
      </c>
      <c r="E28" s="10">
        <f t="shared" si="18"/>
        <v>5.6753735051290297</v>
      </c>
      <c r="F28" s="7" t="s">
        <v>83</v>
      </c>
      <c r="G28" s="1">
        <v>3</v>
      </c>
      <c r="H28" s="9">
        <f t="shared" si="0"/>
        <v>5.8949546619310302</v>
      </c>
      <c r="I28" s="9">
        <f t="shared" si="1"/>
        <v>279.044954661931</v>
      </c>
      <c r="J28" s="9">
        <f t="shared" si="2"/>
        <v>3.7004137063978253E-2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117.0937848088346</v>
      </c>
      <c r="P28" s="9">
        <f t="shared" si="5"/>
        <v>4.3329544624060903</v>
      </c>
      <c r="Q28" s="12">
        <f t="shared" si="6"/>
        <v>0.43329544624060906</v>
      </c>
      <c r="R28" s="9">
        <f t="shared" si="7"/>
        <v>4.0532094166666672</v>
      </c>
      <c r="S28" s="13">
        <f t="shared" si="8"/>
        <v>0.1069018157460387</v>
      </c>
      <c r="T28" s="2">
        <f t="shared" si="9"/>
        <v>0.34</v>
      </c>
      <c r="U28" s="14">
        <f t="shared" si="10"/>
        <v>3.634661735365316E-2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4.9246617353653162E-2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6.47243681748387</v>
      </c>
      <c r="E29" s="10">
        <f t="shared" si="18"/>
        <v>5.8949546619310302</v>
      </c>
      <c r="F29" s="7" t="s">
        <v>83</v>
      </c>
      <c r="G29" s="1">
        <v>4</v>
      </c>
      <c r="H29" s="9">
        <f t="shared" si="0"/>
        <v>6.47243681748387</v>
      </c>
      <c r="I29" s="9">
        <f t="shared" si="1"/>
        <v>279.62243681748384</v>
      </c>
      <c r="J29" s="9">
        <f t="shared" si="2"/>
        <v>3.9769171345116983E-2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153.29292451309519</v>
      </c>
      <c r="P29" s="9">
        <f t="shared" si="5"/>
        <v>6.0963325809553659</v>
      </c>
      <c r="Q29" s="12">
        <f t="shared" si="6"/>
        <v>0.60963325809553659</v>
      </c>
      <c r="R29" s="9">
        <f t="shared" si="7"/>
        <v>4.0532094166666672</v>
      </c>
      <c r="S29" s="13">
        <f t="shared" si="8"/>
        <v>0.15040754015539987</v>
      </c>
      <c r="T29" s="2">
        <f t="shared" si="9"/>
        <v>0.34</v>
      </c>
      <c r="U29" s="14">
        <f t="shared" si="10"/>
        <v>5.1138563652835957E-2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6.4038563652835959E-2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9.5247775432000008</v>
      </c>
      <c r="E30" s="10">
        <f t="shared" si="18"/>
        <v>6.47243681748387</v>
      </c>
      <c r="F30" s="7" t="s">
        <v>83</v>
      </c>
      <c r="G30" s="1">
        <v>5</v>
      </c>
      <c r="H30" s="9">
        <f t="shared" si="0"/>
        <v>9.5247775432000008</v>
      </c>
      <c r="I30" s="9">
        <f t="shared" si="1"/>
        <v>282.67477754319998</v>
      </c>
      <c r="J30" s="9">
        <f t="shared" si="2"/>
        <v>5.792178867625903E-2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139.83676233553285</v>
      </c>
      <c r="O30" s="9">
        <f t="shared" si="19"/>
        <v>47.891923763273638</v>
      </c>
      <c r="P30" s="9">
        <f t="shared" si="5"/>
        <v>2.7739858875158436</v>
      </c>
      <c r="Q30" s="12">
        <f t="shared" si="6"/>
        <v>0.27739858875158435</v>
      </c>
      <c r="R30" s="9">
        <f t="shared" si="7"/>
        <v>4.0532094166666672</v>
      </c>
      <c r="S30" s="13">
        <f t="shared" si="8"/>
        <v>6.8439244123664131E-2</v>
      </c>
      <c r="T30" s="2">
        <f t="shared" si="9"/>
        <v>0.34</v>
      </c>
      <c r="U30" s="14">
        <f t="shared" si="10"/>
        <v>2.3269343002045806E-2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3.6169343002045808E-2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13.5541186510968</v>
      </c>
      <c r="E31" s="10">
        <f t="shared" si="18"/>
        <v>9.5247775432000008</v>
      </c>
      <c r="F31" s="7" t="s">
        <v>85</v>
      </c>
      <c r="G31" s="1">
        <v>6</v>
      </c>
      <c r="H31" s="9">
        <f t="shared" si="0"/>
        <v>13.5541186510968</v>
      </c>
      <c r="I31" s="9">
        <f t="shared" si="1"/>
        <v>286.70411865109679</v>
      </c>
      <c r="J31" s="9">
        <f t="shared" si="2"/>
        <v>9.3989834753116092E-2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85.650032042424456</v>
      </c>
      <c r="P31" s="9">
        <f t="shared" si="5"/>
        <v>8.0502323582665731</v>
      </c>
      <c r="Q31" s="12">
        <f t="shared" si="6"/>
        <v>0.80502323582665736</v>
      </c>
      <c r="R31" s="9">
        <f t="shared" si="7"/>
        <v>4.0532094166666672</v>
      </c>
      <c r="S31" s="13">
        <f t="shared" si="8"/>
        <v>0.19861377813749953</v>
      </c>
      <c r="T31" s="2">
        <f t="shared" si="9"/>
        <v>0.34</v>
      </c>
      <c r="U31" s="14">
        <f t="shared" si="10"/>
        <v>6.7528684566749847E-2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8.0428684566749842E-2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16.983655208999998</v>
      </c>
      <c r="E32" s="10">
        <f t="shared" si="18"/>
        <v>13.5541186510968</v>
      </c>
      <c r="F32" s="7" t="s">
        <v>83</v>
      </c>
      <c r="G32" s="1">
        <v>7</v>
      </c>
      <c r="H32" s="9">
        <f t="shared" si="0"/>
        <v>16.983655208999998</v>
      </c>
      <c r="I32" s="9">
        <f t="shared" si="1"/>
        <v>290.13365520899998</v>
      </c>
      <c r="J32" s="9">
        <f t="shared" si="2"/>
        <v>0.14041822118993391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118.13189385082455</v>
      </c>
      <c r="P32" s="9">
        <f t="shared" si="5"/>
        <v>16.587870400330875</v>
      </c>
      <c r="Q32" s="12">
        <f t="shared" si="6"/>
        <v>1.6587870400330875</v>
      </c>
      <c r="R32" s="9">
        <f t="shared" si="7"/>
        <v>4.0532094166666672</v>
      </c>
      <c r="S32" s="13">
        <f t="shared" si="8"/>
        <v>0.40925273518121424</v>
      </c>
      <c r="T32" s="2">
        <f t="shared" si="9"/>
        <v>0.34</v>
      </c>
      <c r="U32" s="14">
        <f t="shared" si="10"/>
        <v>0.13914592996161285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0.16479592996161285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19.728957481290301</v>
      </c>
      <c r="E33" s="10">
        <f t="shared" si="18"/>
        <v>16.983655208999998</v>
      </c>
      <c r="F33" s="7" t="s">
        <v>83</v>
      </c>
      <c r="G33" s="1">
        <v>8</v>
      </c>
      <c r="H33" s="9">
        <f t="shared" si="0"/>
        <v>19.728957481290301</v>
      </c>
      <c r="I33" s="9">
        <f t="shared" si="1"/>
        <v>292.87895748129029</v>
      </c>
      <c r="J33" s="9">
        <f t="shared" si="2"/>
        <v>0.19232698446279262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142.07611761716035</v>
      </c>
      <c r="P33" s="9">
        <f t="shared" si="5"/>
        <v>27.325071265489495</v>
      </c>
      <c r="Q33" s="12">
        <f t="shared" si="6"/>
        <v>2.7325071265489496</v>
      </c>
      <c r="R33" s="9">
        <f t="shared" si="7"/>
        <v>4.0532094166666672</v>
      </c>
      <c r="S33" s="13">
        <f t="shared" si="8"/>
        <v>0.67415888143182734</v>
      </c>
      <c r="T33" s="2">
        <f t="shared" si="9"/>
        <v>0.34</v>
      </c>
      <c r="U33" s="14">
        <f t="shared" si="10"/>
        <v>0.22921401968682131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0.25486401968682132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20.014439620322602</v>
      </c>
      <c r="E34" s="10">
        <f t="shared" si="18"/>
        <v>19.728957481290301</v>
      </c>
      <c r="F34" s="7" t="s">
        <v>83</v>
      </c>
      <c r="G34" s="1">
        <v>9</v>
      </c>
      <c r="H34" s="9">
        <f t="shared" si="0"/>
        <v>20.014439620322602</v>
      </c>
      <c r="I34" s="9">
        <f t="shared" si="1"/>
        <v>293.16443962032258</v>
      </c>
      <c r="J34" s="9">
        <f t="shared" si="2"/>
        <v>0.19865524485572972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155.28314051833752</v>
      </c>
      <c r="P34" s="9">
        <f t="shared" si="5"/>
        <v>30.847810301637026</v>
      </c>
      <c r="Q34" s="12">
        <f t="shared" si="6"/>
        <v>3.0847810301637026</v>
      </c>
      <c r="R34" s="9">
        <f t="shared" si="7"/>
        <v>4.0532094166666672</v>
      </c>
      <c r="S34" s="13">
        <f t="shared" si="8"/>
        <v>0.76107121864446037</v>
      </c>
      <c r="T34" s="2">
        <f t="shared" si="9"/>
        <v>0.34</v>
      </c>
      <c r="U34" s="14">
        <f t="shared" si="10"/>
        <v>0.25876421433911656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0.28441421433911657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17.895913963000002</v>
      </c>
      <c r="E35" s="10">
        <f t="shared" si="18"/>
        <v>20.014439620322602</v>
      </c>
      <c r="F35" s="7" t="s">
        <v>83</v>
      </c>
      <c r="G35" s="1">
        <v>10</v>
      </c>
      <c r="H35" s="9">
        <f t="shared" si="0"/>
        <v>17.895913963000002</v>
      </c>
      <c r="I35" s="9">
        <f t="shared" si="1"/>
        <v>291.04591396299998</v>
      </c>
      <c r="J35" s="9">
        <f t="shared" si="2"/>
        <v>0.15599363405118327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164.96742438336716</v>
      </c>
      <c r="P35" s="9">
        <f t="shared" si="5"/>
        <v>25.733868029625224</v>
      </c>
      <c r="Q35" s="12">
        <f t="shared" si="6"/>
        <v>2.5733868029625224</v>
      </c>
      <c r="R35" s="9">
        <f t="shared" si="7"/>
        <v>4.0532094166666672</v>
      </c>
      <c r="S35" s="13">
        <f t="shared" si="8"/>
        <v>0.63490102247883817</v>
      </c>
      <c r="T35" s="2">
        <f t="shared" si="9"/>
        <v>0.34</v>
      </c>
      <c r="U35" s="14">
        <f t="shared" si="10"/>
        <v>0.21586634764280499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0.241516347642805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10.9798561889355</v>
      </c>
      <c r="E36" s="10">
        <f t="shared" si="18"/>
        <v>17.895913963000002</v>
      </c>
      <c r="F36" s="7" t="s">
        <v>83</v>
      </c>
      <c r="G36" s="1">
        <v>11</v>
      </c>
      <c r="H36" s="9">
        <f t="shared" si="0"/>
        <v>10.9798561889355</v>
      </c>
      <c r="I36" s="9">
        <f t="shared" si="1"/>
        <v>284.12985618893549</v>
      </c>
      <c r="J36" s="9">
        <f t="shared" si="2"/>
        <v>6.9095770179069288E-2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132.27187853605483</v>
      </c>
      <c r="O36" s="9">
        <f t="shared" si="19"/>
        <v>47.493771984353771</v>
      </c>
      <c r="P36" s="9">
        <f t="shared" si="5"/>
        <v>3.2816187539680275</v>
      </c>
      <c r="Q36" s="12">
        <f t="shared" si="6"/>
        <v>0.32816187539680275</v>
      </c>
      <c r="R36" s="9">
        <f t="shared" si="7"/>
        <v>4.0532094166666672</v>
      </c>
      <c r="S36" s="13">
        <f t="shared" si="8"/>
        <v>8.0963464174195296E-2</v>
      </c>
      <c r="T36" s="2">
        <f t="shared" si="9"/>
        <v>0.34</v>
      </c>
      <c r="U36" s="14">
        <f t="shared" si="10"/>
        <v>2.7527577819226403E-2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4.0427577819226401E-2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7.5063718481333304</v>
      </c>
      <c r="E37" s="10">
        <f t="shared" si="18"/>
        <v>10.9798561889355</v>
      </c>
      <c r="F37" s="7" t="s">
        <v>85</v>
      </c>
      <c r="G37" s="1">
        <v>12</v>
      </c>
      <c r="H37" s="9">
        <f t="shared" si="0"/>
        <v>7.5063718481333304</v>
      </c>
      <c r="I37" s="9">
        <f t="shared" si="1"/>
        <v>280.65637184813329</v>
      </c>
      <c r="J37" s="9">
        <f t="shared" si="2"/>
        <v>4.5212470754190388E-2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84.744247397052405</v>
      </c>
      <c r="P37" s="9">
        <f t="shared" si="5"/>
        <v>3.8314968070251068</v>
      </c>
      <c r="Q37" s="12">
        <f t="shared" si="6"/>
        <v>0.38314968070251071</v>
      </c>
      <c r="R37" s="9">
        <f t="shared" si="7"/>
        <v>4.0532094166666672</v>
      </c>
      <c r="S37" s="13">
        <f t="shared" si="8"/>
        <v>9.4529949310541789E-2</v>
      </c>
      <c r="T37" s="2">
        <f t="shared" si="9"/>
        <v>0.34</v>
      </c>
      <c r="U37" s="14">
        <f t="shared" si="10"/>
        <v>3.214018276558421E-2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4.5040182765584212E-2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4.2735424759354803</v>
      </c>
      <c r="E38" s="10">
        <f t="shared" si="18"/>
        <v>7.5063718481333304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6.6270838536451597</v>
      </c>
      <c r="E42" s="7"/>
      <c r="F42" s="7"/>
      <c r="G42" s="1">
        <v>1</v>
      </c>
      <c r="H42" s="9">
        <f t="shared" ref="H42:H53" si="20">E43</f>
        <v>6.6270838536451597</v>
      </c>
      <c r="I42" s="9">
        <f t="shared" ref="I42:I53" si="21">H42+273.15</f>
        <v>279.77708385364514</v>
      </c>
      <c r="J42" s="9">
        <f t="shared" ref="J42:J53" si="22">EXP(($C$15*(I42-$C$13))/($C$16*I42*$C$13))</f>
        <v>4.0542040520840636E-2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2.3861524724047269</v>
      </c>
      <c r="Q42" s="12">
        <f t="shared" ref="Q42:Q53" si="26">P42*$B$44</f>
        <v>0.57267659337713439</v>
      </c>
      <c r="R42" s="9">
        <f t="shared" ref="R42:R53" si="27">L42*$B$44</f>
        <v>14.125500000000001</v>
      </c>
      <c r="S42" s="13">
        <f t="shared" ref="S42:S53" si="28">Q42/R42</f>
        <v>4.0542040520840636E-2</v>
      </c>
      <c r="T42" s="2">
        <f t="shared" ref="T42:T53" si="29">$B$43/100</f>
        <v>0.43</v>
      </c>
      <c r="U42" s="14">
        <f t="shared" ref="U42:U53" si="30">S42*T42</f>
        <v>1.7433077423961472E-2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2.5853077423961472E-2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1614448.5</v>
      </c>
      <c r="AU42" s="1">
        <f t="shared" ref="AU42:AU53" si="38">AT42*10000*AS42*0.67*AR42*AQ42</f>
        <v>9186426808.7460747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5.6753735051290297</v>
      </c>
      <c r="E43" s="10">
        <f t="shared" ref="E43:E54" si="40">D42</f>
        <v>6.6270838536451597</v>
      </c>
      <c r="F43" s="7" t="s">
        <v>83</v>
      </c>
      <c r="G43" s="1">
        <v>2</v>
      </c>
      <c r="H43" s="9">
        <f t="shared" si="20"/>
        <v>5.6753735051290297</v>
      </c>
      <c r="I43" s="9">
        <f t="shared" si="21"/>
        <v>278.82537350512899</v>
      </c>
      <c r="J43" s="9">
        <f t="shared" si="22"/>
        <v>3.600113627488765E-2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115.32634752759527</v>
      </c>
      <c r="P43" s="9">
        <f t="shared" si="25"/>
        <v>4.15187955342601</v>
      </c>
      <c r="Q43" s="12">
        <f t="shared" si="26"/>
        <v>0.99645109282224231</v>
      </c>
      <c r="R43" s="9">
        <f t="shared" si="27"/>
        <v>14.125500000000001</v>
      </c>
      <c r="S43" s="13">
        <f t="shared" si="28"/>
        <v>7.0542713024122489E-2</v>
      </c>
      <c r="T43" s="2">
        <f t="shared" si="29"/>
        <v>0.43</v>
      </c>
      <c r="U43" s="14">
        <f t="shared" si="30"/>
        <v>3.0333366600372669E-2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3.8753366600372666E-2</v>
      </c>
      <c r="AR43" s="9">
        <f t="shared" si="35"/>
        <v>136.875</v>
      </c>
      <c r="AS43" s="1">
        <f t="shared" si="36"/>
        <v>0.24</v>
      </c>
      <c r="AT43" s="1">
        <f t="shared" si="37"/>
        <v>1614448.5</v>
      </c>
      <c r="AU43" s="1">
        <f t="shared" si="38"/>
        <v>13770312912.027687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5.8949546619310302</v>
      </c>
      <c r="E44" s="10">
        <f t="shared" si="40"/>
        <v>5.6753735051290297</v>
      </c>
      <c r="F44" s="7" t="s">
        <v>83</v>
      </c>
      <c r="G44" s="1">
        <v>3</v>
      </c>
      <c r="H44" s="9">
        <f t="shared" si="20"/>
        <v>5.8949546619310302</v>
      </c>
      <c r="I44" s="9">
        <f t="shared" si="21"/>
        <v>279.044954661931</v>
      </c>
      <c r="J44" s="9">
        <f t="shared" si="22"/>
        <v>3.7004137063978253E-2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170.03071797416928</v>
      </c>
      <c r="P44" s="9">
        <f t="shared" si="25"/>
        <v>6.2918399930027906</v>
      </c>
      <c r="Q44" s="12">
        <f t="shared" si="26"/>
        <v>1.5100415983206696</v>
      </c>
      <c r="R44" s="9">
        <f t="shared" si="27"/>
        <v>14.125500000000001</v>
      </c>
      <c r="S44" s="13">
        <f t="shared" si="28"/>
        <v>0.1069018157460387</v>
      </c>
      <c r="T44" s="2">
        <f t="shared" si="29"/>
        <v>0.43</v>
      </c>
      <c r="U44" s="14">
        <f t="shared" si="30"/>
        <v>4.5967780770796642E-2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5.4387780770796638E-2</v>
      </c>
      <c r="AR44" s="9">
        <f t="shared" si="35"/>
        <v>136.875</v>
      </c>
      <c r="AS44" s="1">
        <f t="shared" si="36"/>
        <v>0.24</v>
      </c>
      <c r="AT44" s="1">
        <f t="shared" si="37"/>
        <v>1614448.5</v>
      </c>
      <c r="AU44" s="1">
        <f t="shared" si="38"/>
        <v>19325721234.176079</v>
      </c>
    </row>
    <row r="45" spans="1:48" x14ac:dyDescent="0.15">
      <c r="C45" s="7">
        <v>3</v>
      </c>
      <c r="D45" s="7">
        <f t="shared" si="39"/>
        <v>6.47243681748387</v>
      </c>
      <c r="E45" s="10">
        <f t="shared" si="40"/>
        <v>5.8949546619310302</v>
      </c>
      <c r="F45" s="7" t="s">
        <v>83</v>
      </c>
      <c r="G45" s="1">
        <v>4</v>
      </c>
      <c r="H45" s="9">
        <f t="shared" si="20"/>
        <v>6.47243681748387</v>
      </c>
      <c r="I45" s="9">
        <f t="shared" si="21"/>
        <v>279.62243681748384</v>
      </c>
      <c r="J45" s="9">
        <f t="shared" si="22"/>
        <v>3.9769171345116983E-2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222.59512798116651</v>
      </c>
      <c r="P45" s="9">
        <f t="shared" si="25"/>
        <v>8.8524237852712542</v>
      </c>
      <c r="Q45" s="12">
        <f t="shared" si="26"/>
        <v>2.1245817084651009</v>
      </c>
      <c r="R45" s="9">
        <f t="shared" si="27"/>
        <v>14.125500000000001</v>
      </c>
      <c r="S45" s="13">
        <f t="shared" si="28"/>
        <v>0.15040754015539987</v>
      </c>
      <c r="T45" s="2">
        <f t="shared" si="29"/>
        <v>0.43</v>
      </c>
      <c r="U45" s="14">
        <f t="shared" si="30"/>
        <v>6.4675242266821947E-2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7.3095242266821958E-2</v>
      </c>
      <c r="AR45" s="9">
        <f t="shared" si="35"/>
        <v>136.875</v>
      </c>
      <c r="AS45" s="1">
        <f t="shared" si="36"/>
        <v>0.24</v>
      </c>
      <c r="AT45" s="1">
        <f t="shared" si="37"/>
        <v>1614448.5</v>
      </c>
      <c r="AU45" s="1">
        <f t="shared" si="38"/>
        <v>25973081739.559914</v>
      </c>
    </row>
    <row r="46" spans="1:48" x14ac:dyDescent="0.15">
      <c r="C46" s="7">
        <v>4</v>
      </c>
      <c r="D46" s="7">
        <f t="shared" si="39"/>
        <v>9.5247775432000008</v>
      </c>
      <c r="E46" s="10">
        <f t="shared" si="40"/>
        <v>6.47243681748387</v>
      </c>
      <c r="F46" s="7" t="s">
        <v>83</v>
      </c>
      <c r="G46" s="1">
        <v>5</v>
      </c>
      <c r="H46" s="9">
        <f t="shared" si="20"/>
        <v>9.5247775432000008</v>
      </c>
      <c r="I46" s="9">
        <f t="shared" si="21"/>
        <v>282.67477754319998</v>
      </c>
      <c r="J46" s="9">
        <f t="shared" si="22"/>
        <v>5.792178867625903E-2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203.05556898610052</v>
      </c>
      <c r="O46" s="9">
        <f t="shared" si="41"/>
        <v>69.543385209794735</v>
      </c>
      <c r="P46" s="9">
        <f t="shared" si="25"/>
        <v>4.028077261953408</v>
      </c>
      <c r="Q46" s="12">
        <f t="shared" si="26"/>
        <v>0.96673854286881789</v>
      </c>
      <c r="R46" s="9">
        <f t="shared" si="27"/>
        <v>14.125500000000001</v>
      </c>
      <c r="S46" s="13">
        <f t="shared" si="28"/>
        <v>6.8439244123664145E-2</v>
      </c>
      <c r="T46" s="2">
        <f t="shared" si="29"/>
        <v>0.43</v>
      </c>
      <c r="U46" s="14">
        <f t="shared" si="30"/>
        <v>2.9428874973175582E-2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3.7848874973175579E-2</v>
      </c>
      <c r="AR46" s="9">
        <f t="shared" si="35"/>
        <v>136.875</v>
      </c>
      <c r="AS46" s="1">
        <f t="shared" si="36"/>
        <v>0.24</v>
      </c>
      <c r="AT46" s="1">
        <f t="shared" si="37"/>
        <v>1614448.5</v>
      </c>
      <c r="AU46" s="1">
        <f t="shared" si="38"/>
        <v>13448918054.614365</v>
      </c>
    </row>
    <row r="47" spans="1:48" x14ac:dyDescent="0.15">
      <c r="C47" s="7">
        <v>5</v>
      </c>
      <c r="D47" s="7">
        <f t="shared" si="39"/>
        <v>13.5541186510968</v>
      </c>
      <c r="E47" s="10">
        <f t="shared" si="40"/>
        <v>9.5247775432000008</v>
      </c>
      <c r="F47" s="7" t="s">
        <v>85</v>
      </c>
      <c r="G47" s="1">
        <v>6</v>
      </c>
      <c r="H47" s="9">
        <f t="shared" si="20"/>
        <v>13.5541186510968</v>
      </c>
      <c r="I47" s="9">
        <f t="shared" si="21"/>
        <v>286.70411865109679</v>
      </c>
      <c r="J47" s="9">
        <f t="shared" si="22"/>
        <v>9.3989834753116092E-2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124.37155794784131</v>
      </c>
      <c r="P47" s="9">
        <f t="shared" si="25"/>
        <v>11.689662179505207</v>
      </c>
      <c r="Q47" s="12">
        <f t="shared" si="26"/>
        <v>2.8055189230812498</v>
      </c>
      <c r="R47" s="9">
        <f t="shared" si="27"/>
        <v>14.125500000000001</v>
      </c>
      <c r="S47" s="13">
        <f t="shared" si="28"/>
        <v>0.19861377813749953</v>
      </c>
      <c r="T47" s="2">
        <f t="shared" si="29"/>
        <v>0.43</v>
      </c>
      <c r="U47" s="14">
        <f t="shared" si="30"/>
        <v>8.5403924599124798E-2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9.3823924599124808E-2</v>
      </c>
      <c r="AR47" s="9">
        <f t="shared" si="35"/>
        <v>136.875</v>
      </c>
      <c r="AS47" s="1">
        <f t="shared" si="36"/>
        <v>0.24</v>
      </c>
      <c r="AT47" s="1">
        <f t="shared" si="37"/>
        <v>1614448.5</v>
      </c>
      <c r="AU47" s="1">
        <f t="shared" si="38"/>
        <v>33338646773.259083</v>
      </c>
    </row>
    <row r="48" spans="1:48" x14ac:dyDescent="0.15">
      <c r="C48" s="7">
        <v>6</v>
      </c>
      <c r="D48" s="7">
        <f t="shared" si="39"/>
        <v>16.983655208999998</v>
      </c>
      <c r="E48" s="10">
        <f t="shared" si="40"/>
        <v>13.5541186510968</v>
      </c>
      <c r="F48" s="7" t="s">
        <v>83</v>
      </c>
      <c r="G48" s="1">
        <v>7</v>
      </c>
      <c r="H48" s="9">
        <f t="shared" si="20"/>
        <v>16.983655208999998</v>
      </c>
      <c r="I48" s="9">
        <f t="shared" si="21"/>
        <v>290.13365520899998</v>
      </c>
      <c r="J48" s="9">
        <f t="shared" si="22"/>
        <v>0.14041822118993391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171.53814576833611</v>
      </c>
      <c r="P48" s="9">
        <f t="shared" si="25"/>
        <v>24.087081295009344</v>
      </c>
      <c r="Q48" s="12">
        <f t="shared" si="26"/>
        <v>5.7808995108022421</v>
      </c>
      <c r="R48" s="9">
        <f t="shared" si="27"/>
        <v>14.125500000000001</v>
      </c>
      <c r="S48" s="13">
        <f t="shared" si="28"/>
        <v>0.40925273518121424</v>
      </c>
      <c r="T48" s="2">
        <f t="shared" si="29"/>
        <v>0.43</v>
      </c>
      <c r="U48" s="14">
        <f t="shared" si="30"/>
        <v>0.17597867612792212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0.19157867612792212</v>
      </c>
      <c r="AR48" s="9">
        <f t="shared" si="35"/>
        <v>136.875</v>
      </c>
      <c r="AS48" s="1">
        <f t="shared" si="36"/>
        <v>0.24</v>
      </c>
      <c r="AT48" s="1">
        <f t="shared" si="37"/>
        <v>1614448.5</v>
      </c>
      <c r="AU48" s="1">
        <f t="shared" si="38"/>
        <v>68074042308.575264</v>
      </c>
    </row>
    <row r="49" spans="1:48" x14ac:dyDescent="0.15">
      <c r="C49" s="7">
        <v>7</v>
      </c>
      <c r="D49" s="7">
        <f t="shared" si="39"/>
        <v>19.728957481290301</v>
      </c>
      <c r="E49" s="10">
        <f t="shared" si="40"/>
        <v>16.983655208999998</v>
      </c>
      <c r="F49" s="7" t="s">
        <v>83</v>
      </c>
      <c r="G49" s="1">
        <v>8</v>
      </c>
      <c r="H49" s="9">
        <f t="shared" si="20"/>
        <v>19.728957481290301</v>
      </c>
      <c r="I49" s="9">
        <f t="shared" si="21"/>
        <v>292.87895748129029</v>
      </c>
      <c r="J49" s="9">
        <f t="shared" si="22"/>
        <v>0.19232698446279262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206.30731447332676</v>
      </c>
      <c r="P49" s="9">
        <f t="shared" si="25"/>
        <v>39.678463665271984</v>
      </c>
      <c r="Q49" s="12">
        <f t="shared" si="26"/>
        <v>9.5228312796652759</v>
      </c>
      <c r="R49" s="9">
        <f t="shared" si="27"/>
        <v>14.125500000000001</v>
      </c>
      <c r="S49" s="13">
        <f t="shared" si="28"/>
        <v>0.67415888143182723</v>
      </c>
      <c r="T49" s="2">
        <f t="shared" si="29"/>
        <v>0.43</v>
      </c>
      <c r="U49" s="14">
        <f t="shared" si="30"/>
        <v>0.28988831901568568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0.30548831901568568</v>
      </c>
      <c r="AR49" s="9">
        <f t="shared" si="35"/>
        <v>136.875</v>
      </c>
      <c r="AS49" s="1">
        <f t="shared" si="36"/>
        <v>0.24</v>
      </c>
      <c r="AT49" s="1">
        <f t="shared" si="37"/>
        <v>1614448.5</v>
      </c>
      <c r="AU49" s="1">
        <f t="shared" si="38"/>
        <v>108549788388.57518</v>
      </c>
    </row>
    <row r="50" spans="1:48" x14ac:dyDescent="0.15">
      <c r="C50" s="7">
        <v>8</v>
      </c>
      <c r="D50" s="7">
        <f t="shared" si="39"/>
        <v>20.014439620322602</v>
      </c>
      <c r="E50" s="10">
        <f t="shared" si="40"/>
        <v>19.728957481290301</v>
      </c>
      <c r="F50" s="7" t="s">
        <v>83</v>
      </c>
      <c r="G50" s="1">
        <v>9</v>
      </c>
      <c r="H50" s="9">
        <f t="shared" si="20"/>
        <v>20.014439620322602</v>
      </c>
      <c r="I50" s="9">
        <f t="shared" si="21"/>
        <v>293.16443962032258</v>
      </c>
      <c r="J50" s="9">
        <f t="shared" si="22"/>
        <v>0.19865524485572972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225.48510080805477</v>
      </c>
      <c r="P50" s="9">
        <f t="shared" si="25"/>
        <v>44.793797912343017</v>
      </c>
      <c r="Q50" s="12">
        <f t="shared" si="26"/>
        <v>10.750511498962323</v>
      </c>
      <c r="R50" s="9">
        <f t="shared" si="27"/>
        <v>14.125500000000001</v>
      </c>
      <c r="S50" s="13">
        <f t="shared" si="28"/>
        <v>0.76107121864446026</v>
      </c>
      <c r="T50" s="2">
        <f t="shared" si="29"/>
        <v>0.43</v>
      </c>
      <c r="U50" s="14">
        <f t="shared" si="30"/>
        <v>0.32726062401711792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0.34286062401711792</v>
      </c>
      <c r="AR50" s="9">
        <f t="shared" si="35"/>
        <v>136.875</v>
      </c>
      <c r="AS50" s="1">
        <f t="shared" si="36"/>
        <v>0.24</v>
      </c>
      <c r="AT50" s="1">
        <f t="shared" si="37"/>
        <v>1614448.5</v>
      </c>
      <c r="AU50" s="1">
        <f t="shared" si="38"/>
        <v>121829365861.68459</v>
      </c>
    </row>
    <row r="51" spans="1:48" x14ac:dyDescent="0.15">
      <c r="C51" s="7">
        <v>9</v>
      </c>
      <c r="D51" s="7">
        <f t="shared" si="39"/>
        <v>17.895913963000002</v>
      </c>
      <c r="E51" s="10">
        <f t="shared" si="40"/>
        <v>20.014439620322602</v>
      </c>
      <c r="F51" s="7" t="s">
        <v>83</v>
      </c>
      <c r="G51" s="1">
        <v>10</v>
      </c>
      <c r="H51" s="9">
        <f t="shared" si="20"/>
        <v>17.895913963000002</v>
      </c>
      <c r="I51" s="9">
        <f t="shared" si="21"/>
        <v>291.04591396299998</v>
      </c>
      <c r="J51" s="9">
        <f t="shared" si="22"/>
        <v>0.15599363405118327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239.54755289571173</v>
      </c>
      <c r="P51" s="9">
        <f t="shared" si="25"/>
        <v>37.367893304270126</v>
      </c>
      <c r="Q51" s="12">
        <f t="shared" si="26"/>
        <v>8.9682943930248307</v>
      </c>
      <c r="R51" s="9">
        <f t="shared" si="27"/>
        <v>14.125500000000001</v>
      </c>
      <c r="S51" s="13">
        <f t="shared" si="28"/>
        <v>0.63490102247883828</v>
      </c>
      <c r="T51" s="2">
        <f t="shared" si="29"/>
        <v>0.43</v>
      </c>
      <c r="U51" s="14">
        <f t="shared" si="30"/>
        <v>0.27300743966590046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0.28860743966590047</v>
      </c>
      <c r="AR51" s="9">
        <f t="shared" si="35"/>
        <v>136.875</v>
      </c>
      <c r="AS51" s="1">
        <f t="shared" si="36"/>
        <v>0.24</v>
      </c>
      <c r="AT51" s="1">
        <f t="shared" si="37"/>
        <v>1614448.5</v>
      </c>
      <c r="AU51" s="1">
        <f t="shared" si="38"/>
        <v>102551471048.20523</v>
      </c>
    </row>
    <row r="52" spans="1:48" x14ac:dyDescent="0.15">
      <c r="C52" s="7">
        <v>10</v>
      </c>
      <c r="D52" s="7">
        <f t="shared" si="39"/>
        <v>10.9798561889355</v>
      </c>
      <c r="E52" s="10">
        <f t="shared" si="40"/>
        <v>17.895913963000002</v>
      </c>
      <c r="F52" s="7" t="s">
        <v>83</v>
      </c>
      <c r="G52" s="1">
        <v>11</v>
      </c>
      <c r="H52" s="9">
        <f t="shared" si="20"/>
        <v>10.9798561889355</v>
      </c>
      <c r="I52" s="9">
        <f t="shared" si="21"/>
        <v>284.12985618893549</v>
      </c>
      <c r="J52" s="9">
        <f t="shared" si="22"/>
        <v>6.9095770179069288E-2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192.07067661186954</v>
      </c>
      <c r="O52" s="9">
        <f t="shared" si="41"/>
        <v>68.965232979572079</v>
      </c>
      <c r="P52" s="9">
        <f t="shared" si="25"/>
        <v>4.7652058883024822</v>
      </c>
      <c r="Q52" s="12">
        <f t="shared" si="26"/>
        <v>1.1436494131925956</v>
      </c>
      <c r="R52" s="9">
        <f t="shared" si="27"/>
        <v>14.125500000000001</v>
      </c>
      <c r="S52" s="13">
        <f t="shared" si="28"/>
        <v>8.0963464174195296E-2</v>
      </c>
      <c r="T52" s="2">
        <f t="shared" si="29"/>
        <v>0.43</v>
      </c>
      <c r="U52" s="14">
        <f t="shared" si="30"/>
        <v>3.4814289594903979E-2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4.3234289594903975E-2</v>
      </c>
      <c r="AR52" s="9">
        <f t="shared" si="35"/>
        <v>136.875</v>
      </c>
      <c r="AS52" s="1">
        <f t="shared" si="36"/>
        <v>0.24</v>
      </c>
      <c r="AT52" s="1">
        <f t="shared" si="37"/>
        <v>1614448.5</v>
      </c>
      <c r="AU52" s="1">
        <f t="shared" si="38"/>
        <v>15362528432.441414</v>
      </c>
    </row>
    <row r="53" spans="1:48" x14ac:dyDescent="0.15">
      <c r="C53" s="7">
        <v>11</v>
      </c>
      <c r="D53" s="7">
        <f t="shared" si="39"/>
        <v>7.5063718481333304</v>
      </c>
      <c r="E53" s="10">
        <f t="shared" si="40"/>
        <v>10.9798561889355</v>
      </c>
      <c r="F53" s="7" t="s">
        <v>85</v>
      </c>
      <c r="G53" s="1">
        <v>12</v>
      </c>
      <c r="H53" s="9">
        <f t="shared" si="20"/>
        <v>7.5063718481333304</v>
      </c>
      <c r="I53" s="9">
        <f t="shared" si="21"/>
        <v>280.65637184813329</v>
      </c>
      <c r="J53" s="9">
        <f t="shared" si="22"/>
        <v>4.5212470754190388E-2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123.05627709126961</v>
      </c>
      <c r="P53" s="9">
        <f t="shared" si="25"/>
        <v>5.5636783291085754</v>
      </c>
      <c r="Q53" s="12">
        <f t="shared" si="26"/>
        <v>1.3352827989860581</v>
      </c>
      <c r="R53" s="9">
        <f t="shared" si="27"/>
        <v>14.125500000000001</v>
      </c>
      <c r="S53" s="13">
        <f t="shared" si="28"/>
        <v>9.4529949310541789E-2</v>
      </c>
      <c r="T53" s="2">
        <f t="shared" si="29"/>
        <v>0.43</v>
      </c>
      <c r="U53" s="14">
        <f t="shared" si="30"/>
        <v>4.0647878203532967E-2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4.9067878203532964E-2</v>
      </c>
      <c r="AR53" s="9">
        <f t="shared" si="35"/>
        <v>136.875</v>
      </c>
      <c r="AS53" s="1">
        <f t="shared" si="36"/>
        <v>0.24</v>
      </c>
      <c r="AT53" s="1">
        <f t="shared" si="37"/>
        <v>1614448.5</v>
      </c>
      <c r="AU53" s="1">
        <f t="shared" si="38"/>
        <v>17435389388.477394</v>
      </c>
      <c r="AV53" s="1">
        <f>SUM(AU42:AU53)</f>
        <v>548845692950.34229</v>
      </c>
    </row>
    <row r="54" spans="1:48" x14ac:dyDescent="0.15">
      <c r="C54" s="7">
        <v>12</v>
      </c>
      <c r="D54" s="7">
        <f t="shared" si="39"/>
        <v>4.2735424759354803</v>
      </c>
      <c r="E54" s="10">
        <f t="shared" si="40"/>
        <v>7.5063718481333304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6.6270838536451597</v>
      </c>
      <c r="E58" s="7"/>
      <c r="F58" s="7"/>
      <c r="G58" s="1">
        <v>1</v>
      </c>
      <c r="H58" s="9">
        <f t="shared" ref="H58:H69" si="42">E59</f>
        <v>6.6270838536451597</v>
      </c>
      <c r="I58" s="9">
        <f t="shared" ref="I58:I69" si="43">H58+273.15</f>
        <v>279.77708385364514</v>
      </c>
      <c r="J58" s="9">
        <f t="shared" ref="J58:J69" si="44">EXP(($C$15*(I58-$C$13))/($C$16*I58*$C$13))</f>
        <v>4.0542040520840636E-2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4.0447442426292009E-3</v>
      </c>
      <c r="Q58" s="12">
        <f t="shared" ref="Q58:Q69" si="48">P58*$B$60</f>
        <v>7.6850140609954819E-4</v>
      </c>
      <c r="R58" s="9">
        <f t="shared" ref="R58:R69" si="49">L58*$B$60</f>
        <v>1.8955666666666669E-2</v>
      </c>
      <c r="S58" s="13">
        <f t="shared" ref="S58:S69" si="50">Q58/R58</f>
        <v>4.0542040520840636E-2</v>
      </c>
      <c r="T58" s="2">
        <f t="shared" ref="T58:T69" si="51">$B$59/100</f>
        <v>0.01</v>
      </c>
      <c r="U58" s="14">
        <f t="shared" ref="U58:U69" si="52">S58*T58</f>
        <v>4.0542040520840636E-4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1.2405420405208407E-2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587164.16666666663</v>
      </c>
      <c r="AU58" s="1">
        <f t="shared" ref="AU58:AU69" si="59">AT58*10000*AS58*0.67*AR58*AQ58</f>
        <v>92509193.77198717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5.6753735051290297</v>
      </c>
      <c r="E59" s="10">
        <f t="shared" ref="E59:E70" si="61">D58</f>
        <v>6.6270838536451597</v>
      </c>
      <c r="F59" s="7" t="s">
        <v>83</v>
      </c>
      <c r="G59" s="1">
        <v>2</v>
      </c>
      <c r="H59" s="9">
        <f t="shared" si="42"/>
        <v>5.6753735051290297</v>
      </c>
      <c r="I59" s="9">
        <f t="shared" si="43"/>
        <v>278.82537350512899</v>
      </c>
      <c r="J59" s="9">
        <f t="shared" si="44"/>
        <v>3.600113627488765E-2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0.19548858909070413</v>
      </c>
      <c r="P59" s="9">
        <f t="shared" si="47"/>
        <v>7.0378113360399543E-3</v>
      </c>
      <c r="Q59" s="12">
        <f t="shared" si="48"/>
        <v>1.3371841538475913E-3</v>
      </c>
      <c r="R59" s="9">
        <f t="shared" si="49"/>
        <v>1.8955666666666669E-2</v>
      </c>
      <c r="S59" s="13">
        <f t="shared" si="50"/>
        <v>7.0542713024122489E-2</v>
      </c>
      <c r="T59" s="2">
        <f t="shared" si="51"/>
        <v>0.01</v>
      </c>
      <c r="U59" s="14">
        <f t="shared" si="52"/>
        <v>7.0542713024122493E-4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1.2705427130241226E-2</v>
      </c>
      <c r="AR59" s="9">
        <f t="shared" si="56"/>
        <v>9.9766666666666666</v>
      </c>
      <c r="AS59" s="1">
        <f t="shared" si="57"/>
        <v>0.19</v>
      </c>
      <c r="AT59" s="1">
        <f t="shared" si="58"/>
        <v>587164.16666666663</v>
      </c>
      <c r="AU59" s="1">
        <f t="shared" si="59"/>
        <v>94746391.654237747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5.8949546619310302</v>
      </c>
      <c r="E60" s="10">
        <f t="shared" si="61"/>
        <v>5.6753735051290297</v>
      </c>
      <c r="F60" s="7" t="s">
        <v>83</v>
      </c>
      <c r="G60" s="1">
        <v>3</v>
      </c>
      <c r="H60" s="9">
        <f t="shared" si="42"/>
        <v>5.8949546619310302</v>
      </c>
      <c r="I60" s="9">
        <f t="shared" si="43"/>
        <v>279.044954661931</v>
      </c>
      <c r="J60" s="9">
        <f t="shared" si="44"/>
        <v>3.7004137063978253E-2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0.28821744442133079</v>
      </c>
      <c r="P60" s="9">
        <f t="shared" si="47"/>
        <v>1.0665237817596459E-2</v>
      </c>
      <c r="Q60" s="12">
        <f t="shared" si="48"/>
        <v>2.0263951853433273E-3</v>
      </c>
      <c r="R60" s="9">
        <f t="shared" si="49"/>
        <v>1.8955666666666669E-2</v>
      </c>
      <c r="S60" s="13">
        <f t="shared" si="50"/>
        <v>0.10690181574603867</v>
      </c>
      <c r="T60" s="2">
        <f t="shared" si="51"/>
        <v>0.01</v>
      </c>
      <c r="U60" s="14">
        <f t="shared" si="52"/>
        <v>1.0690181574603867E-3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1.3069018157460387E-2</v>
      </c>
      <c r="AR60" s="9">
        <f t="shared" si="56"/>
        <v>9.9766666666666666</v>
      </c>
      <c r="AS60" s="1">
        <f t="shared" si="57"/>
        <v>0.19</v>
      </c>
      <c r="AT60" s="1">
        <f t="shared" si="58"/>
        <v>587164.16666666663</v>
      </c>
      <c r="AU60" s="1">
        <f t="shared" si="59"/>
        <v>97457747.794707701</v>
      </c>
    </row>
    <row r="61" spans="1:48" x14ac:dyDescent="0.15">
      <c r="C61" s="7">
        <v>3</v>
      </c>
      <c r="D61" s="7">
        <f t="shared" si="60"/>
        <v>6.47243681748387</v>
      </c>
      <c r="E61" s="10">
        <f t="shared" si="61"/>
        <v>5.8949546619310302</v>
      </c>
      <c r="F61" s="7" t="s">
        <v>83</v>
      </c>
      <c r="G61" s="1">
        <v>4</v>
      </c>
      <c r="H61" s="9">
        <f t="shared" si="42"/>
        <v>6.47243681748387</v>
      </c>
      <c r="I61" s="9">
        <f t="shared" si="43"/>
        <v>279.62243681748384</v>
      </c>
      <c r="J61" s="9">
        <f t="shared" si="44"/>
        <v>3.9769171345116983E-2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0.37731887327040098</v>
      </c>
      <c r="P61" s="9">
        <f t="shared" si="47"/>
        <v>1.5005658922837057E-2</v>
      </c>
      <c r="Q61" s="12">
        <f t="shared" si="48"/>
        <v>2.8510751953390407E-3</v>
      </c>
      <c r="R61" s="9">
        <f t="shared" si="49"/>
        <v>1.8955666666666669E-2</v>
      </c>
      <c r="S61" s="13">
        <f t="shared" si="50"/>
        <v>0.15040754015539981</v>
      </c>
      <c r="T61" s="2">
        <f t="shared" si="51"/>
        <v>0.01</v>
      </c>
      <c r="U61" s="14">
        <f t="shared" si="52"/>
        <v>1.5040754015539981E-3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1.3504075401553999E-2</v>
      </c>
      <c r="AR61" s="9">
        <f t="shared" si="56"/>
        <v>9.9766666666666666</v>
      </c>
      <c r="AS61" s="1">
        <f t="shared" si="57"/>
        <v>0.19</v>
      </c>
      <c r="AT61" s="1">
        <f t="shared" si="58"/>
        <v>587164.16666666663</v>
      </c>
      <c r="AU61" s="1">
        <f t="shared" si="59"/>
        <v>100702038.88530752</v>
      </c>
    </row>
    <row r="62" spans="1:48" x14ac:dyDescent="0.15">
      <c r="C62" s="7">
        <v>4</v>
      </c>
      <c r="D62" s="7">
        <f t="shared" si="60"/>
        <v>9.5247775432000008</v>
      </c>
      <c r="E62" s="10">
        <f t="shared" si="61"/>
        <v>6.47243681748387</v>
      </c>
      <c r="F62" s="7" t="s">
        <v>83</v>
      </c>
      <c r="G62" s="1">
        <v>5</v>
      </c>
      <c r="H62" s="9">
        <f t="shared" si="42"/>
        <v>9.5247775432000008</v>
      </c>
      <c r="I62" s="9">
        <f t="shared" si="43"/>
        <v>282.67477754319998</v>
      </c>
      <c r="J62" s="9">
        <f t="shared" si="44"/>
        <v>5.792178867625903E-2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0.34419755363018573</v>
      </c>
      <c r="O62" s="9">
        <f t="shared" si="62"/>
        <v>0.11788232738404486</v>
      </c>
      <c r="P62" s="9">
        <f t="shared" si="47"/>
        <v>6.8279552554042292E-3</v>
      </c>
      <c r="Q62" s="12">
        <f t="shared" si="48"/>
        <v>1.2973114985268036E-3</v>
      </c>
      <c r="R62" s="9">
        <f t="shared" si="49"/>
        <v>1.8955666666666669E-2</v>
      </c>
      <c r="S62" s="13">
        <f t="shared" si="50"/>
        <v>6.8439244123664172E-2</v>
      </c>
      <c r="T62" s="2">
        <f t="shared" si="51"/>
        <v>0.01</v>
      </c>
      <c r="U62" s="14">
        <f t="shared" si="52"/>
        <v>6.8439244123664176E-4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1.2684392441236642E-2</v>
      </c>
      <c r="AR62" s="9">
        <f t="shared" si="56"/>
        <v>9.9766666666666666</v>
      </c>
      <c r="AS62" s="1">
        <f t="shared" si="57"/>
        <v>0.19</v>
      </c>
      <c r="AT62" s="1">
        <f t="shared" si="58"/>
        <v>587164.16666666663</v>
      </c>
      <c r="AU62" s="1">
        <f t="shared" si="59"/>
        <v>94589532.631528482</v>
      </c>
    </row>
    <row r="63" spans="1:48" x14ac:dyDescent="0.15">
      <c r="C63" s="7">
        <v>5</v>
      </c>
      <c r="D63" s="7">
        <f t="shared" si="60"/>
        <v>13.5541186510968</v>
      </c>
      <c r="E63" s="10">
        <f t="shared" si="61"/>
        <v>9.5247775432000008</v>
      </c>
      <c r="F63" s="7" t="s">
        <v>85</v>
      </c>
      <c r="G63" s="1">
        <v>6</v>
      </c>
      <c r="H63" s="9">
        <f t="shared" si="42"/>
        <v>13.5541186510968</v>
      </c>
      <c r="I63" s="9">
        <f t="shared" si="43"/>
        <v>286.70411865109679</v>
      </c>
      <c r="J63" s="9">
        <f t="shared" si="44"/>
        <v>9.3989834753116092E-2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0.21082103879530731</v>
      </c>
      <c r="P63" s="9">
        <f t="shared" si="47"/>
        <v>1.981503459885121E-2</v>
      </c>
      <c r="Q63" s="12">
        <f t="shared" si="48"/>
        <v>3.76485657378173E-3</v>
      </c>
      <c r="R63" s="9">
        <f t="shared" si="49"/>
        <v>1.8955666666666669E-2</v>
      </c>
      <c r="S63" s="13">
        <f t="shared" si="50"/>
        <v>0.19861377813749959</v>
      </c>
      <c r="T63" s="2">
        <f t="shared" si="51"/>
        <v>0.01</v>
      </c>
      <c r="U63" s="14">
        <f t="shared" si="52"/>
        <v>1.9861377813749958E-3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1.3986137781374995E-2</v>
      </c>
      <c r="AR63" s="9">
        <f t="shared" si="56"/>
        <v>9.9766666666666666</v>
      </c>
      <c r="AS63" s="1">
        <f t="shared" si="57"/>
        <v>0.19</v>
      </c>
      <c r="AT63" s="1">
        <f t="shared" si="58"/>
        <v>587164.16666666663</v>
      </c>
      <c r="AU63" s="1">
        <f t="shared" si="59"/>
        <v>104296854.75195259</v>
      </c>
    </row>
    <row r="64" spans="1:48" x14ac:dyDescent="0.15">
      <c r="C64" s="7">
        <v>6</v>
      </c>
      <c r="D64" s="7">
        <f t="shared" si="60"/>
        <v>16.983655208999998</v>
      </c>
      <c r="E64" s="10">
        <f t="shared" si="61"/>
        <v>13.5541186510968</v>
      </c>
      <c r="F64" s="7" t="s">
        <v>83</v>
      </c>
      <c r="G64" s="1">
        <v>7</v>
      </c>
      <c r="H64" s="9">
        <f t="shared" si="42"/>
        <v>16.983655208999998</v>
      </c>
      <c r="I64" s="9">
        <f t="shared" si="43"/>
        <v>290.13365520899998</v>
      </c>
      <c r="J64" s="9">
        <f t="shared" si="44"/>
        <v>0.14041822118993391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0.29077267086312281</v>
      </c>
      <c r="P64" s="9">
        <f t="shared" si="47"/>
        <v>4.0829781213245833E-2</v>
      </c>
      <c r="Q64" s="12">
        <f t="shared" si="48"/>
        <v>7.7576584305167088E-3</v>
      </c>
      <c r="R64" s="9">
        <f t="shared" si="49"/>
        <v>1.8955666666666669E-2</v>
      </c>
      <c r="S64" s="13">
        <f t="shared" si="50"/>
        <v>0.40925273518121447</v>
      </c>
      <c r="T64" s="2">
        <f t="shared" si="51"/>
        <v>0.01</v>
      </c>
      <c r="U64" s="14">
        <f t="shared" si="52"/>
        <v>4.0925273518121448E-3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2.4192527351812144E-2</v>
      </c>
      <c r="AR64" s="9">
        <f t="shared" si="56"/>
        <v>9.9766666666666666</v>
      </c>
      <c r="AS64" s="1">
        <f t="shared" si="57"/>
        <v>0.19</v>
      </c>
      <c r="AT64" s="1">
        <f t="shared" si="58"/>
        <v>587164.16666666663</v>
      </c>
      <c r="AU64" s="1">
        <f t="shared" si="59"/>
        <v>180407525.70410699</v>
      </c>
    </row>
    <row r="65" spans="1:48" x14ac:dyDescent="0.15">
      <c r="C65" s="7">
        <v>7</v>
      </c>
      <c r="D65" s="7">
        <f t="shared" si="60"/>
        <v>19.728957481290301</v>
      </c>
      <c r="E65" s="10">
        <f t="shared" si="61"/>
        <v>16.983655208999998</v>
      </c>
      <c r="F65" s="7" t="s">
        <v>83</v>
      </c>
      <c r="G65" s="1">
        <v>8</v>
      </c>
      <c r="H65" s="9">
        <f t="shared" si="42"/>
        <v>19.728957481290301</v>
      </c>
      <c r="I65" s="9">
        <f t="shared" si="43"/>
        <v>292.87895748129029</v>
      </c>
      <c r="J65" s="9">
        <f t="shared" si="44"/>
        <v>0.19232698446279262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0.34970955631654366</v>
      </c>
      <c r="P65" s="9">
        <f t="shared" si="47"/>
        <v>6.725858440418199E-2</v>
      </c>
      <c r="Q65" s="12">
        <f t="shared" si="48"/>
        <v>1.2779131036794579E-2</v>
      </c>
      <c r="R65" s="9">
        <f t="shared" si="49"/>
        <v>1.8955666666666669E-2</v>
      </c>
      <c r="S65" s="13">
        <f t="shared" si="50"/>
        <v>0.67415888143182745</v>
      </c>
      <c r="T65" s="2">
        <f t="shared" si="51"/>
        <v>0.01</v>
      </c>
      <c r="U65" s="14">
        <f t="shared" si="52"/>
        <v>6.7415888143182749E-3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2.6841588814318276E-2</v>
      </c>
      <c r="AR65" s="9">
        <f t="shared" si="56"/>
        <v>9.9766666666666666</v>
      </c>
      <c r="AS65" s="1">
        <f t="shared" si="57"/>
        <v>0.19</v>
      </c>
      <c r="AT65" s="1">
        <f t="shared" si="58"/>
        <v>587164.16666666663</v>
      </c>
      <c r="AU65" s="1">
        <f t="shared" si="59"/>
        <v>200161998.5187481</v>
      </c>
    </row>
    <row r="66" spans="1:48" x14ac:dyDescent="0.15">
      <c r="C66" s="7">
        <v>8</v>
      </c>
      <c r="D66" s="7">
        <f t="shared" si="60"/>
        <v>20.014439620322602</v>
      </c>
      <c r="E66" s="10">
        <f t="shared" si="61"/>
        <v>19.728957481290301</v>
      </c>
      <c r="F66" s="7" t="s">
        <v>83</v>
      </c>
      <c r="G66" s="1">
        <v>9</v>
      </c>
      <c r="H66" s="9">
        <f t="shared" si="42"/>
        <v>20.014439620322602</v>
      </c>
      <c r="I66" s="9">
        <f t="shared" si="43"/>
        <v>293.16443962032258</v>
      </c>
      <c r="J66" s="9">
        <f t="shared" si="44"/>
        <v>0.19865524485572972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0.38221763857902835</v>
      </c>
      <c r="P66" s="9">
        <f t="shared" si="47"/>
        <v>7.5929538580095685E-2</v>
      </c>
      <c r="Q66" s="12">
        <f t="shared" si="48"/>
        <v>1.4426612330218181E-2</v>
      </c>
      <c r="R66" s="9">
        <f t="shared" si="49"/>
        <v>1.8955666666666669E-2</v>
      </c>
      <c r="S66" s="13">
        <f t="shared" si="50"/>
        <v>0.76107121864446048</v>
      </c>
      <c r="T66" s="2">
        <f t="shared" si="51"/>
        <v>0.01</v>
      </c>
      <c r="U66" s="14">
        <f t="shared" si="52"/>
        <v>7.6107121864446049E-3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2.7710712186444605E-2</v>
      </c>
      <c r="AR66" s="9">
        <f t="shared" si="56"/>
        <v>9.9766666666666666</v>
      </c>
      <c r="AS66" s="1">
        <f t="shared" si="57"/>
        <v>0.19</v>
      </c>
      <c r="AT66" s="1">
        <f t="shared" si="58"/>
        <v>587164.16666666663</v>
      </c>
      <c r="AU66" s="1">
        <f t="shared" si="59"/>
        <v>206643189.78978643</v>
      </c>
    </row>
    <row r="67" spans="1:48" x14ac:dyDescent="0.15">
      <c r="C67" s="7">
        <v>9</v>
      </c>
      <c r="D67" s="7">
        <f t="shared" si="60"/>
        <v>17.895913963000002</v>
      </c>
      <c r="E67" s="10">
        <f t="shared" si="61"/>
        <v>20.014439620322602</v>
      </c>
      <c r="F67" s="7" t="s">
        <v>83</v>
      </c>
      <c r="G67" s="1">
        <v>10</v>
      </c>
      <c r="H67" s="9">
        <f t="shared" si="42"/>
        <v>17.895913963000002</v>
      </c>
      <c r="I67" s="9">
        <f t="shared" si="43"/>
        <v>291.04591396299998</v>
      </c>
      <c r="J67" s="9">
        <f t="shared" si="44"/>
        <v>0.15599363405118327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0.40605476666559936</v>
      </c>
      <c r="P67" s="9">
        <f t="shared" si="47"/>
        <v>6.3341958675972115E-2</v>
      </c>
      <c r="Q67" s="12">
        <f t="shared" si="48"/>
        <v>1.2034972148434702E-2</v>
      </c>
      <c r="R67" s="9">
        <f t="shared" si="49"/>
        <v>1.8955666666666669E-2</v>
      </c>
      <c r="S67" s="13">
        <f t="shared" si="50"/>
        <v>0.63490102247883839</v>
      </c>
      <c r="T67" s="2">
        <f t="shared" si="51"/>
        <v>0.01</v>
      </c>
      <c r="U67" s="14">
        <f t="shared" si="52"/>
        <v>6.3490102247883845E-3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2.6449010224788384E-2</v>
      </c>
      <c r="AR67" s="9">
        <f t="shared" si="56"/>
        <v>9.9766666666666666</v>
      </c>
      <c r="AS67" s="1">
        <f t="shared" si="57"/>
        <v>0.19</v>
      </c>
      <c r="AT67" s="1">
        <f t="shared" si="58"/>
        <v>587164.16666666663</v>
      </c>
      <c r="AU67" s="1">
        <f t="shared" si="59"/>
        <v>197234477.51395357</v>
      </c>
    </row>
    <row r="68" spans="1:48" x14ac:dyDescent="0.15">
      <c r="C68" s="7">
        <v>10</v>
      </c>
      <c r="D68" s="7">
        <f t="shared" si="60"/>
        <v>10.9798561889355</v>
      </c>
      <c r="E68" s="10">
        <f t="shared" si="61"/>
        <v>17.895913963000002</v>
      </c>
      <c r="F68" s="7" t="s">
        <v>83</v>
      </c>
      <c r="G68" s="1">
        <v>11</v>
      </c>
      <c r="H68" s="9">
        <f t="shared" si="42"/>
        <v>10.9798561889355</v>
      </c>
      <c r="I68" s="9">
        <f t="shared" si="43"/>
        <v>284.12985618893549</v>
      </c>
      <c r="J68" s="9">
        <f t="shared" si="44"/>
        <v>6.9095770179069288E-2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0.32557716759014588</v>
      </c>
      <c r="O68" s="9">
        <f t="shared" si="62"/>
        <v>0.11690230706614801</v>
      </c>
      <c r="P68" s="9">
        <f t="shared" si="47"/>
        <v>8.0774549424455517E-3</v>
      </c>
      <c r="Q68" s="12">
        <f t="shared" si="48"/>
        <v>1.5347164390646548E-3</v>
      </c>
      <c r="R68" s="9">
        <f t="shared" si="49"/>
        <v>1.8955666666666669E-2</v>
      </c>
      <c r="S68" s="13">
        <f t="shared" si="50"/>
        <v>8.0963464174195296E-2</v>
      </c>
      <c r="T68" s="2">
        <f t="shared" si="51"/>
        <v>0.01</v>
      </c>
      <c r="U68" s="14">
        <f t="shared" si="52"/>
        <v>8.0963464174195303E-4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1.2809634641741953E-2</v>
      </c>
      <c r="AR68" s="9">
        <f t="shared" si="56"/>
        <v>9.9766666666666666</v>
      </c>
      <c r="AS68" s="1">
        <f t="shared" si="57"/>
        <v>0.19</v>
      </c>
      <c r="AT68" s="1">
        <f t="shared" si="58"/>
        <v>587164.16666666663</v>
      </c>
      <c r="AU68" s="1">
        <f t="shared" si="59"/>
        <v>95523483.647820637</v>
      </c>
    </row>
    <row r="69" spans="1:48" x14ac:dyDescent="0.15">
      <c r="C69" s="7">
        <v>11</v>
      </c>
      <c r="D69" s="7">
        <f t="shared" si="60"/>
        <v>7.5063718481333304</v>
      </c>
      <c r="E69" s="10">
        <f t="shared" si="61"/>
        <v>10.9798561889355</v>
      </c>
      <c r="F69" s="7" t="s">
        <v>85</v>
      </c>
      <c r="G69" s="1">
        <v>12</v>
      </c>
      <c r="H69" s="9">
        <f t="shared" si="42"/>
        <v>7.5063718481333304</v>
      </c>
      <c r="I69" s="9">
        <f t="shared" si="43"/>
        <v>280.65637184813329</v>
      </c>
      <c r="J69" s="9">
        <f t="shared" si="44"/>
        <v>4.5212470754190388E-2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0.20859151879036913</v>
      </c>
      <c r="P69" s="9">
        <f t="shared" si="47"/>
        <v>9.4309379428817192E-3</v>
      </c>
      <c r="Q69" s="12">
        <f t="shared" si="48"/>
        <v>1.7918782091475268E-3</v>
      </c>
      <c r="R69" s="9">
        <f t="shared" si="49"/>
        <v>1.8955666666666669E-2</v>
      </c>
      <c r="S69" s="13">
        <f t="shared" si="50"/>
        <v>9.4529949310541789E-2</v>
      </c>
      <c r="T69" s="2">
        <f t="shared" si="51"/>
        <v>0.01</v>
      </c>
      <c r="U69" s="14">
        <f t="shared" si="52"/>
        <v>9.4529949310541786E-4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1.2945299493105418E-2</v>
      </c>
      <c r="AR69" s="9">
        <f t="shared" si="56"/>
        <v>9.9766666666666666</v>
      </c>
      <c r="AS69" s="1">
        <f t="shared" si="57"/>
        <v>0.19</v>
      </c>
      <c r="AT69" s="1">
        <f t="shared" si="58"/>
        <v>587164.16666666663</v>
      </c>
      <c r="AU69" s="1">
        <f t="shared" si="59"/>
        <v>96535158.029896513</v>
      </c>
      <c r="AV69" s="1">
        <f>SUM(AU58:AU69)</f>
        <v>1560807592.6940336</v>
      </c>
    </row>
    <row r="70" spans="1:48" x14ac:dyDescent="0.15">
      <c r="C70" s="7">
        <v>12</v>
      </c>
      <c r="D70" s="7">
        <f t="shared" si="60"/>
        <v>4.2735424759354803</v>
      </c>
      <c r="E70" s="10">
        <f t="shared" si="61"/>
        <v>7.5063718481333304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6.6270838536451597</v>
      </c>
      <c r="E73" s="7"/>
      <c r="F73" s="7"/>
      <c r="G73" s="1">
        <v>1</v>
      </c>
      <c r="H73" s="9">
        <f t="shared" ref="H73:H84" si="63">E74</f>
        <v>6.6270838536451597</v>
      </c>
      <c r="I73" s="9">
        <f t="shared" ref="I73:I84" si="64">H73+273.15</f>
        <v>279.77708385364514</v>
      </c>
      <c r="J73" s="9">
        <f t="shared" ref="J73:J84" si="65">EXP(($C$15*(I73-$C$13))/($C$16*I73*$C$13))</f>
        <v>4.0542040520840636E-2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4.4393534370320504E-3</v>
      </c>
      <c r="Q73" s="12">
        <f t="shared" ref="Q73:Q84" si="69">P73*$B$75</f>
        <v>7.9908361866576902E-4</v>
      </c>
      <c r="R73" s="9">
        <f t="shared" ref="R73:R84" si="70">L73*$B$75</f>
        <v>1.9710000000000002E-2</v>
      </c>
      <c r="S73" s="13">
        <f t="shared" ref="S73:S84" si="71">Q73/R73</f>
        <v>4.0542040520840636E-2</v>
      </c>
      <c r="T73" s="2">
        <f t="shared" ref="T73:T84" si="72">$B$74/100</f>
        <v>0.01</v>
      </c>
      <c r="U73" s="14">
        <f t="shared" ref="U73:U84" si="73">S73*T73</f>
        <v>4.0542040520840636E-4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1.3005420405208407E-2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104850.33333333333</v>
      </c>
      <c r="AU73" s="1">
        <f t="shared" ref="AU73:AU84" si="80">AT73*10000*AS73*0.67*AR73*AQ73</f>
        <v>18007591.822254691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5.6753735051290297</v>
      </c>
      <c r="E74" s="10">
        <f t="shared" ref="E74:E85" si="82">D73</f>
        <v>6.6270838536451597</v>
      </c>
      <c r="F74" s="7" t="s">
        <v>83</v>
      </c>
      <c r="G74" s="1">
        <v>2</v>
      </c>
      <c r="H74" s="9">
        <f t="shared" si="63"/>
        <v>5.6753735051290297</v>
      </c>
      <c r="I74" s="9">
        <f t="shared" si="64"/>
        <v>278.82537350512899</v>
      </c>
      <c r="J74" s="9">
        <f t="shared" si="65"/>
        <v>3.600113627488765E-2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0.21456064656296797</v>
      </c>
      <c r="P74" s="9">
        <f t="shared" si="68"/>
        <v>7.7244270761414142E-3</v>
      </c>
      <c r="Q74" s="12">
        <f t="shared" si="69"/>
        <v>1.3903968737054545E-3</v>
      </c>
      <c r="R74" s="9">
        <f t="shared" si="70"/>
        <v>1.9710000000000002E-2</v>
      </c>
      <c r="S74" s="13">
        <f t="shared" si="71"/>
        <v>7.0542713024122489E-2</v>
      </c>
      <c r="T74" s="2">
        <f t="shared" si="72"/>
        <v>0.01</v>
      </c>
      <c r="U74" s="14">
        <f t="shared" si="73"/>
        <v>7.0542713024122493E-4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1.3305427130241226E-2</v>
      </c>
      <c r="AR74" s="9">
        <f t="shared" si="77"/>
        <v>10.950000000000001</v>
      </c>
      <c r="AS74" s="1">
        <f t="shared" si="78"/>
        <v>0.18</v>
      </c>
      <c r="AT74" s="1">
        <f t="shared" si="79"/>
        <v>104850.33333333333</v>
      </c>
      <c r="AU74" s="1">
        <f t="shared" si="80"/>
        <v>18422987.747953396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5.8949546619310302</v>
      </c>
      <c r="E75" s="10">
        <f t="shared" si="82"/>
        <v>5.6753735051290297</v>
      </c>
      <c r="F75" s="7" t="s">
        <v>83</v>
      </c>
      <c r="G75" s="1">
        <v>3</v>
      </c>
      <c r="H75" s="9">
        <f t="shared" si="63"/>
        <v>5.8949546619310302</v>
      </c>
      <c r="I75" s="9">
        <f t="shared" si="64"/>
        <v>279.044954661931</v>
      </c>
      <c r="J75" s="9">
        <f t="shared" si="65"/>
        <v>3.7004137063978253E-2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0.31633621948682655</v>
      </c>
      <c r="P75" s="9">
        <f t="shared" si="68"/>
        <v>1.1705748824191238E-2</v>
      </c>
      <c r="Q75" s="12">
        <f t="shared" si="69"/>
        <v>2.1070347883544228E-3</v>
      </c>
      <c r="R75" s="9">
        <f t="shared" si="70"/>
        <v>1.9710000000000002E-2</v>
      </c>
      <c r="S75" s="13">
        <f t="shared" si="71"/>
        <v>0.10690181574603869</v>
      </c>
      <c r="T75" s="2">
        <f t="shared" si="72"/>
        <v>0.01</v>
      </c>
      <c r="U75" s="14">
        <f t="shared" si="73"/>
        <v>1.0690181574603869E-3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1.3669018157460387E-2</v>
      </c>
      <c r="AR75" s="9">
        <f t="shared" si="77"/>
        <v>10.950000000000001</v>
      </c>
      <c r="AS75" s="1">
        <f t="shared" si="78"/>
        <v>0.18</v>
      </c>
      <c r="AT75" s="1">
        <f t="shared" si="79"/>
        <v>104850.33333333333</v>
      </c>
      <c r="AU75" s="1">
        <f t="shared" si="80"/>
        <v>18926423.900296066</v>
      </c>
    </row>
    <row r="76" spans="1:48" x14ac:dyDescent="0.15">
      <c r="C76" s="7">
        <v>3</v>
      </c>
      <c r="D76" s="7">
        <f t="shared" si="81"/>
        <v>6.47243681748387</v>
      </c>
      <c r="E76" s="10">
        <f t="shared" si="82"/>
        <v>5.8949546619310302</v>
      </c>
      <c r="F76" s="7" t="s">
        <v>83</v>
      </c>
      <c r="G76" s="1">
        <v>4</v>
      </c>
      <c r="H76" s="9">
        <f t="shared" si="63"/>
        <v>6.47243681748387</v>
      </c>
      <c r="I76" s="9">
        <f t="shared" si="64"/>
        <v>279.62243681748384</v>
      </c>
      <c r="J76" s="9">
        <f t="shared" si="65"/>
        <v>3.9769171345116983E-2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0.41413047066263536</v>
      </c>
      <c r="P76" s="9">
        <f t="shared" si="68"/>
        <v>1.6469625647016286E-2</v>
      </c>
      <c r="Q76" s="12">
        <f t="shared" si="69"/>
        <v>2.9645326164629312E-3</v>
      </c>
      <c r="R76" s="9">
        <f t="shared" si="70"/>
        <v>1.9710000000000002E-2</v>
      </c>
      <c r="S76" s="13">
        <f t="shared" si="71"/>
        <v>0.15040754015539984</v>
      </c>
      <c r="T76" s="2">
        <f t="shared" si="72"/>
        <v>0.01</v>
      </c>
      <c r="U76" s="14">
        <f t="shared" si="73"/>
        <v>1.5040754015539985E-3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1.4104075401553999E-2</v>
      </c>
      <c r="AR76" s="9">
        <f t="shared" si="77"/>
        <v>10.950000000000001</v>
      </c>
      <c r="AS76" s="1">
        <f t="shared" si="78"/>
        <v>0.18</v>
      </c>
      <c r="AT76" s="1">
        <f t="shared" si="79"/>
        <v>104850.33333333333</v>
      </c>
      <c r="AU76" s="1">
        <f t="shared" si="80"/>
        <v>19528813.752131637</v>
      </c>
    </row>
    <row r="77" spans="1:48" x14ac:dyDescent="0.15">
      <c r="C77" s="7">
        <v>4</v>
      </c>
      <c r="D77" s="7">
        <f t="shared" si="81"/>
        <v>9.5247775432000008</v>
      </c>
      <c r="E77" s="10">
        <f t="shared" si="82"/>
        <v>6.47243681748387</v>
      </c>
      <c r="F77" s="7" t="s">
        <v>83</v>
      </c>
      <c r="G77" s="1">
        <v>5</v>
      </c>
      <c r="H77" s="9">
        <f t="shared" si="63"/>
        <v>9.5247775432000008</v>
      </c>
      <c r="I77" s="9">
        <f t="shared" si="64"/>
        <v>282.67477754319998</v>
      </c>
      <c r="J77" s="9">
        <f t="shared" si="65"/>
        <v>5.792178867625903E-2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0.37777780276483819</v>
      </c>
      <c r="O77" s="9">
        <f t="shared" si="83"/>
        <v>0.1293830422507809</v>
      </c>
      <c r="P77" s="9">
        <f t="shared" si="68"/>
        <v>7.4940972315412245E-3</v>
      </c>
      <c r="Q77" s="12">
        <f t="shared" si="69"/>
        <v>1.3489375016774204E-3</v>
      </c>
      <c r="R77" s="9">
        <f t="shared" si="70"/>
        <v>1.9710000000000002E-2</v>
      </c>
      <c r="S77" s="13">
        <f t="shared" si="71"/>
        <v>6.8439244123664145E-2</v>
      </c>
      <c r="T77" s="2">
        <f t="shared" si="72"/>
        <v>0.01</v>
      </c>
      <c r="U77" s="14">
        <f t="shared" si="73"/>
        <v>6.8439244123664144E-4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1.3284392441236642E-2</v>
      </c>
      <c r="AR77" s="9">
        <f t="shared" si="77"/>
        <v>10.950000000000001</v>
      </c>
      <c r="AS77" s="1">
        <f t="shared" si="78"/>
        <v>0.18</v>
      </c>
      <c r="AT77" s="1">
        <f t="shared" si="79"/>
        <v>104850.33333333333</v>
      </c>
      <c r="AU77" s="1">
        <f t="shared" si="80"/>
        <v>18393862.653807964</v>
      </c>
    </row>
    <row r="78" spans="1:48" x14ac:dyDescent="0.15">
      <c r="C78" s="7">
        <v>5</v>
      </c>
      <c r="D78" s="7">
        <f t="shared" si="81"/>
        <v>13.5541186510968</v>
      </c>
      <c r="E78" s="10">
        <f t="shared" si="82"/>
        <v>9.5247775432000008</v>
      </c>
      <c r="F78" s="7" t="s">
        <v>85</v>
      </c>
      <c r="G78" s="1">
        <v>6</v>
      </c>
      <c r="H78" s="9">
        <f t="shared" si="63"/>
        <v>13.5541186510968</v>
      </c>
      <c r="I78" s="9">
        <f t="shared" si="64"/>
        <v>286.70411865109679</v>
      </c>
      <c r="J78" s="9">
        <f t="shared" si="65"/>
        <v>9.3989834753116092E-2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0.23138894501923968</v>
      </c>
      <c r="P78" s="9">
        <f t="shared" si="68"/>
        <v>2.1748208706056201E-2</v>
      </c>
      <c r="Q78" s="12">
        <f t="shared" si="69"/>
        <v>3.9146775670901163E-3</v>
      </c>
      <c r="R78" s="9">
        <f t="shared" si="70"/>
        <v>1.9710000000000002E-2</v>
      </c>
      <c r="S78" s="13">
        <f t="shared" si="71"/>
        <v>0.19861377813749953</v>
      </c>
      <c r="T78" s="2">
        <f t="shared" si="72"/>
        <v>0.01</v>
      </c>
      <c r="U78" s="14">
        <f t="shared" si="73"/>
        <v>1.9861377813749953E-3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1.4586137781374995E-2</v>
      </c>
      <c r="AR78" s="9">
        <f t="shared" si="77"/>
        <v>10.950000000000001</v>
      </c>
      <c r="AS78" s="1">
        <f t="shared" si="78"/>
        <v>0.18</v>
      </c>
      <c r="AT78" s="1">
        <f t="shared" si="79"/>
        <v>104850.33333333333</v>
      </c>
      <c r="AU78" s="1">
        <f t="shared" si="80"/>
        <v>20196287.951212868</v>
      </c>
    </row>
    <row r="79" spans="1:48" x14ac:dyDescent="0.15">
      <c r="C79" s="7">
        <v>6</v>
      </c>
      <c r="D79" s="7">
        <f t="shared" si="81"/>
        <v>16.983655208999998</v>
      </c>
      <c r="E79" s="10">
        <f t="shared" si="82"/>
        <v>13.5541186510968</v>
      </c>
      <c r="F79" s="7" t="s">
        <v>83</v>
      </c>
      <c r="G79" s="1">
        <v>7</v>
      </c>
      <c r="H79" s="9">
        <f t="shared" si="63"/>
        <v>16.983655208999998</v>
      </c>
      <c r="I79" s="9">
        <f t="shared" si="64"/>
        <v>290.13365520899998</v>
      </c>
      <c r="J79" s="9">
        <f t="shared" si="65"/>
        <v>0.14041822118993391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0.31914073631318352</v>
      </c>
      <c r="P79" s="9">
        <f t="shared" si="68"/>
        <v>4.4813174502342977E-2</v>
      </c>
      <c r="Q79" s="12">
        <f t="shared" si="69"/>
        <v>8.0663714104217358E-3</v>
      </c>
      <c r="R79" s="9">
        <f t="shared" si="70"/>
        <v>1.9710000000000002E-2</v>
      </c>
      <c r="S79" s="13">
        <f t="shared" si="71"/>
        <v>0.40925273518121436</v>
      </c>
      <c r="T79" s="2">
        <f t="shared" si="72"/>
        <v>0.01</v>
      </c>
      <c r="U79" s="14">
        <f t="shared" si="73"/>
        <v>4.092527351812144E-3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2.5692527351812145E-2</v>
      </c>
      <c r="AR79" s="9">
        <f t="shared" si="77"/>
        <v>10.950000000000001</v>
      </c>
      <c r="AS79" s="1">
        <f t="shared" si="78"/>
        <v>0.18</v>
      </c>
      <c r="AT79" s="1">
        <f t="shared" si="79"/>
        <v>104850.33333333333</v>
      </c>
      <c r="AU79" s="1">
        <f t="shared" si="80"/>
        <v>35574439.811900362</v>
      </c>
    </row>
    <row r="80" spans="1:48" x14ac:dyDescent="0.15">
      <c r="C80" s="7">
        <v>7</v>
      </c>
      <c r="D80" s="7">
        <f t="shared" si="81"/>
        <v>19.728957481290301</v>
      </c>
      <c r="E80" s="10">
        <f t="shared" si="82"/>
        <v>16.983655208999998</v>
      </c>
      <c r="F80" s="7" t="s">
        <v>83</v>
      </c>
      <c r="G80" s="1">
        <v>8</v>
      </c>
      <c r="H80" s="9">
        <f t="shared" si="63"/>
        <v>19.728957481290301</v>
      </c>
      <c r="I80" s="9">
        <f t="shared" si="64"/>
        <v>292.87895748129029</v>
      </c>
      <c r="J80" s="9">
        <f t="shared" si="65"/>
        <v>0.19232698446279262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0.3838275618108406</v>
      </c>
      <c r="P80" s="9">
        <f t="shared" si="68"/>
        <v>7.3820397516785111E-2</v>
      </c>
      <c r="Q80" s="12">
        <f t="shared" si="69"/>
        <v>1.3287671553021319E-2</v>
      </c>
      <c r="R80" s="9">
        <f t="shared" si="70"/>
        <v>1.9710000000000002E-2</v>
      </c>
      <c r="S80" s="13">
        <f t="shared" si="71"/>
        <v>0.67415888143182734</v>
      </c>
      <c r="T80" s="2">
        <f t="shared" si="72"/>
        <v>0.01</v>
      </c>
      <c r="U80" s="14">
        <f t="shared" si="73"/>
        <v>6.7415888143182731E-3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2.8341588814318273E-2</v>
      </c>
      <c r="AR80" s="9">
        <f t="shared" si="77"/>
        <v>10.950000000000001</v>
      </c>
      <c r="AS80" s="1">
        <f t="shared" si="78"/>
        <v>0.18</v>
      </c>
      <c r="AT80" s="1">
        <f t="shared" si="79"/>
        <v>104850.33333333333</v>
      </c>
      <c r="AU80" s="1">
        <f t="shared" si="80"/>
        <v>39242388.71647951</v>
      </c>
    </row>
    <row r="81" spans="1:48" x14ac:dyDescent="0.15">
      <c r="C81" s="7">
        <v>8</v>
      </c>
      <c r="D81" s="7">
        <f t="shared" si="81"/>
        <v>20.014439620322602</v>
      </c>
      <c r="E81" s="10">
        <f t="shared" si="82"/>
        <v>19.728957481290301</v>
      </c>
      <c r="F81" s="7" t="s">
        <v>83</v>
      </c>
      <c r="G81" s="1">
        <v>9</v>
      </c>
      <c r="H81" s="9">
        <f t="shared" si="63"/>
        <v>20.014439620322602</v>
      </c>
      <c r="I81" s="9">
        <f t="shared" si="64"/>
        <v>293.16443962032258</v>
      </c>
      <c r="J81" s="9">
        <f t="shared" si="65"/>
        <v>0.19865524485572972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0.41950716429405549</v>
      </c>
      <c r="P81" s="9">
        <f t="shared" si="68"/>
        <v>8.3337298441568425E-2</v>
      </c>
      <c r="Q81" s="12">
        <f t="shared" si="69"/>
        <v>1.5000713719482316E-2</v>
      </c>
      <c r="R81" s="9">
        <f t="shared" si="70"/>
        <v>1.9710000000000002E-2</v>
      </c>
      <c r="S81" s="13">
        <f t="shared" si="71"/>
        <v>0.76107121864446037</v>
      </c>
      <c r="T81" s="2">
        <f t="shared" si="72"/>
        <v>0.01</v>
      </c>
      <c r="U81" s="14">
        <f t="shared" si="73"/>
        <v>7.6107121864446041E-3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2.9210712186444606E-2</v>
      </c>
      <c r="AR81" s="9">
        <f t="shared" si="77"/>
        <v>10.950000000000001</v>
      </c>
      <c r="AS81" s="1">
        <f t="shared" si="78"/>
        <v>0.18</v>
      </c>
      <c r="AT81" s="1">
        <f t="shared" si="79"/>
        <v>104850.33333333333</v>
      </c>
      <c r="AU81" s="1">
        <f t="shared" si="80"/>
        <v>40445796.099001698</v>
      </c>
    </row>
    <row r="82" spans="1:48" x14ac:dyDescent="0.15">
      <c r="C82" s="7">
        <v>9</v>
      </c>
      <c r="D82" s="7">
        <f t="shared" si="81"/>
        <v>17.895913963000002</v>
      </c>
      <c r="E82" s="10">
        <f t="shared" si="82"/>
        <v>20.014439620322602</v>
      </c>
      <c r="F82" s="7" t="s">
        <v>83</v>
      </c>
      <c r="G82" s="1">
        <v>10</v>
      </c>
      <c r="H82" s="9">
        <f t="shared" si="63"/>
        <v>17.895913963000002</v>
      </c>
      <c r="I82" s="9">
        <f t="shared" si="64"/>
        <v>291.04591396299998</v>
      </c>
      <c r="J82" s="9">
        <f t="shared" si="65"/>
        <v>0.15599363405118327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0.44566986585248702</v>
      </c>
      <c r="P82" s="9">
        <f t="shared" si="68"/>
        <v>6.9521661961432807E-2</v>
      </c>
      <c r="Q82" s="12">
        <f t="shared" si="69"/>
        <v>1.2513899153057905E-2</v>
      </c>
      <c r="R82" s="9">
        <f t="shared" si="70"/>
        <v>1.9710000000000002E-2</v>
      </c>
      <c r="S82" s="13">
        <f t="shared" si="71"/>
        <v>0.63490102247883839</v>
      </c>
      <c r="T82" s="2">
        <f t="shared" si="72"/>
        <v>0.01</v>
      </c>
      <c r="U82" s="14">
        <f t="shared" si="73"/>
        <v>6.3490102247883845E-3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2.7949010224788386E-2</v>
      </c>
      <c r="AR82" s="9">
        <f t="shared" si="77"/>
        <v>10.950000000000001</v>
      </c>
      <c r="AS82" s="1">
        <f t="shared" si="78"/>
        <v>0.18</v>
      </c>
      <c r="AT82" s="1">
        <f t="shared" si="79"/>
        <v>104850.33333333333</v>
      </c>
      <c r="AU82" s="1">
        <f t="shared" si="80"/>
        <v>38698815.746275522</v>
      </c>
    </row>
    <row r="83" spans="1:48" x14ac:dyDescent="0.15">
      <c r="C83" s="7">
        <v>10</v>
      </c>
      <c r="D83" s="7">
        <f t="shared" si="81"/>
        <v>10.9798561889355</v>
      </c>
      <c r="E83" s="10">
        <f t="shared" si="82"/>
        <v>17.895913963000002</v>
      </c>
      <c r="F83" s="7" t="s">
        <v>83</v>
      </c>
      <c r="G83" s="1">
        <v>11</v>
      </c>
      <c r="H83" s="9">
        <f t="shared" si="63"/>
        <v>10.9798561889355</v>
      </c>
      <c r="I83" s="9">
        <f t="shared" si="64"/>
        <v>284.12985618893549</v>
      </c>
      <c r="J83" s="9">
        <f t="shared" si="65"/>
        <v>6.9095770179069288E-2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0.35734079369650146</v>
      </c>
      <c r="O83" s="9">
        <f t="shared" si="83"/>
        <v>0.12830741019455277</v>
      </c>
      <c r="P83" s="9">
        <f t="shared" si="68"/>
        <v>8.8654993270743908E-3</v>
      </c>
      <c r="Q83" s="12">
        <f t="shared" si="69"/>
        <v>1.5957898788733903E-3</v>
      </c>
      <c r="R83" s="9">
        <f t="shared" si="70"/>
        <v>1.9710000000000002E-2</v>
      </c>
      <c r="S83" s="13">
        <f t="shared" si="71"/>
        <v>8.0963464174195338E-2</v>
      </c>
      <c r="T83" s="2">
        <f t="shared" si="72"/>
        <v>0.01</v>
      </c>
      <c r="U83" s="14">
        <f t="shared" si="73"/>
        <v>8.0963464174195335E-4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1.3409634641741953E-2</v>
      </c>
      <c r="AR83" s="9">
        <f t="shared" si="77"/>
        <v>10.950000000000001</v>
      </c>
      <c r="AS83" s="1">
        <f t="shared" si="78"/>
        <v>0.18</v>
      </c>
      <c r="AT83" s="1">
        <f t="shared" si="79"/>
        <v>104850.33333333333</v>
      </c>
      <c r="AU83" s="1">
        <f t="shared" si="80"/>
        <v>18567275.765829891</v>
      </c>
    </row>
    <row r="84" spans="1:48" x14ac:dyDescent="0.15">
      <c r="C84" s="7">
        <v>11</v>
      </c>
      <c r="D84" s="7">
        <f t="shared" si="81"/>
        <v>7.5063718481333304</v>
      </c>
      <c r="E84" s="10">
        <f t="shared" si="82"/>
        <v>10.9798561889355</v>
      </c>
      <c r="F84" s="7" t="s">
        <v>85</v>
      </c>
      <c r="G84" s="1">
        <v>12</v>
      </c>
      <c r="H84" s="9">
        <f t="shared" si="63"/>
        <v>7.5063718481333304</v>
      </c>
      <c r="I84" s="9">
        <f t="shared" si="64"/>
        <v>280.65637184813329</v>
      </c>
      <c r="J84" s="9">
        <f t="shared" si="65"/>
        <v>4.5212470754190388E-2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0.22894191086747839</v>
      </c>
      <c r="P84" s="9">
        <f t="shared" si="68"/>
        <v>1.0351029449504329E-2</v>
      </c>
      <c r="Q84" s="12">
        <f t="shared" si="69"/>
        <v>1.8631853009107792E-3</v>
      </c>
      <c r="R84" s="9">
        <f t="shared" si="70"/>
        <v>1.9710000000000002E-2</v>
      </c>
      <c r="S84" s="13">
        <f t="shared" si="71"/>
        <v>9.4529949310541803E-2</v>
      </c>
      <c r="T84" s="2">
        <f t="shared" si="72"/>
        <v>0.01</v>
      </c>
      <c r="U84" s="14">
        <f t="shared" si="73"/>
        <v>9.4529949310541807E-4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1.3545299493105418E-2</v>
      </c>
      <c r="AR84" s="9">
        <f t="shared" si="77"/>
        <v>10.950000000000001</v>
      </c>
      <c r="AS84" s="1">
        <f t="shared" si="78"/>
        <v>0.18</v>
      </c>
      <c r="AT84" s="1">
        <f t="shared" si="79"/>
        <v>104850.33333333333</v>
      </c>
      <c r="AU84" s="1">
        <f t="shared" si="80"/>
        <v>18755120.310017154</v>
      </c>
      <c r="AV84" s="1">
        <f>SUM(AU73:AU84)</f>
        <v>304759804.27716082</v>
      </c>
    </row>
    <row r="85" spans="1:48" x14ac:dyDescent="0.15">
      <c r="C85" s="7">
        <v>12</v>
      </c>
      <c r="D85" s="7">
        <f t="shared" si="81"/>
        <v>4.2735424759354803</v>
      </c>
      <c r="E85" s="10">
        <f t="shared" si="82"/>
        <v>7.5063718481333304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6.6270838536451597</v>
      </c>
      <c r="E89" s="7"/>
      <c r="F89" s="7"/>
      <c r="G89" s="1">
        <v>1</v>
      </c>
      <c r="H89" s="9">
        <f t="shared" ref="H89:H100" si="84">E90</f>
        <v>6.6270838536451597</v>
      </c>
      <c r="I89" s="9">
        <f t="shared" ref="I89:I100" si="85">H89+273.15</f>
        <v>279.77708385364514</v>
      </c>
      <c r="J89" s="9">
        <f t="shared" ref="J89:J100" si="86">EXP(($C$15*(I89-$C$13))/($C$16*I89*$C$13))</f>
        <v>4.0542040520840636E-2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0.21508667402420281</v>
      </c>
      <c r="Q89" s="12">
        <f t="shared" ref="Q89:Q100" si="90">P89*$B$91</f>
        <v>9.678900331089127E-2</v>
      </c>
      <c r="R89" s="9">
        <f t="shared" ref="R89:R100" si="91">L89*$B$91</f>
        <v>2.3873737500000001</v>
      </c>
      <c r="S89" s="13">
        <f t="shared" ref="S89:S100" si="92">Q89/R89</f>
        <v>4.0542040520840636E-2</v>
      </c>
      <c r="T89" s="2">
        <f t="shared" ref="T89:T100" si="93">$B$90/100</f>
        <v>0.51</v>
      </c>
      <c r="U89" s="14">
        <f t="shared" ref="U89:U100" si="94">S89*T89</f>
        <v>2.0676440665628723E-2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3.6570946860687056E-2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1052218</v>
      </c>
      <c r="AN89" s="1">
        <f t="shared" ref="AN89:AN100" si="99">AM89*10000*AK89*AJ89</f>
        <v>4002945305.8553715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5.6753735051290297</v>
      </c>
      <c r="E90" s="10">
        <f t="shared" ref="E90:E101" si="101">D89</f>
        <v>6.6270838536451597</v>
      </c>
      <c r="F90" s="7" t="s">
        <v>83</v>
      </c>
      <c r="G90" s="1">
        <v>2</v>
      </c>
      <c r="H90" s="9">
        <f t="shared" si="84"/>
        <v>5.6753735051290297</v>
      </c>
      <c r="I90" s="9">
        <f t="shared" si="85"/>
        <v>278.82537350512899</v>
      </c>
      <c r="J90" s="9">
        <f t="shared" si="86"/>
        <v>3.600113627488765E-2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10.395463325975797</v>
      </c>
      <c r="P90" s="9">
        <f t="shared" si="89"/>
        <v>0.37424849183905151</v>
      </c>
      <c r="Q90" s="12">
        <f t="shared" si="90"/>
        <v>0.16841182132757318</v>
      </c>
      <c r="R90" s="9">
        <f t="shared" si="91"/>
        <v>2.3873737500000001</v>
      </c>
      <c r="S90" s="13">
        <f t="shared" si="92"/>
        <v>7.0542713024122503E-2</v>
      </c>
      <c r="T90" s="2">
        <f t="shared" si="93"/>
        <v>0.51</v>
      </c>
      <c r="U90" s="14">
        <f t="shared" si="94"/>
        <v>3.597678364230248E-2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4.1184000268154199E-2</v>
      </c>
      <c r="AK90" s="9">
        <f t="shared" si="96"/>
        <v>10.4025</v>
      </c>
      <c r="AL90" s="1">
        <f t="shared" si="97"/>
        <v>0.45</v>
      </c>
      <c r="AM90" s="17">
        <f t="shared" si="98"/>
        <v>1052218</v>
      </c>
      <c r="AN90" s="1">
        <f t="shared" si="99"/>
        <v>4507876188.6521482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5.8949546619310302</v>
      </c>
      <c r="E91" s="10">
        <f t="shared" si="101"/>
        <v>5.6753735051290297</v>
      </c>
      <c r="F91" s="7" t="s">
        <v>83</v>
      </c>
      <c r="G91" s="1">
        <v>3</v>
      </c>
      <c r="H91" s="9">
        <f t="shared" si="84"/>
        <v>5.8949546619310302</v>
      </c>
      <c r="I91" s="9">
        <f t="shared" si="85"/>
        <v>279.044954661931</v>
      </c>
      <c r="J91" s="9">
        <f t="shared" si="86"/>
        <v>3.7004137063978253E-2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15.326489834136746</v>
      </c>
      <c r="P91" s="9">
        <f t="shared" si="89"/>
        <v>0.56714353053206545</v>
      </c>
      <c r="Q91" s="12">
        <f t="shared" si="90"/>
        <v>0.25521458873942948</v>
      </c>
      <c r="R91" s="9">
        <f t="shared" si="91"/>
        <v>2.3873737500000001</v>
      </c>
      <c r="S91" s="13">
        <f t="shared" si="92"/>
        <v>0.1069018157460387</v>
      </c>
      <c r="T91" s="2">
        <f t="shared" si="93"/>
        <v>0.51</v>
      </c>
      <c r="U91" s="14">
        <f t="shared" si="94"/>
        <v>5.451992603047974E-2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4.6774757698189645E-2</v>
      </c>
      <c r="AK91" s="9">
        <f t="shared" si="96"/>
        <v>10.4025</v>
      </c>
      <c r="AL91" s="1">
        <f t="shared" si="97"/>
        <v>0.45</v>
      </c>
      <c r="AM91" s="17">
        <f t="shared" si="98"/>
        <v>1052218</v>
      </c>
      <c r="AN91" s="1">
        <f t="shared" si="99"/>
        <v>5119823598.5999575</v>
      </c>
    </row>
    <row r="92" spans="1:48" x14ac:dyDescent="0.15">
      <c r="C92" s="7">
        <v>3</v>
      </c>
      <c r="D92" s="7">
        <f t="shared" si="100"/>
        <v>6.47243681748387</v>
      </c>
      <c r="E92" s="10">
        <f t="shared" si="101"/>
        <v>5.8949546619310302</v>
      </c>
      <c r="F92" s="7" t="s">
        <v>83</v>
      </c>
      <c r="G92" s="1">
        <v>4</v>
      </c>
      <c r="H92" s="9">
        <f t="shared" si="84"/>
        <v>6.47243681748387</v>
      </c>
      <c r="I92" s="9">
        <f t="shared" si="85"/>
        <v>279.62243681748384</v>
      </c>
      <c r="J92" s="9">
        <f t="shared" si="86"/>
        <v>3.9769171345116983E-2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20.064621303604682</v>
      </c>
      <c r="P92" s="9">
        <f t="shared" si="89"/>
        <v>0.79795336259793903</v>
      </c>
      <c r="Q92" s="12">
        <f t="shared" si="90"/>
        <v>0.35907901316907259</v>
      </c>
      <c r="R92" s="9">
        <f t="shared" si="91"/>
        <v>2.3873737500000001</v>
      </c>
      <c r="S92" s="13">
        <f t="shared" si="92"/>
        <v>0.15040754015539987</v>
      </c>
      <c r="T92" s="2">
        <f t="shared" si="93"/>
        <v>0.51</v>
      </c>
      <c r="U92" s="14">
        <f t="shared" si="94"/>
        <v>7.6707845479253939E-2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5.3464415411995064E-2</v>
      </c>
      <c r="AK92" s="9">
        <f t="shared" si="96"/>
        <v>10.4025</v>
      </c>
      <c r="AL92" s="1">
        <f t="shared" si="97"/>
        <v>0.45</v>
      </c>
      <c r="AM92" s="17">
        <f t="shared" si="98"/>
        <v>1052218</v>
      </c>
      <c r="AN92" s="1">
        <f t="shared" si="99"/>
        <v>5852053312.1281767</v>
      </c>
    </row>
    <row r="93" spans="1:48" x14ac:dyDescent="0.15">
      <c r="C93" s="7">
        <v>4</v>
      </c>
      <c r="D93" s="7">
        <f t="shared" si="100"/>
        <v>9.5247775432000008</v>
      </c>
      <c r="E93" s="10">
        <f t="shared" si="101"/>
        <v>6.47243681748387</v>
      </c>
      <c r="F93" s="7" t="s">
        <v>83</v>
      </c>
      <c r="G93" s="1">
        <v>5</v>
      </c>
      <c r="H93" s="9">
        <f t="shared" si="84"/>
        <v>9.5247775432000008</v>
      </c>
      <c r="I93" s="9">
        <f t="shared" si="85"/>
        <v>282.67477754319998</v>
      </c>
      <c r="J93" s="9">
        <f t="shared" si="86"/>
        <v>5.792178867625903E-2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18.303334543956407</v>
      </c>
      <c r="O93" s="9">
        <f t="shared" si="102"/>
        <v>6.2686083970503361</v>
      </c>
      <c r="P93" s="9">
        <f t="shared" si="89"/>
        <v>0.36308901086817241</v>
      </c>
      <c r="Q93" s="12">
        <f t="shared" si="90"/>
        <v>0.16339005489067759</v>
      </c>
      <c r="R93" s="9">
        <f t="shared" si="91"/>
        <v>2.3873737500000001</v>
      </c>
      <c r="S93" s="13">
        <f t="shared" si="92"/>
        <v>6.8439244123664172E-2</v>
      </c>
      <c r="T93" s="2">
        <f t="shared" si="93"/>
        <v>0.51</v>
      </c>
      <c r="U93" s="14">
        <f t="shared" si="94"/>
        <v>3.490401450306873E-2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3.3434560372675226E-2</v>
      </c>
      <c r="AK93" s="9">
        <f t="shared" si="96"/>
        <v>10.4025</v>
      </c>
      <c r="AL93" s="1">
        <f t="shared" si="97"/>
        <v>0.45</v>
      </c>
      <c r="AM93" s="17">
        <f t="shared" si="98"/>
        <v>1052218</v>
      </c>
      <c r="AN93" s="1">
        <f t="shared" si="99"/>
        <v>3659645920.7625756</v>
      </c>
    </row>
    <row r="94" spans="1:48" x14ac:dyDescent="0.15">
      <c r="C94" s="7">
        <v>5</v>
      </c>
      <c r="D94" s="7">
        <f t="shared" si="100"/>
        <v>13.5541186510968</v>
      </c>
      <c r="E94" s="10">
        <f t="shared" si="101"/>
        <v>9.5247775432000008</v>
      </c>
      <c r="F94" s="7" t="s">
        <v>85</v>
      </c>
      <c r="G94" s="1">
        <v>6</v>
      </c>
      <c r="H94" s="9">
        <f t="shared" si="84"/>
        <v>13.5541186510968</v>
      </c>
      <c r="I94" s="9">
        <f t="shared" si="85"/>
        <v>286.70411865109679</v>
      </c>
      <c r="J94" s="9">
        <f t="shared" si="86"/>
        <v>9.3989834753116092E-2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11.210794386182164</v>
      </c>
      <c r="P94" s="9">
        <f t="shared" si="89"/>
        <v>1.0537007118084232</v>
      </c>
      <c r="Q94" s="12">
        <f t="shared" si="90"/>
        <v>0.47416532031379044</v>
      </c>
      <c r="R94" s="9">
        <f t="shared" si="91"/>
        <v>2.3873737500000001</v>
      </c>
      <c r="S94" s="13">
        <f t="shared" si="92"/>
        <v>0.19861377813749959</v>
      </c>
      <c r="T94" s="2">
        <f t="shared" si="93"/>
        <v>0.51</v>
      </c>
      <c r="U94" s="14">
        <f t="shared" si="94"/>
        <v>0.10129302685012478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5.6668847595312627E-2</v>
      </c>
      <c r="AK94" s="9">
        <f t="shared" si="96"/>
        <v>10.4025</v>
      </c>
      <c r="AL94" s="1">
        <f t="shared" si="97"/>
        <v>0.45</v>
      </c>
      <c r="AM94" s="17">
        <f t="shared" si="98"/>
        <v>1052218</v>
      </c>
      <c r="AN94" s="1">
        <f t="shared" si="99"/>
        <v>6202800773.3576212</v>
      </c>
    </row>
    <row r="95" spans="1:48" x14ac:dyDescent="0.15">
      <c r="C95" s="7">
        <v>6</v>
      </c>
      <c r="D95" s="7">
        <f t="shared" si="100"/>
        <v>16.983655208999998</v>
      </c>
      <c r="E95" s="10">
        <f t="shared" si="101"/>
        <v>13.5541186510968</v>
      </c>
      <c r="F95" s="7" t="s">
        <v>83</v>
      </c>
      <c r="G95" s="1">
        <v>7</v>
      </c>
      <c r="H95" s="9">
        <f t="shared" si="84"/>
        <v>16.983655208999998</v>
      </c>
      <c r="I95" s="9">
        <f t="shared" si="85"/>
        <v>290.13365520899998</v>
      </c>
      <c r="J95" s="9">
        <f t="shared" si="86"/>
        <v>0.14041822118993391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15.462368674373741</v>
      </c>
      <c r="P95" s="9">
        <f t="shared" si="89"/>
        <v>2.171198304638517</v>
      </c>
      <c r="Q95" s="12">
        <f t="shared" si="90"/>
        <v>0.97703923708733265</v>
      </c>
      <c r="R95" s="9">
        <f t="shared" si="91"/>
        <v>2.3873737500000001</v>
      </c>
      <c r="S95" s="13">
        <f t="shared" si="92"/>
        <v>0.40925273518121436</v>
      </c>
      <c r="T95" s="2">
        <f t="shared" si="93"/>
        <v>0.51</v>
      </c>
      <c r="U95" s="14">
        <f t="shared" si="94"/>
        <v>0.20871889494241933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0.10938374682513942</v>
      </c>
      <c r="AK95" s="9">
        <f t="shared" si="96"/>
        <v>10.4025</v>
      </c>
      <c r="AL95" s="1">
        <f t="shared" si="97"/>
        <v>0.45</v>
      </c>
      <c r="AM95" s="17">
        <f t="shared" si="98"/>
        <v>1052218</v>
      </c>
      <c r="AN95" s="1">
        <f t="shared" si="99"/>
        <v>11972814309.635794</v>
      </c>
    </row>
    <row r="96" spans="1:48" x14ac:dyDescent="0.15">
      <c r="C96" s="7">
        <v>7</v>
      </c>
      <c r="D96" s="7">
        <f t="shared" si="100"/>
        <v>19.728957481290301</v>
      </c>
      <c r="E96" s="10">
        <f t="shared" si="101"/>
        <v>16.983655208999998</v>
      </c>
      <c r="F96" s="7" t="s">
        <v>83</v>
      </c>
      <c r="G96" s="1">
        <v>8</v>
      </c>
      <c r="H96" s="9">
        <f t="shared" si="84"/>
        <v>19.728957481290301</v>
      </c>
      <c r="I96" s="9">
        <f t="shared" si="85"/>
        <v>292.87895748129029</v>
      </c>
      <c r="J96" s="9">
        <f t="shared" si="86"/>
        <v>0.19232698446279262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18.596445369735225</v>
      </c>
      <c r="P96" s="9">
        <f t="shared" si="89"/>
        <v>3.5765982596882382</v>
      </c>
      <c r="Q96" s="12">
        <f t="shared" si="90"/>
        <v>1.6094692168597071</v>
      </c>
      <c r="R96" s="9">
        <f t="shared" si="91"/>
        <v>2.3873737500000001</v>
      </c>
      <c r="S96" s="13">
        <f t="shared" si="92"/>
        <v>0.67415888143182734</v>
      </c>
      <c r="T96" s="2">
        <f t="shared" si="93"/>
        <v>0.51</v>
      </c>
      <c r="U96" s="14">
        <f t="shared" si="94"/>
        <v>0.34382102953023197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0.15011704040336493</v>
      </c>
      <c r="AK96" s="9">
        <f t="shared" si="96"/>
        <v>10.4025</v>
      </c>
      <c r="AL96" s="1">
        <f t="shared" si="97"/>
        <v>0.45</v>
      </c>
      <c r="AM96" s="17">
        <f t="shared" si="98"/>
        <v>1052218</v>
      </c>
      <c r="AN96" s="1">
        <f t="shared" si="99"/>
        <v>16431357506.291855</v>
      </c>
    </row>
    <row r="97" spans="1:50" x14ac:dyDescent="0.15">
      <c r="C97" s="7">
        <v>8</v>
      </c>
      <c r="D97" s="7">
        <f t="shared" si="100"/>
        <v>20.014439620322602</v>
      </c>
      <c r="E97" s="10">
        <f t="shared" si="101"/>
        <v>19.728957481290301</v>
      </c>
      <c r="F97" s="7" t="s">
        <v>83</v>
      </c>
      <c r="G97" s="1">
        <v>9</v>
      </c>
      <c r="H97" s="9">
        <f t="shared" si="84"/>
        <v>20.014439620322602</v>
      </c>
      <c r="I97" s="9">
        <f t="shared" si="85"/>
        <v>293.16443962032258</v>
      </c>
      <c r="J97" s="9">
        <f t="shared" si="86"/>
        <v>0.19865524485572972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20.325122110046983</v>
      </c>
      <c r="P97" s="9">
        <f t="shared" si="89"/>
        <v>4.0376921094939897</v>
      </c>
      <c r="Q97" s="12">
        <f t="shared" si="90"/>
        <v>1.8169614492722954</v>
      </c>
      <c r="R97" s="9">
        <f t="shared" si="91"/>
        <v>2.3873737500000001</v>
      </c>
      <c r="S97" s="13">
        <f t="shared" si="92"/>
        <v>0.76107121864446037</v>
      </c>
      <c r="T97" s="2">
        <f t="shared" si="93"/>
        <v>0.51</v>
      </c>
      <c r="U97" s="14">
        <f t="shared" si="94"/>
        <v>0.38814632150867479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0.16348111593486547</v>
      </c>
      <c r="AK97" s="9">
        <f t="shared" si="96"/>
        <v>10.4025</v>
      </c>
      <c r="AL97" s="1">
        <f t="shared" si="97"/>
        <v>0.45</v>
      </c>
      <c r="AM97" s="17">
        <f t="shared" si="98"/>
        <v>1052218</v>
      </c>
      <c r="AN97" s="1">
        <f t="shared" si="99"/>
        <v>17894148820.383408</v>
      </c>
    </row>
    <row r="98" spans="1:50" x14ac:dyDescent="0.15">
      <c r="C98" s="7">
        <v>9</v>
      </c>
      <c r="D98" s="7">
        <f t="shared" si="100"/>
        <v>17.895913963000002</v>
      </c>
      <c r="E98" s="10">
        <f t="shared" si="101"/>
        <v>20.014439620322602</v>
      </c>
      <c r="F98" s="7" t="s">
        <v>83</v>
      </c>
      <c r="G98" s="1">
        <v>10</v>
      </c>
      <c r="H98" s="9">
        <f t="shared" si="84"/>
        <v>17.895913963000002</v>
      </c>
      <c r="I98" s="9">
        <f t="shared" si="85"/>
        <v>291.04591396299998</v>
      </c>
      <c r="J98" s="9">
        <f t="shared" si="86"/>
        <v>0.15599363405118327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21.592705000552996</v>
      </c>
      <c r="P98" s="9">
        <f t="shared" si="89"/>
        <v>3.3683245220314193</v>
      </c>
      <c r="Q98" s="12">
        <f t="shared" si="90"/>
        <v>1.5157460349141387</v>
      </c>
      <c r="R98" s="9">
        <f t="shared" si="91"/>
        <v>2.3873737500000001</v>
      </c>
      <c r="S98" s="13">
        <f t="shared" si="92"/>
        <v>0.63490102247883839</v>
      </c>
      <c r="T98" s="2">
        <f t="shared" si="93"/>
        <v>0.51</v>
      </c>
      <c r="U98" s="14">
        <f t="shared" si="94"/>
        <v>0.3237995214642076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0.1408745557214586</v>
      </c>
      <c r="AK98" s="9">
        <f t="shared" si="96"/>
        <v>10.4025</v>
      </c>
      <c r="AL98" s="1">
        <f t="shared" si="97"/>
        <v>0.45</v>
      </c>
      <c r="AM98" s="17">
        <f t="shared" si="98"/>
        <v>1052218</v>
      </c>
      <c r="AN98" s="1">
        <f t="shared" si="99"/>
        <v>15419703068.882462</v>
      </c>
    </row>
    <row r="99" spans="1:50" x14ac:dyDescent="0.15">
      <c r="C99" s="7">
        <v>10</v>
      </c>
      <c r="D99" s="7">
        <f t="shared" si="100"/>
        <v>10.9798561889355</v>
      </c>
      <c r="E99" s="10">
        <f t="shared" si="101"/>
        <v>17.895913963000002</v>
      </c>
      <c r="F99" s="7" t="s">
        <v>83</v>
      </c>
      <c r="G99" s="1">
        <v>11</v>
      </c>
      <c r="H99" s="9">
        <f t="shared" si="84"/>
        <v>10.9798561889355</v>
      </c>
      <c r="I99" s="9">
        <f t="shared" si="85"/>
        <v>284.12985618893549</v>
      </c>
      <c r="J99" s="9">
        <f t="shared" si="86"/>
        <v>6.9095770179069288E-2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17.313161454595498</v>
      </c>
      <c r="O99" s="9">
        <f t="shared" si="102"/>
        <v>6.2164940239260815</v>
      </c>
      <c r="P99" s="9">
        <f t="shared" si="89"/>
        <v>0.42953344239675417</v>
      </c>
      <c r="Q99" s="12">
        <f t="shared" si="90"/>
        <v>0.19329004907853939</v>
      </c>
      <c r="R99" s="9">
        <f t="shared" si="91"/>
        <v>2.3873737500000001</v>
      </c>
      <c r="S99" s="13">
        <f t="shared" si="92"/>
        <v>8.0963464174195338E-2</v>
      </c>
      <c r="T99" s="2">
        <f t="shared" si="93"/>
        <v>0.51</v>
      </c>
      <c r="U99" s="14">
        <f t="shared" si="94"/>
        <v>4.1291366728839624E-2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4.2786347068745151E-2</v>
      </c>
      <c r="AK99" s="9">
        <f t="shared" si="96"/>
        <v>10.4025</v>
      </c>
      <c r="AL99" s="1">
        <f t="shared" si="97"/>
        <v>0.45</v>
      </c>
      <c r="AM99" s="17">
        <f t="shared" si="98"/>
        <v>1052218</v>
      </c>
      <c r="AN99" s="1">
        <f t="shared" si="99"/>
        <v>4683264226.271512</v>
      </c>
    </row>
    <row r="100" spans="1:50" x14ac:dyDescent="0.15">
      <c r="C100" s="7">
        <v>11</v>
      </c>
      <c r="D100" s="7">
        <f t="shared" si="100"/>
        <v>7.5063718481333304</v>
      </c>
      <c r="E100" s="10">
        <f t="shared" si="101"/>
        <v>10.9798561889355</v>
      </c>
      <c r="F100" s="7" t="s">
        <v>85</v>
      </c>
      <c r="G100" s="1">
        <v>12</v>
      </c>
      <c r="H100" s="9">
        <f t="shared" si="84"/>
        <v>7.5063718481333304</v>
      </c>
      <c r="I100" s="9">
        <f t="shared" si="85"/>
        <v>280.65637184813329</v>
      </c>
      <c r="J100" s="9">
        <f t="shared" si="86"/>
        <v>4.5212470754190388E-2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11.092235581529327</v>
      </c>
      <c r="P100" s="9">
        <f t="shared" si="89"/>
        <v>0.50150737682848467</v>
      </c>
      <c r="Q100" s="12">
        <f t="shared" si="90"/>
        <v>0.22567831957281811</v>
      </c>
      <c r="R100" s="9">
        <f t="shared" si="91"/>
        <v>2.3873737500000001</v>
      </c>
      <c r="S100" s="13">
        <f t="shared" si="92"/>
        <v>9.4529949310541803E-2</v>
      </c>
      <c r="T100" s="2">
        <f t="shared" si="93"/>
        <v>0.51</v>
      </c>
      <c r="U100" s="14">
        <f t="shared" si="94"/>
        <v>4.8210274148376323E-2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4.487239765573546E-2</v>
      </c>
      <c r="AK100" s="9">
        <f t="shared" si="96"/>
        <v>10.4025</v>
      </c>
      <c r="AL100" s="1">
        <f t="shared" si="97"/>
        <v>0.45</v>
      </c>
      <c r="AM100" s="17">
        <f t="shared" si="98"/>
        <v>1052218</v>
      </c>
      <c r="AN100" s="1">
        <f t="shared" si="99"/>
        <v>4911597018.3312693</v>
      </c>
      <c r="AO100" s="1">
        <f>SUM(AN89:AN100)</f>
        <v>100658030049.15215</v>
      </c>
    </row>
    <row r="101" spans="1:50" x14ac:dyDescent="0.15">
      <c r="C101" s="7">
        <v>12</v>
      </c>
      <c r="D101" s="7">
        <f t="shared" si="100"/>
        <v>4.2735424759354803</v>
      </c>
      <c r="E101" s="10">
        <f t="shared" si="101"/>
        <v>7.5063718481333304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6.6270838536451597</v>
      </c>
      <c r="E105" s="7"/>
      <c r="F105" s="7"/>
      <c r="G105" s="1">
        <v>1</v>
      </c>
      <c r="H105" s="9">
        <f t="shared" ref="H105:H116" si="103">E106</f>
        <v>6.6270838536451597</v>
      </c>
      <c r="I105" s="9">
        <f t="shared" ref="I105:I116" si="104">H105+273.15</f>
        <v>279.77708385364514</v>
      </c>
      <c r="J105" s="9">
        <f t="shared" ref="J105:J116" si="105">EXP(($C$15*(I105-$C$13))/($C$16*I105*$C$13))</f>
        <v>4.0542040520840636E-2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2.6266791079305886E-2</v>
      </c>
      <c r="Q105" s="12">
        <f t="shared" ref="Q105:Q116" si="109">P105*$B$107</f>
        <v>7.8800373237917654E-3</v>
      </c>
      <c r="R105" s="9">
        <f t="shared" ref="R105:R116" si="110">L105*$B$107</f>
        <v>0.19436706250000002</v>
      </c>
      <c r="S105" s="13">
        <f t="shared" ref="S105:S116" si="111">Q105/R105</f>
        <v>4.0542040520840636E-2</v>
      </c>
      <c r="T105" s="2">
        <f t="shared" ref="T105:T116" si="112">$B$106/100</f>
        <v>0.01</v>
      </c>
      <c r="U105" s="14">
        <f t="shared" ref="U105:U116" si="113">S105*T105</f>
        <v>4.0542040520840636E-4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5.8954204052084061E-3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31617.5</v>
      </c>
      <c r="AX105" s="1">
        <f t="shared" ref="AX105:AX116" si="120">AW105*10000*AV105*0.67*AU105*AT105</f>
        <v>24273912.458376799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5.6753735051290297</v>
      </c>
      <c r="E106" s="10">
        <f t="shared" ref="E106:E117" si="122">D105</f>
        <v>6.6270838536451597</v>
      </c>
      <c r="F106" s="7" t="s">
        <v>83</v>
      </c>
      <c r="G106" s="1">
        <v>2</v>
      </c>
      <c r="H106" s="9">
        <f t="shared" si="103"/>
        <v>5.6753735051290297</v>
      </c>
      <c r="I106" s="9">
        <f t="shared" si="104"/>
        <v>278.82537350512899</v>
      </c>
      <c r="J106" s="9">
        <f t="shared" si="105"/>
        <v>3.600113627488765E-2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1.2695136255873609</v>
      </c>
      <c r="P106" s="9">
        <f t="shared" si="108"/>
        <v>4.5703933037597275E-2</v>
      </c>
      <c r="Q106" s="12">
        <f t="shared" si="109"/>
        <v>1.3711179911279183E-2</v>
      </c>
      <c r="R106" s="9">
        <f t="shared" si="110"/>
        <v>0.19436706250000002</v>
      </c>
      <c r="S106" s="13">
        <f t="shared" si="111"/>
        <v>7.0542713024122503E-2</v>
      </c>
      <c r="T106" s="2">
        <f t="shared" si="112"/>
        <v>0.01</v>
      </c>
      <c r="U106" s="14">
        <f t="shared" si="113"/>
        <v>7.0542713024122504E-4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6.1954271302412248E-3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31617.5</v>
      </c>
      <c r="AX106" s="1">
        <f t="shared" si="120"/>
        <v>25509165.668468021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5.8949546619310302</v>
      </c>
      <c r="E107" s="10">
        <f t="shared" si="122"/>
        <v>5.6753735051290297</v>
      </c>
      <c r="F107" s="7" t="s">
        <v>83</v>
      </c>
      <c r="G107" s="1">
        <v>3</v>
      </c>
      <c r="H107" s="9">
        <f t="shared" si="103"/>
        <v>5.8949546619310302</v>
      </c>
      <c r="I107" s="9">
        <f t="shared" si="104"/>
        <v>279.044954661931</v>
      </c>
      <c r="J107" s="9">
        <f t="shared" si="105"/>
        <v>3.7004137063978253E-2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1.8716999008830972</v>
      </c>
      <c r="P107" s="9">
        <f t="shared" si="108"/>
        <v>6.9260639674912639E-2</v>
      </c>
      <c r="Q107" s="12">
        <f t="shared" si="109"/>
        <v>2.0778191902473792E-2</v>
      </c>
      <c r="R107" s="9">
        <f t="shared" si="110"/>
        <v>0.19436706250000002</v>
      </c>
      <c r="S107" s="13">
        <f t="shared" si="111"/>
        <v>0.1069018157460387</v>
      </c>
      <c r="T107" s="2">
        <f t="shared" si="112"/>
        <v>0.01</v>
      </c>
      <c r="U107" s="14">
        <f t="shared" si="113"/>
        <v>1.0690181574603871E-3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6.5590181574603874E-3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31617.5</v>
      </c>
      <c r="AX107" s="1">
        <f t="shared" si="120"/>
        <v>27006222.054399714</v>
      </c>
    </row>
    <row r="108" spans="1:50" x14ac:dyDescent="0.15">
      <c r="C108" s="7">
        <v>3</v>
      </c>
      <c r="D108" s="7">
        <f t="shared" si="121"/>
        <v>6.47243681748387</v>
      </c>
      <c r="E108" s="10">
        <f t="shared" si="122"/>
        <v>5.8949546619310302</v>
      </c>
      <c r="F108" s="7" t="s">
        <v>83</v>
      </c>
      <c r="G108" s="1">
        <v>4</v>
      </c>
      <c r="H108" s="9">
        <f t="shared" si="103"/>
        <v>6.47243681748387</v>
      </c>
      <c r="I108" s="9">
        <f t="shared" si="104"/>
        <v>279.62243681748384</v>
      </c>
      <c r="J108" s="9">
        <f t="shared" si="105"/>
        <v>3.9769171345116983E-2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2.4503294695415181</v>
      </c>
      <c r="P108" s="9">
        <f t="shared" si="108"/>
        <v>9.7447572526186244E-2</v>
      </c>
      <c r="Q108" s="12">
        <f t="shared" si="109"/>
        <v>2.9234271757855871E-2</v>
      </c>
      <c r="R108" s="9">
        <f t="shared" si="110"/>
        <v>0.19436706250000002</v>
      </c>
      <c r="S108" s="13">
        <f t="shared" si="111"/>
        <v>0.15040754015539987</v>
      </c>
      <c r="T108" s="2">
        <f t="shared" si="112"/>
        <v>0.01</v>
      </c>
      <c r="U108" s="14">
        <f t="shared" si="113"/>
        <v>1.5040754015539987E-3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6.994075401553999E-3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31617.5</v>
      </c>
      <c r="AX108" s="1">
        <f t="shared" si="120"/>
        <v>28797534.756744251</v>
      </c>
    </row>
    <row r="109" spans="1:50" x14ac:dyDescent="0.15">
      <c r="C109" s="7">
        <v>4</v>
      </c>
      <c r="D109" s="7">
        <f t="shared" si="121"/>
        <v>9.5247775432000008</v>
      </c>
      <c r="E109" s="10">
        <f t="shared" si="122"/>
        <v>6.47243681748387</v>
      </c>
      <c r="F109" s="7" t="s">
        <v>83</v>
      </c>
      <c r="G109" s="1">
        <v>5</v>
      </c>
      <c r="H109" s="9">
        <f t="shared" si="103"/>
        <v>9.5247775432000008</v>
      </c>
      <c r="I109" s="9">
        <f t="shared" si="104"/>
        <v>282.67477754319998</v>
      </c>
      <c r="J109" s="9">
        <f t="shared" si="105"/>
        <v>5.792178867625903E-2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2.2352378021645651</v>
      </c>
      <c r="O109" s="9">
        <f t="shared" si="123"/>
        <v>0.76553430318410021</v>
      </c>
      <c r="P109" s="9">
        <f t="shared" si="108"/>
        <v>4.4341116133456662E-2</v>
      </c>
      <c r="Q109" s="12">
        <f t="shared" si="109"/>
        <v>1.3302334840036999E-2</v>
      </c>
      <c r="R109" s="9">
        <f t="shared" si="110"/>
        <v>0.19436706250000002</v>
      </c>
      <c r="S109" s="13">
        <f t="shared" si="111"/>
        <v>6.84392441236642E-2</v>
      </c>
      <c r="T109" s="2">
        <f t="shared" si="112"/>
        <v>0.01</v>
      </c>
      <c r="U109" s="14">
        <f t="shared" si="113"/>
        <v>6.8439244123664198E-4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6.1743924412366417E-3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31617.5</v>
      </c>
      <c r="AX109" s="1">
        <f t="shared" si="120"/>
        <v>25422557.05290002</v>
      </c>
    </row>
    <row r="110" spans="1:50" x14ac:dyDescent="0.15">
      <c r="C110" s="7">
        <v>5</v>
      </c>
      <c r="D110" s="7">
        <f t="shared" si="121"/>
        <v>13.5541186510968</v>
      </c>
      <c r="E110" s="10">
        <f t="shared" si="122"/>
        <v>9.5247775432000008</v>
      </c>
      <c r="F110" s="7" t="s">
        <v>85</v>
      </c>
      <c r="G110" s="1">
        <v>6</v>
      </c>
      <c r="H110" s="9">
        <f t="shared" si="103"/>
        <v>13.5541186510968</v>
      </c>
      <c r="I110" s="9">
        <f t="shared" si="104"/>
        <v>286.70411865109679</v>
      </c>
      <c r="J110" s="9">
        <f t="shared" si="105"/>
        <v>9.3989834753116092E-2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1.3690833953839772</v>
      </c>
      <c r="P110" s="9">
        <f t="shared" si="108"/>
        <v>0.12867992209537513</v>
      </c>
      <c r="Q110" s="12">
        <f t="shared" si="109"/>
        <v>3.8603976628612535E-2</v>
      </c>
      <c r="R110" s="9">
        <f t="shared" si="110"/>
        <v>0.19436706250000002</v>
      </c>
      <c r="S110" s="13">
        <f t="shared" si="111"/>
        <v>0.19861377813749967</v>
      </c>
      <c r="T110" s="2">
        <f t="shared" si="112"/>
        <v>0.01</v>
      </c>
      <c r="U110" s="14">
        <f t="shared" si="113"/>
        <v>1.9861377813749966E-3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7.4761377813749967E-3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31617.5</v>
      </c>
      <c r="AX110" s="1">
        <f t="shared" si="120"/>
        <v>30782387.269876946</v>
      </c>
    </row>
    <row r="111" spans="1:50" x14ac:dyDescent="0.15">
      <c r="C111" s="7">
        <v>6</v>
      </c>
      <c r="D111" s="7">
        <f t="shared" si="121"/>
        <v>16.983655208999998</v>
      </c>
      <c r="E111" s="10">
        <f t="shared" si="122"/>
        <v>13.5541186510968</v>
      </c>
      <c r="F111" s="7" t="s">
        <v>83</v>
      </c>
      <c r="G111" s="1">
        <v>7</v>
      </c>
      <c r="H111" s="9">
        <f t="shared" si="103"/>
        <v>16.983655208999998</v>
      </c>
      <c r="I111" s="9">
        <f t="shared" si="104"/>
        <v>290.13365520899998</v>
      </c>
      <c r="J111" s="9">
        <f t="shared" si="105"/>
        <v>0.14041822118993391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1.8882936816219353</v>
      </c>
      <c r="P111" s="9">
        <f t="shared" si="108"/>
        <v>0.26515083985754356</v>
      </c>
      <c r="Q111" s="12">
        <f t="shared" si="109"/>
        <v>7.9545251957263072E-2</v>
      </c>
      <c r="R111" s="9">
        <f t="shared" si="110"/>
        <v>0.19436706250000002</v>
      </c>
      <c r="S111" s="13">
        <f t="shared" si="111"/>
        <v>0.40925273518121447</v>
      </c>
      <c r="T111" s="2">
        <f t="shared" si="112"/>
        <v>0.01</v>
      </c>
      <c r="U111" s="14">
        <f t="shared" si="113"/>
        <v>4.0925273518121448E-3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1.4042527351812144E-2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31617.5</v>
      </c>
      <c r="AX111" s="1">
        <f t="shared" si="120"/>
        <v>57818960.515708968</v>
      </c>
    </row>
    <row r="112" spans="1:50" x14ac:dyDescent="0.15">
      <c r="C112" s="7">
        <v>7</v>
      </c>
      <c r="D112" s="7">
        <f t="shared" si="121"/>
        <v>19.728957481290301</v>
      </c>
      <c r="E112" s="10">
        <f t="shared" si="122"/>
        <v>16.983655208999998</v>
      </c>
      <c r="F112" s="7" t="s">
        <v>83</v>
      </c>
      <c r="G112" s="1">
        <v>8</v>
      </c>
      <c r="H112" s="9">
        <f t="shared" si="103"/>
        <v>19.728957481290301</v>
      </c>
      <c r="I112" s="9">
        <f t="shared" si="104"/>
        <v>292.87895748129029</v>
      </c>
      <c r="J112" s="9">
        <f t="shared" si="105"/>
        <v>0.19232698446279262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2.2710330500977252</v>
      </c>
      <c r="P112" s="9">
        <f t="shared" si="108"/>
        <v>0.43678093814063373</v>
      </c>
      <c r="Q112" s="12">
        <f t="shared" si="109"/>
        <v>0.13103428144219012</v>
      </c>
      <c r="R112" s="9">
        <f t="shared" si="110"/>
        <v>0.19436706250000002</v>
      </c>
      <c r="S112" s="13">
        <f t="shared" si="111"/>
        <v>0.67415888143182756</v>
      </c>
      <c r="T112" s="2">
        <f t="shared" si="112"/>
        <v>0.01</v>
      </c>
      <c r="U112" s="14">
        <f t="shared" si="113"/>
        <v>6.7415888143182758E-3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1.6691588814318276E-2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31617.5</v>
      </c>
      <c r="AX112" s="1">
        <f t="shared" si="120"/>
        <v>68726254.926964834</v>
      </c>
    </row>
    <row r="113" spans="1:53" x14ac:dyDescent="0.15">
      <c r="C113" s="7">
        <v>8</v>
      </c>
      <c r="D113" s="7">
        <f t="shared" si="121"/>
        <v>20.014439620322602</v>
      </c>
      <c r="E113" s="10">
        <f t="shared" si="122"/>
        <v>19.728957481290301</v>
      </c>
      <c r="F113" s="7" t="s">
        <v>83</v>
      </c>
      <c r="G113" s="1">
        <v>9</v>
      </c>
      <c r="H113" s="9">
        <f t="shared" si="103"/>
        <v>20.014439620322602</v>
      </c>
      <c r="I113" s="9">
        <f t="shared" si="104"/>
        <v>293.16443962032258</v>
      </c>
      <c r="J113" s="9">
        <f t="shared" si="105"/>
        <v>0.19865524485572972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2.4821423202904249</v>
      </c>
      <c r="P113" s="9">
        <f t="shared" si="108"/>
        <v>0.49309059040406344</v>
      </c>
      <c r="Q113" s="12">
        <f t="shared" si="109"/>
        <v>0.14792717712121903</v>
      </c>
      <c r="R113" s="9">
        <f t="shared" si="110"/>
        <v>0.19436706250000002</v>
      </c>
      <c r="S113" s="13">
        <f t="shared" si="111"/>
        <v>0.76107121864446048</v>
      </c>
      <c r="T113" s="2">
        <f t="shared" si="112"/>
        <v>0.01</v>
      </c>
      <c r="U113" s="14">
        <f t="shared" si="113"/>
        <v>7.6107121864446049E-3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1.7560712186444605E-2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31617.5</v>
      </c>
      <c r="AX113" s="1">
        <f t="shared" si="120"/>
        <v>72304799.492147207</v>
      </c>
    </row>
    <row r="114" spans="1:53" x14ac:dyDescent="0.15">
      <c r="C114" s="7">
        <v>9</v>
      </c>
      <c r="D114" s="7">
        <f t="shared" si="121"/>
        <v>17.895913963000002</v>
      </c>
      <c r="E114" s="10">
        <f t="shared" si="122"/>
        <v>20.014439620322602</v>
      </c>
      <c r="F114" s="7" t="s">
        <v>83</v>
      </c>
      <c r="G114" s="1">
        <v>10</v>
      </c>
      <c r="H114" s="9">
        <f t="shared" si="103"/>
        <v>17.895913963000002</v>
      </c>
      <c r="I114" s="9">
        <f t="shared" si="104"/>
        <v>291.04591396299998</v>
      </c>
      <c r="J114" s="9">
        <f t="shared" si="105"/>
        <v>0.15599363405118327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2.636941938219695</v>
      </c>
      <c r="P114" s="9">
        <f t="shared" si="108"/>
        <v>0.41134615572486105</v>
      </c>
      <c r="Q114" s="12">
        <f t="shared" si="109"/>
        <v>0.12340384671745831</v>
      </c>
      <c r="R114" s="9">
        <f t="shared" si="110"/>
        <v>0.19436706250000002</v>
      </c>
      <c r="S114" s="13">
        <f t="shared" si="111"/>
        <v>0.63490102247883851</v>
      </c>
      <c r="T114" s="2">
        <f t="shared" si="112"/>
        <v>0.01</v>
      </c>
      <c r="U114" s="14">
        <f t="shared" si="113"/>
        <v>6.3490102247883854E-3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1.6299010224788385E-2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31617.5</v>
      </c>
      <c r="AX114" s="1">
        <f t="shared" si="120"/>
        <v>67109844.618573144</v>
      </c>
    </row>
    <row r="115" spans="1:53" x14ac:dyDescent="0.15">
      <c r="C115" s="7">
        <v>10</v>
      </c>
      <c r="D115" s="7">
        <f t="shared" si="121"/>
        <v>10.9798561889355</v>
      </c>
      <c r="E115" s="10">
        <f t="shared" si="122"/>
        <v>17.895913963000002</v>
      </c>
      <c r="F115" s="7" t="s">
        <v>83</v>
      </c>
      <c r="G115" s="1">
        <v>11</v>
      </c>
      <c r="H115" s="9">
        <f t="shared" si="103"/>
        <v>10.9798561889355</v>
      </c>
      <c r="I115" s="9">
        <f t="shared" si="104"/>
        <v>284.12985618893549</v>
      </c>
      <c r="J115" s="9">
        <f t="shared" si="105"/>
        <v>6.9095770179069288E-2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2.1143159933700924</v>
      </c>
      <c r="O115" s="9">
        <f t="shared" si="123"/>
        <v>0.75916999745807523</v>
      </c>
      <c r="P115" s="9">
        <f t="shared" si="108"/>
        <v>5.2455435671207779E-2</v>
      </c>
      <c r="Q115" s="12">
        <f t="shared" si="109"/>
        <v>1.5736630701362334E-2</v>
      </c>
      <c r="R115" s="9">
        <f t="shared" si="110"/>
        <v>0.19436706250000002</v>
      </c>
      <c r="S115" s="13">
        <f t="shared" si="111"/>
        <v>8.0963464174195324E-2</v>
      </c>
      <c r="T115" s="2">
        <f t="shared" si="112"/>
        <v>0.01</v>
      </c>
      <c r="U115" s="14">
        <f t="shared" si="113"/>
        <v>8.0963464174195325E-4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6.2996346417419531E-3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31617.5</v>
      </c>
      <c r="AX115" s="1">
        <f t="shared" si="120"/>
        <v>25938231.593849562</v>
      </c>
    </row>
    <row r="116" spans="1:53" x14ac:dyDescent="0.15">
      <c r="C116" s="7">
        <v>11</v>
      </c>
      <c r="D116" s="7">
        <f t="shared" si="121"/>
        <v>7.5063718481333304</v>
      </c>
      <c r="E116" s="10">
        <f t="shared" si="122"/>
        <v>10.9798561889355</v>
      </c>
      <c r="F116" s="7" t="s">
        <v>85</v>
      </c>
      <c r="G116" s="1">
        <v>12</v>
      </c>
      <c r="H116" s="9">
        <f t="shared" si="103"/>
        <v>7.5063718481333304</v>
      </c>
      <c r="I116" s="9">
        <f t="shared" si="104"/>
        <v>280.65637184813329</v>
      </c>
      <c r="J116" s="9">
        <f t="shared" si="105"/>
        <v>4.5212470754190388E-2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1.3546047701202011</v>
      </c>
      <c r="P116" s="9">
        <f t="shared" si="108"/>
        <v>6.1245028552546384E-2</v>
      </c>
      <c r="Q116" s="12">
        <f t="shared" si="109"/>
        <v>1.8373508565763915E-2</v>
      </c>
      <c r="R116" s="9">
        <f t="shared" si="110"/>
        <v>0.19436706250000002</v>
      </c>
      <c r="S116" s="13">
        <f t="shared" si="111"/>
        <v>9.4529949310541816E-2</v>
      </c>
      <c r="T116" s="2">
        <f t="shared" si="112"/>
        <v>0.01</v>
      </c>
      <c r="U116" s="14">
        <f t="shared" si="113"/>
        <v>9.4529949310541818E-4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6.4352994931054187E-3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31617.5</v>
      </c>
      <c r="AX116" s="1">
        <f t="shared" si="120"/>
        <v>26496820.54923027</v>
      </c>
      <c r="AY116" s="1">
        <f>SUM(AX105:AX116)</f>
        <v>480186690.95723969</v>
      </c>
    </row>
    <row r="117" spans="1:53" x14ac:dyDescent="0.15">
      <c r="C117" s="7">
        <v>12</v>
      </c>
      <c r="D117" s="7">
        <f t="shared" si="121"/>
        <v>4.2735424759354803</v>
      </c>
      <c r="E117" s="10">
        <f t="shared" si="122"/>
        <v>7.5063718481333304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6.6270838536451597</v>
      </c>
      <c r="E121" s="7"/>
      <c r="F121" s="7"/>
      <c r="G121" s="1">
        <v>1</v>
      </c>
      <c r="H121" s="9">
        <f t="shared" ref="H121:H132" si="124">E122</f>
        <v>6.6270838536451597</v>
      </c>
      <c r="I121" s="9">
        <f t="shared" ref="I121:I132" si="125">H121+273.15</f>
        <v>279.77708385364514</v>
      </c>
      <c r="J121" s="9">
        <f t="shared" ref="J121:J132" si="126">EXP(($C$15*(I121-$C$13))/($C$16*I121*$C$13))</f>
        <v>4.0542040520840636E-2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1.154231893628333E-2</v>
      </c>
      <c r="Q121" s="12">
        <f t="shared" ref="Q121:Q132" si="130">P121*$B$123</f>
        <v>3.808965248973499E-3</v>
      </c>
      <c r="R121" s="9">
        <f t="shared" ref="R121:R132" si="131">L121*$B$123</f>
        <v>9.3951000000000007E-2</v>
      </c>
      <c r="S121" s="13">
        <f t="shared" ref="S121:S132" si="132">Q121/R121</f>
        <v>4.0542040520840636E-2</v>
      </c>
      <c r="T121" s="2">
        <f t="shared" ref="T121:T132" si="133">$B$122/100</f>
        <v>0.01</v>
      </c>
      <c r="U121" s="14">
        <f t="shared" ref="U121:U132" si="134">S121*T121</f>
        <v>4.0542040520840636E-4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5.8954204052084061E-3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2516.6666666666665</v>
      </c>
      <c r="AX121" s="1">
        <f t="shared" ref="AX121:AX132" si="141">AW121*10000*AV121*0.67*AU121*AT121</f>
        <v>933935.07667810807</v>
      </c>
      <c r="AZ121" s="1">
        <f t="shared" ref="AZ121:AZ132" si="142">$E$9/12</f>
        <v>2326.25</v>
      </c>
      <c r="BA121" s="1">
        <f t="shared" ref="BA121:BA132" si="143">AZ121*10000*AV121*0.67*AU121*AT121</f>
        <v>863271.44587646984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5.6753735051290297</v>
      </c>
      <c r="E122" s="10">
        <f t="shared" ref="E122:E133" si="145">D121</f>
        <v>6.6270838536451597</v>
      </c>
      <c r="F122" s="7" t="s">
        <v>83</v>
      </c>
      <c r="G122" s="1">
        <v>2</v>
      </c>
      <c r="H122" s="9">
        <f t="shared" si="124"/>
        <v>5.6753735051290297</v>
      </c>
      <c r="I122" s="9">
        <f t="shared" si="125"/>
        <v>278.82537350512899</v>
      </c>
      <c r="J122" s="9">
        <f t="shared" si="126"/>
        <v>3.600113627488765E-2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0.55785768106371669</v>
      </c>
      <c r="P122" s="9">
        <f t="shared" si="129"/>
        <v>2.0083510397967675E-2</v>
      </c>
      <c r="Q122" s="12">
        <f t="shared" si="130"/>
        <v>6.6275584313293329E-3</v>
      </c>
      <c r="R122" s="9">
        <f t="shared" si="131"/>
        <v>9.3951000000000007E-2</v>
      </c>
      <c r="S122" s="13">
        <f t="shared" si="132"/>
        <v>7.0542713024122489E-2</v>
      </c>
      <c r="T122" s="2">
        <f t="shared" si="133"/>
        <v>0.01</v>
      </c>
      <c r="U122" s="14">
        <f t="shared" si="134"/>
        <v>7.0542713024122493E-4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6.1954271302412248E-3</v>
      </c>
      <c r="AU122" s="9">
        <f t="shared" si="138"/>
        <v>28.47</v>
      </c>
      <c r="AV122" s="1">
        <f t="shared" si="139"/>
        <v>0.33</v>
      </c>
      <c r="AW122" s="1">
        <f t="shared" si="140"/>
        <v>2516.6666666666665</v>
      </c>
      <c r="AX122" s="1">
        <f t="shared" si="141"/>
        <v>981461.25538793136</v>
      </c>
      <c r="AZ122" s="1">
        <f t="shared" si="142"/>
        <v>2326.25</v>
      </c>
      <c r="BA122" s="1">
        <f t="shared" si="143"/>
        <v>907201.68689252005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5.8949546619310302</v>
      </c>
      <c r="E123" s="10">
        <f t="shared" si="145"/>
        <v>5.6753735051290297</v>
      </c>
      <c r="F123" s="7" t="s">
        <v>83</v>
      </c>
      <c r="G123" s="1">
        <v>3</v>
      </c>
      <c r="H123" s="9">
        <f t="shared" si="124"/>
        <v>5.8949546619310302</v>
      </c>
      <c r="I123" s="9">
        <f t="shared" si="125"/>
        <v>279.044954661931</v>
      </c>
      <c r="J123" s="9">
        <f t="shared" si="126"/>
        <v>3.7004137063978253E-2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0.82247417066574913</v>
      </c>
      <c r="P123" s="9">
        <f t="shared" si="129"/>
        <v>3.0434946942897223E-2</v>
      </c>
      <c r="Q123" s="12">
        <f t="shared" si="130"/>
        <v>1.0043532491156084E-2</v>
      </c>
      <c r="R123" s="9">
        <f t="shared" si="131"/>
        <v>9.3951000000000007E-2</v>
      </c>
      <c r="S123" s="13">
        <f t="shared" si="132"/>
        <v>0.10690181574603871</v>
      </c>
      <c r="T123" s="2">
        <f t="shared" si="133"/>
        <v>0.01</v>
      </c>
      <c r="U123" s="14">
        <f t="shared" si="134"/>
        <v>1.0690181574603871E-3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6.5590181574603874E-3</v>
      </c>
      <c r="AU123" s="9">
        <f t="shared" si="138"/>
        <v>28.47</v>
      </c>
      <c r="AV123" s="1">
        <f t="shared" si="139"/>
        <v>0.33</v>
      </c>
      <c r="AW123" s="1">
        <f t="shared" si="140"/>
        <v>2516.6666666666665</v>
      </c>
      <c r="AX123" s="1">
        <f t="shared" si="141"/>
        <v>1039060.2713267102</v>
      </c>
      <c r="AZ123" s="1">
        <f t="shared" si="142"/>
        <v>2326.25</v>
      </c>
      <c r="BA123" s="1">
        <f t="shared" si="143"/>
        <v>960442.63159222237</v>
      </c>
    </row>
    <row r="124" spans="1:53" x14ac:dyDescent="0.15">
      <c r="C124" s="7">
        <v>3</v>
      </c>
      <c r="D124" s="7">
        <f t="shared" si="144"/>
        <v>6.47243681748387</v>
      </c>
      <c r="E124" s="10">
        <f t="shared" si="145"/>
        <v>5.8949546619310302</v>
      </c>
      <c r="F124" s="7" t="s">
        <v>83</v>
      </c>
      <c r="G124" s="1">
        <v>4</v>
      </c>
      <c r="H124" s="9">
        <f t="shared" si="124"/>
        <v>6.47243681748387</v>
      </c>
      <c r="I124" s="9">
        <f t="shared" si="125"/>
        <v>279.62243681748384</v>
      </c>
      <c r="J124" s="9">
        <f t="shared" si="126"/>
        <v>3.9769171345116983E-2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1.0767392237228519</v>
      </c>
      <c r="P124" s="9">
        <f t="shared" si="129"/>
        <v>4.2821026682242344E-2</v>
      </c>
      <c r="Q124" s="12">
        <f t="shared" si="130"/>
        <v>1.4130938805139975E-2</v>
      </c>
      <c r="R124" s="9">
        <f t="shared" si="131"/>
        <v>9.3951000000000007E-2</v>
      </c>
      <c r="S124" s="13">
        <f t="shared" si="132"/>
        <v>0.15040754015539987</v>
      </c>
      <c r="T124" s="2">
        <f t="shared" si="133"/>
        <v>0.01</v>
      </c>
      <c r="U124" s="14">
        <f t="shared" si="134"/>
        <v>1.5040754015539987E-3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6.994075401553999E-3</v>
      </c>
      <c r="AU124" s="9">
        <f t="shared" si="138"/>
        <v>28.47</v>
      </c>
      <c r="AV124" s="1">
        <f t="shared" si="139"/>
        <v>0.33</v>
      </c>
      <c r="AW124" s="1">
        <f t="shared" si="140"/>
        <v>2516.6666666666665</v>
      </c>
      <c r="AX124" s="1">
        <f t="shared" si="141"/>
        <v>1107980.7541243352</v>
      </c>
      <c r="AZ124" s="1">
        <f t="shared" si="142"/>
        <v>2326.25</v>
      </c>
      <c r="BA124" s="1">
        <f t="shared" si="143"/>
        <v>1024148.4354761861</v>
      </c>
    </row>
    <row r="125" spans="1:53" x14ac:dyDescent="0.15">
      <c r="C125" s="7">
        <v>4</v>
      </c>
      <c r="D125" s="7">
        <f t="shared" si="144"/>
        <v>9.5247775432000008</v>
      </c>
      <c r="E125" s="10">
        <f t="shared" si="145"/>
        <v>6.47243681748387</v>
      </c>
      <c r="F125" s="7" t="s">
        <v>83</v>
      </c>
      <c r="G125" s="1">
        <v>5</v>
      </c>
      <c r="H125" s="9">
        <f t="shared" si="124"/>
        <v>9.5247775432000008</v>
      </c>
      <c r="I125" s="9">
        <f t="shared" si="125"/>
        <v>282.67477754319998</v>
      </c>
      <c r="J125" s="9">
        <f t="shared" si="126"/>
        <v>5.792178867625903E-2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0.98222228718857907</v>
      </c>
      <c r="O125" s="9">
        <f t="shared" si="146"/>
        <v>0.33639590985203038</v>
      </c>
      <c r="P125" s="9">
        <f t="shared" si="129"/>
        <v>1.9484652802007188E-2</v>
      </c>
      <c r="Q125" s="12">
        <f t="shared" si="130"/>
        <v>6.4299354246623724E-3</v>
      </c>
      <c r="R125" s="9">
        <f t="shared" si="131"/>
        <v>9.3951000000000007E-2</v>
      </c>
      <c r="S125" s="13">
        <f t="shared" si="132"/>
        <v>6.8439244123664159E-2</v>
      </c>
      <c r="T125" s="2">
        <f t="shared" si="133"/>
        <v>0.01</v>
      </c>
      <c r="U125" s="14">
        <f t="shared" si="134"/>
        <v>6.8439244123664155E-4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6.1743924412366417E-3</v>
      </c>
      <c r="AU125" s="9">
        <f t="shared" si="138"/>
        <v>28.47</v>
      </c>
      <c r="AV125" s="1">
        <f t="shared" si="139"/>
        <v>0.33</v>
      </c>
      <c r="AW125" s="1">
        <f t="shared" si="140"/>
        <v>2516.6666666666665</v>
      </c>
      <c r="AX125" s="1">
        <f t="shared" si="141"/>
        <v>978129.00212384877</v>
      </c>
      <c r="AZ125" s="1">
        <f t="shared" si="142"/>
        <v>2326.25</v>
      </c>
      <c r="BA125" s="1">
        <f t="shared" si="143"/>
        <v>904121.55941348465</v>
      </c>
    </row>
    <row r="126" spans="1:53" x14ac:dyDescent="0.15">
      <c r="C126" s="7">
        <v>5</v>
      </c>
      <c r="D126" s="7">
        <f t="shared" si="144"/>
        <v>13.5541186510968</v>
      </c>
      <c r="E126" s="10">
        <f t="shared" si="145"/>
        <v>9.5247775432000008</v>
      </c>
      <c r="F126" s="7" t="s">
        <v>85</v>
      </c>
      <c r="G126" s="1">
        <v>6</v>
      </c>
      <c r="H126" s="9">
        <f t="shared" si="124"/>
        <v>13.5541186510968</v>
      </c>
      <c r="I126" s="9">
        <f t="shared" si="125"/>
        <v>286.70411865109679</v>
      </c>
      <c r="J126" s="9">
        <f t="shared" si="126"/>
        <v>9.3989834753116092E-2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0.60161125705002316</v>
      </c>
      <c r="P126" s="9">
        <f t="shared" si="129"/>
        <v>5.6545342635746128E-2</v>
      </c>
      <c r="Q126" s="12">
        <f t="shared" si="130"/>
        <v>1.8659963069796223E-2</v>
      </c>
      <c r="R126" s="9">
        <f t="shared" si="131"/>
        <v>9.3951000000000007E-2</v>
      </c>
      <c r="S126" s="13">
        <f t="shared" si="132"/>
        <v>0.19861377813749956</v>
      </c>
      <c r="T126" s="2">
        <f t="shared" si="133"/>
        <v>0.01</v>
      </c>
      <c r="U126" s="14">
        <f t="shared" si="134"/>
        <v>1.9861377813749958E-3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7.4761377813749958E-3</v>
      </c>
      <c r="AU126" s="9">
        <f t="shared" si="138"/>
        <v>28.47</v>
      </c>
      <c r="AV126" s="1">
        <f t="shared" si="139"/>
        <v>0.33</v>
      </c>
      <c r="AW126" s="1">
        <f t="shared" si="140"/>
        <v>2516.6666666666665</v>
      </c>
      <c r="AX126" s="1">
        <f t="shared" si="141"/>
        <v>1184347.651600214</v>
      </c>
      <c r="AZ126" s="1">
        <f t="shared" si="142"/>
        <v>2326.25</v>
      </c>
      <c r="BA126" s="1">
        <f t="shared" si="143"/>
        <v>1094737.2415370853</v>
      </c>
    </row>
    <row r="127" spans="1:53" x14ac:dyDescent="0.15">
      <c r="C127" s="7">
        <v>6</v>
      </c>
      <c r="D127" s="7">
        <f t="shared" si="144"/>
        <v>16.983655208999998</v>
      </c>
      <c r="E127" s="10">
        <f t="shared" si="145"/>
        <v>13.5541186510968</v>
      </c>
      <c r="F127" s="7" t="s">
        <v>83</v>
      </c>
      <c r="G127" s="1">
        <v>7</v>
      </c>
      <c r="H127" s="9">
        <f t="shared" si="124"/>
        <v>16.983655208999998</v>
      </c>
      <c r="I127" s="9">
        <f t="shared" si="125"/>
        <v>290.13365520899998</v>
      </c>
      <c r="J127" s="9">
        <f t="shared" si="126"/>
        <v>0.14041822118993391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0.82976591441427694</v>
      </c>
      <c r="P127" s="9">
        <f t="shared" si="129"/>
        <v>0.11651425370609171</v>
      </c>
      <c r="Q127" s="12">
        <f t="shared" si="130"/>
        <v>3.8449703723010265E-2</v>
      </c>
      <c r="R127" s="9">
        <f t="shared" si="131"/>
        <v>9.3951000000000007E-2</v>
      </c>
      <c r="S127" s="13">
        <f t="shared" si="132"/>
        <v>0.40925273518121424</v>
      </c>
      <c r="T127" s="2">
        <f t="shared" si="133"/>
        <v>0.01</v>
      </c>
      <c r="U127" s="14">
        <f t="shared" si="134"/>
        <v>4.0925273518121422E-3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1.4042527351812141E-2</v>
      </c>
      <c r="AU127" s="9">
        <f t="shared" si="138"/>
        <v>28.47</v>
      </c>
      <c r="AV127" s="1">
        <f t="shared" si="139"/>
        <v>0.33</v>
      </c>
      <c r="AW127" s="1">
        <f t="shared" si="140"/>
        <v>2516.6666666666665</v>
      </c>
      <c r="AX127" s="1">
        <f t="shared" si="141"/>
        <v>2224575.6803844911</v>
      </c>
      <c r="AZ127" s="1">
        <f t="shared" si="142"/>
        <v>2326.25</v>
      </c>
      <c r="BA127" s="1">
        <f t="shared" si="143"/>
        <v>2056259.2754282474</v>
      </c>
    </row>
    <row r="128" spans="1:53" x14ac:dyDescent="0.15">
      <c r="C128" s="7">
        <v>7</v>
      </c>
      <c r="D128" s="7">
        <f t="shared" si="144"/>
        <v>19.728957481290301</v>
      </c>
      <c r="E128" s="10">
        <f t="shared" si="145"/>
        <v>16.983655208999998</v>
      </c>
      <c r="F128" s="7" t="s">
        <v>83</v>
      </c>
      <c r="G128" s="1">
        <v>8</v>
      </c>
      <c r="H128" s="9">
        <f t="shared" si="124"/>
        <v>19.728957481290301</v>
      </c>
      <c r="I128" s="9">
        <f t="shared" si="125"/>
        <v>292.87895748129029</v>
      </c>
      <c r="J128" s="9">
        <f t="shared" si="126"/>
        <v>0.19232698446279262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0.99795166070818531</v>
      </c>
      <c r="P128" s="9">
        <f t="shared" si="129"/>
        <v>0.19193303354364125</v>
      </c>
      <c r="Q128" s="12">
        <f t="shared" si="130"/>
        <v>6.3337901069401611E-2</v>
      </c>
      <c r="R128" s="9">
        <f t="shared" si="131"/>
        <v>9.3951000000000007E-2</v>
      </c>
      <c r="S128" s="13">
        <f t="shared" si="132"/>
        <v>0.67415888143182734</v>
      </c>
      <c r="T128" s="2">
        <f t="shared" si="133"/>
        <v>0.01</v>
      </c>
      <c r="U128" s="14">
        <f t="shared" si="134"/>
        <v>6.7415888143182731E-3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1.6691588814318273E-2</v>
      </c>
      <c r="AU128" s="9">
        <f t="shared" si="138"/>
        <v>28.47</v>
      </c>
      <c r="AV128" s="1">
        <f t="shared" si="139"/>
        <v>0.33</v>
      </c>
      <c r="AW128" s="1">
        <f t="shared" si="140"/>
        <v>2516.6666666666665</v>
      </c>
      <c r="AX128" s="1">
        <f t="shared" si="141"/>
        <v>2644232.1679735603</v>
      </c>
      <c r="AZ128" s="1">
        <f t="shared" si="142"/>
        <v>2326.25</v>
      </c>
      <c r="BA128" s="1">
        <f t="shared" si="143"/>
        <v>2444163.6082444349</v>
      </c>
    </row>
    <row r="129" spans="1:54" x14ac:dyDescent="0.15">
      <c r="C129" s="7">
        <v>8</v>
      </c>
      <c r="D129" s="7">
        <f t="shared" si="144"/>
        <v>20.014439620322602</v>
      </c>
      <c r="E129" s="10">
        <f t="shared" si="145"/>
        <v>19.728957481290301</v>
      </c>
      <c r="F129" s="7" t="s">
        <v>83</v>
      </c>
      <c r="G129" s="1">
        <v>9</v>
      </c>
      <c r="H129" s="9">
        <f t="shared" si="124"/>
        <v>20.014439620322602</v>
      </c>
      <c r="I129" s="9">
        <f t="shared" si="125"/>
        <v>293.16443962032258</v>
      </c>
      <c r="J129" s="9">
        <f t="shared" si="126"/>
        <v>0.19865524485572972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1.0907186271645439</v>
      </c>
      <c r="P129" s="9">
        <f t="shared" si="129"/>
        <v>0.21667697594807783</v>
      </c>
      <c r="Q129" s="12">
        <f t="shared" si="130"/>
        <v>7.1503402062865692E-2</v>
      </c>
      <c r="R129" s="9">
        <f t="shared" si="131"/>
        <v>9.3951000000000007E-2</v>
      </c>
      <c r="S129" s="13">
        <f t="shared" si="132"/>
        <v>0.76107121864446026</v>
      </c>
      <c r="T129" s="2">
        <f t="shared" si="133"/>
        <v>0.01</v>
      </c>
      <c r="U129" s="14">
        <f t="shared" si="134"/>
        <v>7.6107121864446023E-3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1.7560712186444602E-2</v>
      </c>
      <c r="AU129" s="9">
        <f t="shared" si="138"/>
        <v>28.47</v>
      </c>
      <c r="AV129" s="1">
        <f t="shared" si="139"/>
        <v>0.33</v>
      </c>
      <c r="AW129" s="1">
        <f t="shared" si="140"/>
        <v>2516.6666666666665</v>
      </c>
      <c r="AX129" s="1">
        <f t="shared" si="141"/>
        <v>2781916.123891687</v>
      </c>
      <c r="AZ129" s="1">
        <f t="shared" si="142"/>
        <v>2326.25</v>
      </c>
      <c r="BA129" s="1">
        <f t="shared" si="143"/>
        <v>2571430.0860409415</v>
      </c>
    </row>
    <row r="130" spans="1:54" x14ac:dyDescent="0.15">
      <c r="C130" s="7">
        <v>9</v>
      </c>
      <c r="D130" s="7">
        <f t="shared" si="144"/>
        <v>17.895913963000002</v>
      </c>
      <c r="E130" s="10">
        <f t="shared" si="145"/>
        <v>20.014439620322602</v>
      </c>
      <c r="F130" s="7" t="s">
        <v>83</v>
      </c>
      <c r="G130" s="1">
        <v>10</v>
      </c>
      <c r="H130" s="9">
        <f t="shared" si="124"/>
        <v>17.895913963000002</v>
      </c>
      <c r="I130" s="9">
        <f t="shared" si="125"/>
        <v>291.04591396299998</v>
      </c>
      <c r="J130" s="9">
        <f t="shared" si="126"/>
        <v>0.15599363405118327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1.1587416512164661</v>
      </c>
      <c r="P130" s="9">
        <f t="shared" si="129"/>
        <v>0.18075632109972525</v>
      </c>
      <c r="Q130" s="12">
        <f t="shared" si="130"/>
        <v>5.9649585962909334E-2</v>
      </c>
      <c r="R130" s="9">
        <f t="shared" si="131"/>
        <v>9.3951000000000007E-2</v>
      </c>
      <c r="S130" s="13">
        <f t="shared" si="132"/>
        <v>0.63490102247883817</v>
      </c>
      <c r="T130" s="2">
        <f t="shared" si="133"/>
        <v>0.01</v>
      </c>
      <c r="U130" s="14">
        <f t="shared" si="134"/>
        <v>6.3490102247883819E-3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1.6299010224788382E-2</v>
      </c>
      <c r="AU130" s="9">
        <f t="shared" si="138"/>
        <v>28.47</v>
      </c>
      <c r="AV130" s="1">
        <f t="shared" si="139"/>
        <v>0.33</v>
      </c>
      <c r="AW130" s="1">
        <f t="shared" si="140"/>
        <v>2516.6666666666665</v>
      </c>
      <c r="AX130" s="1">
        <f t="shared" si="141"/>
        <v>2582041.0280862562</v>
      </c>
      <c r="AZ130" s="1">
        <f t="shared" si="142"/>
        <v>2326.25</v>
      </c>
      <c r="BA130" s="1">
        <f t="shared" si="143"/>
        <v>2386677.9900340345</v>
      </c>
    </row>
    <row r="131" spans="1:54" x14ac:dyDescent="0.15">
      <c r="C131" s="7">
        <v>10</v>
      </c>
      <c r="D131" s="7">
        <f t="shared" si="144"/>
        <v>10.9798561889355</v>
      </c>
      <c r="E131" s="10">
        <f t="shared" si="145"/>
        <v>17.895913963000002</v>
      </c>
      <c r="F131" s="7" t="s">
        <v>83</v>
      </c>
      <c r="G131" s="1">
        <v>11</v>
      </c>
      <c r="H131" s="9">
        <f t="shared" si="124"/>
        <v>10.9798561889355</v>
      </c>
      <c r="I131" s="9">
        <f t="shared" si="125"/>
        <v>284.12985618893549</v>
      </c>
      <c r="J131" s="9">
        <f t="shared" si="126"/>
        <v>6.9095770179069288E-2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0.92908606361090373</v>
      </c>
      <c r="O131" s="9">
        <f t="shared" si="146"/>
        <v>0.33359926650583716</v>
      </c>
      <c r="P131" s="9">
        <f t="shared" si="129"/>
        <v>2.3050298250393411E-2</v>
      </c>
      <c r="Q131" s="12">
        <f t="shared" si="130"/>
        <v>7.6065984226298261E-3</v>
      </c>
      <c r="R131" s="9">
        <f t="shared" si="131"/>
        <v>9.3951000000000007E-2</v>
      </c>
      <c r="S131" s="13">
        <f t="shared" si="132"/>
        <v>8.0963464174195338E-2</v>
      </c>
      <c r="T131" s="2">
        <f t="shared" si="133"/>
        <v>0.01</v>
      </c>
      <c r="U131" s="14">
        <f t="shared" si="134"/>
        <v>8.0963464174195335E-4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6.2996346417419531E-3</v>
      </c>
      <c r="AU131" s="9">
        <f t="shared" si="138"/>
        <v>28.47</v>
      </c>
      <c r="AV131" s="1">
        <f t="shared" si="139"/>
        <v>0.33</v>
      </c>
      <c r="AW131" s="1">
        <f t="shared" si="140"/>
        <v>2516.6666666666665</v>
      </c>
      <c r="AX131" s="1">
        <f t="shared" si="141"/>
        <v>997969.50137457659</v>
      </c>
      <c r="AZ131" s="1">
        <f t="shared" si="142"/>
        <v>2326.25</v>
      </c>
      <c r="BA131" s="1">
        <f t="shared" si="143"/>
        <v>922460.8818169306</v>
      </c>
    </row>
    <row r="132" spans="1:54" x14ac:dyDescent="0.15">
      <c r="C132" s="7">
        <v>11</v>
      </c>
      <c r="D132" s="7">
        <f t="shared" si="144"/>
        <v>7.5063718481333304</v>
      </c>
      <c r="E132" s="10">
        <f t="shared" si="145"/>
        <v>10.9798561889355</v>
      </c>
      <c r="F132" s="7" t="s">
        <v>85</v>
      </c>
      <c r="G132" s="1">
        <v>12</v>
      </c>
      <c r="H132" s="9">
        <f t="shared" si="124"/>
        <v>7.5063718481333304</v>
      </c>
      <c r="I132" s="9">
        <f t="shared" si="125"/>
        <v>280.65637184813329</v>
      </c>
      <c r="J132" s="9">
        <f t="shared" si="126"/>
        <v>4.5212470754190388E-2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0.59524896825544371</v>
      </c>
      <c r="P132" s="9">
        <f t="shared" si="129"/>
        <v>2.6912676568711252E-2</v>
      </c>
      <c r="Q132" s="12">
        <f t="shared" si="130"/>
        <v>8.8811832676747131E-3</v>
      </c>
      <c r="R132" s="9">
        <f t="shared" si="131"/>
        <v>9.3951000000000007E-2</v>
      </c>
      <c r="S132" s="13">
        <f t="shared" si="132"/>
        <v>9.4529949310541803E-2</v>
      </c>
      <c r="T132" s="2">
        <f t="shared" si="133"/>
        <v>0.01</v>
      </c>
      <c r="U132" s="14">
        <f t="shared" si="134"/>
        <v>9.4529949310541807E-4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6.4352994931054178E-3</v>
      </c>
      <c r="AU132" s="9">
        <f t="shared" si="138"/>
        <v>28.47</v>
      </c>
      <c r="AV132" s="1">
        <f t="shared" si="139"/>
        <v>0.33</v>
      </c>
      <c r="AW132" s="1">
        <f t="shared" si="140"/>
        <v>2516.6666666666665</v>
      </c>
      <c r="AX132" s="1">
        <f t="shared" si="141"/>
        <v>1019461.1261701084</v>
      </c>
      <c r="AY132" s="1">
        <f>SUM(AX121:AX132)</f>
        <v>18475109.63912183</v>
      </c>
      <c r="AZ132" s="1">
        <f t="shared" si="142"/>
        <v>2326.25</v>
      </c>
      <c r="BA132" s="1">
        <f t="shared" si="143"/>
        <v>942326.40188869461</v>
      </c>
      <c r="BB132" s="1">
        <f>SUM(BA121:BA132)</f>
        <v>17077241.244241253</v>
      </c>
    </row>
    <row r="133" spans="1:54" x14ac:dyDescent="0.15">
      <c r="C133" s="7">
        <v>12</v>
      </c>
      <c r="D133" s="7">
        <f t="shared" si="144"/>
        <v>4.2735424759354803</v>
      </c>
      <c r="E133" s="10">
        <f t="shared" si="145"/>
        <v>7.5063718481333304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6.6270838536451597</v>
      </c>
      <c r="E136" s="7"/>
      <c r="F136" s="7"/>
      <c r="G136" s="1">
        <v>1</v>
      </c>
      <c r="H136" s="9">
        <f t="shared" ref="H136:H147" si="147">E137</f>
        <v>6.6270838536451597</v>
      </c>
      <c r="I136" s="9">
        <f t="shared" ref="I136:I147" si="148">H136+273.15</f>
        <v>279.77708385364514</v>
      </c>
      <c r="J136" s="9">
        <f t="shared" ref="J136:J147" si="149">EXP(($C$15*(I136-$C$13))/($C$16*I136*$C$13))</f>
        <v>4.0542040520840636E-2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3.0773351394759667E-2</v>
      </c>
      <c r="Q136" s="12">
        <f t="shared" ref="Q136:Q147" si="153">P136*$B$138</f>
        <v>8.001071362637514E-3</v>
      </c>
      <c r="R136" s="9">
        <f t="shared" ref="R136:R147" si="154">L136*$B$138</f>
        <v>0.19735245833333334</v>
      </c>
      <c r="S136" s="13">
        <f t="shared" ref="S136:S147" si="155">Q136/R136</f>
        <v>4.0542040520840636E-2</v>
      </c>
      <c r="T136" s="2">
        <f t="shared" ref="T136:T147" si="156">$B$137/100</f>
        <v>0.01</v>
      </c>
      <c r="U136" s="14">
        <f t="shared" ref="U136:U147" si="157">S136*T136</f>
        <v>4.0542040520840636E-4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5.8954204052084061E-3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5.6753735051290297</v>
      </c>
      <c r="E137" s="10">
        <f t="shared" ref="E137:E148" si="166">D136</f>
        <v>6.6270838536451597</v>
      </c>
      <c r="F137" s="7" t="s">
        <v>83</v>
      </c>
      <c r="G137" s="1">
        <v>2</v>
      </c>
      <c r="H137" s="9">
        <f t="shared" si="147"/>
        <v>5.6753735051290297</v>
      </c>
      <c r="I137" s="9">
        <f t="shared" si="148"/>
        <v>278.82537350512899</v>
      </c>
      <c r="J137" s="9">
        <f t="shared" si="149"/>
        <v>3.600113627488765E-2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1.4873224819385737</v>
      </c>
      <c r="P137" s="9">
        <f t="shared" si="152"/>
        <v>5.3545299356974718E-2</v>
      </c>
      <c r="Q137" s="12">
        <f t="shared" si="153"/>
        <v>1.3921777832813427E-2</v>
      </c>
      <c r="R137" s="9">
        <f t="shared" si="154"/>
        <v>0.19735245833333334</v>
      </c>
      <c r="S137" s="13">
        <f t="shared" si="155"/>
        <v>7.0542713024122503E-2</v>
      </c>
      <c r="T137" s="2">
        <f t="shared" si="156"/>
        <v>0.01</v>
      </c>
      <c r="U137" s="14">
        <f t="shared" si="157"/>
        <v>7.0542713024122504E-4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6.1954271302412248E-3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5.8949546619310302</v>
      </c>
      <c r="E138" s="10">
        <f t="shared" si="166"/>
        <v>5.6753735051290297</v>
      </c>
      <c r="F138" s="7" t="s">
        <v>83</v>
      </c>
      <c r="G138" s="1">
        <v>3</v>
      </c>
      <c r="H138" s="9">
        <f t="shared" si="147"/>
        <v>5.8949546619310302</v>
      </c>
      <c r="I138" s="9">
        <f t="shared" si="148"/>
        <v>279.044954661931</v>
      </c>
      <c r="J138" s="9">
        <f t="shared" si="149"/>
        <v>3.7004137063978253E-2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2.1928250992482656</v>
      </c>
      <c r="P138" s="9">
        <f t="shared" si="152"/>
        <v>8.1143600529914539E-2</v>
      </c>
      <c r="Q138" s="12">
        <f t="shared" si="153"/>
        <v>2.109733613777778E-2</v>
      </c>
      <c r="R138" s="9">
        <f t="shared" si="154"/>
        <v>0.19735245833333334</v>
      </c>
      <c r="S138" s="13">
        <f t="shared" si="155"/>
        <v>0.1069018157460387</v>
      </c>
      <c r="T138" s="2">
        <f t="shared" si="156"/>
        <v>0.01</v>
      </c>
      <c r="U138" s="14">
        <f t="shared" si="157"/>
        <v>1.0690181574603871E-3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6.5590181574603874E-3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6.47243681748387</v>
      </c>
      <c r="E139" s="10">
        <f t="shared" si="166"/>
        <v>5.8949546619310302</v>
      </c>
      <c r="F139" s="7" t="s">
        <v>83</v>
      </c>
      <c r="G139" s="1">
        <v>4</v>
      </c>
      <c r="H139" s="9">
        <f t="shared" si="147"/>
        <v>6.47243681748387</v>
      </c>
      <c r="I139" s="9">
        <f t="shared" si="148"/>
        <v>279.62243681748384</v>
      </c>
      <c r="J139" s="9">
        <f t="shared" si="149"/>
        <v>3.9769171345116983E-2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2.8707294153850178</v>
      </c>
      <c r="P139" s="9">
        <f t="shared" si="152"/>
        <v>0.11416653000591427</v>
      </c>
      <c r="Q139" s="12">
        <f t="shared" si="153"/>
        <v>2.9683297801537712E-2</v>
      </c>
      <c r="R139" s="9">
        <f t="shared" si="154"/>
        <v>0.19735245833333334</v>
      </c>
      <c r="S139" s="13">
        <f t="shared" si="155"/>
        <v>0.15040754015539987</v>
      </c>
      <c r="T139" s="2">
        <f t="shared" si="156"/>
        <v>0.01</v>
      </c>
      <c r="U139" s="14">
        <f t="shared" si="157"/>
        <v>1.5040754015539987E-3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6.994075401553999E-3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9.5247775432000008</v>
      </c>
      <c r="E140" s="10">
        <f t="shared" si="166"/>
        <v>6.47243681748387</v>
      </c>
      <c r="F140" s="7" t="s">
        <v>83</v>
      </c>
      <c r="G140" s="1">
        <v>5</v>
      </c>
      <c r="H140" s="9">
        <f t="shared" si="147"/>
        <v>9.5247775432000008</v>
      </c>
      <c r="I140" s="9">
        <f t="shared" si="148"/>
        <v>282.67477754319998</v>
      </c>
      <c r="J140" s="9">
        <f t="shared" si="149"/>
        <v>5.792178867625903E-2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3.5156108020457704</v>
      </c>
      <c r="P140" s="9">
        <f t="shared" si="152"/>
        <v>0.20363046594406864</v>
      </c>
      <c r="Q140" s="12">
        <f t="shared" si="153"/>
        <v>5.2943921145457845E-2</v>
      </c>
      <c r="R140" s="9">
        <f t="shared" si="154"/>
        <v>0.19735245833333334</v>
      </c>
      <c r="S140" s="13">
        <f t="shared" si="155"/>
        <v>0.26827089762436207</v>
      </c>
      <c r="T140" s="2">
        <f t="shared" si="156"/>
        <v>0.01</v>
      </c>
      <c r="U140" s="14">
        <f t="shared" si="157"/>
        <v>2.6827089762436209E-3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8.1727089762436214E-3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13.5541186510968</v>
      </c>
      <c r="E141" s="10">
        <f t="shared" si="166"/>
        <v>9.5247775432000008</v>
      </c>
      <c r="F141" s="7" t="s">
        <v>85</v>
      </c>
      <c r="G141" s="1">
        <v>6</v>
      </c>
      <c r="H141" s="9">
        <f t="shared" si="147"/>
        <v>13.5541186510968</v>
      </c>
      <c r="I141" s="9">
        <f t="shared" si="148"/>
        <v>286.70411865109679</v>
      </c>
      <c r="J141" s="9">
        <f t="shared" si="149"/>
        <v>9.3989834753116092E-2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4.0710282527683681</v>
      </c>
      <c r="P141" s="9">
        <f t="shared" si="152"/>
        <v>0.38263527275296583</v>
      </c>
      <c r="Q141" s="12">
        <f t="shared" si="153"/>
        <v>9.9485170915771123E-2</v>
      </c>
      <c r="R141" s="9">
        <f t="shared" si="154"/>
        <v>0.19735245833333334</v>
      </c>
      <c r="S141" s="13">
        <f t="shared" si="155"/>
        <v>0.50409896971102397</v>
      </c>
      <c r="T141" s="2">
        <f t="shared" si="156"/>
        <v>0.01</v>
      </c>
      <c r="U141" s="14">
        <f t="shared" si="157"/>
        <v>5.0409896971102394E-3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1.0530989697110239E-2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16.983655208999998</v>
      </c>
      <c r="E142" s="10">
        <f t="shared" si="166"/>
        <v>13.5541186510968</v>
      </c>
      <c r="F142" s="7" t="s">
        <v>83</v>
      </c>
      <c r="G142" s="1">
        <v>7</v>
      </c>
      <c r="H142" s="9">
        <f t="shared" si="147"/>
        <v>16.983655208999998</v>
      </c>
      <c r="I142" s="9">
        <f t="shared" si="148"/>
        <v>290.13365520899998</v>
      </c>
      <c r="J142" s="9">
        <f t="shared" si="149"/>
        <v>0.14041822118993391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4.4474408966820693</v>
      </c>
      <c r="P142" s="9">
        <f t="shared" si="152"/>
        <v>0.62450173955946087</v>
      </c>
      <c r="Q142" s="12">
        <f t="shared" si="153"/>
        <v>0.16237045228545982</v>
      </c>
      <c r="R142" s="9">
        <f t="shared" si="154"/>
        <v>0.19735245833333334</v>
      </c>
      <c r="S142" s="13">
        <f t="shared" si="155"/>
        <v>0.82274349991228379</v>
      </c>
      <c r="T142" s="2">
        <f t="shared" si="156"/>
        <v>0.01</v>
      </c>
      <c r="U142" s="14">
        <f t="shared" si="157"/>
        <v>8.2274349991228388E-3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1.8177434999122839E-2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19.728957481290301</v>
      </c>
      <c r="E143" s="10">
        <f t="shared" si="166"/>
        <v>16.983655208999998</v>
      </c>
      <c r="F143" s="7" t="s">
        <v>83</v>
      </c>
      <c r="G143" s="1">
        <v>8</v>
      </c>
      <c r="H143" s="9">
        <f t="shared" si="147"/>
        <v>19.728957481290301</v>
      </c>
      <c r="I143" s="9">
        <f t="shared" si="148"/>
        <v>292.87895748129029</v>
      </c>
      <c r="J143" s="9">
        <f t="shared" si="149"/>
        <v>0.19232698446279262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4.5819870737892749</v>
      </c>
      <c r="P143" s="9">
        <f t="shared" si="152"/>
        <v>0.88123975674938648</v>
      </c>
      <c r="Q143" s="12">
        <f t="shared" si="153"/>
        <v>0.22912233675484051</v>
      </c>
      <c r="R143" s="9">
        <f t="shared" si="154"/>
        <v>0.19735245833333334</v>
      </c>
      <c r="S143" s="13">
        <f t="shared" si="155"/>
        <v>1.1609804037396232</v>
      </c>
      <c r="T143" s="2">
        <f t="shared" si="156"/>
        <v>0.01</v>
      </c>
      <c r="U143" s="14">
        <f t="shared" si="157"/>
        <v>1.1609804037396232E-2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2.1559804037396234E-2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20.014439620322602</v>
      </c>
      <c r="E144" s="10">
        <f t="shared" si="166"/>
        <v>19.728957481290301</v>
      </c>
      <c r="F144" s="7" t="s">
        <v>83</v>
      </c>
      <c r="G144" s="1">
        <v>9</v>
      </c>
      <c r="H144" s="9">
        <f t="shared" si="147"/>
        <v>20.014439620322602</v>
      </c>
      <c r="I144" s="9">
        <f t="shared" si="148"/>
        <v>293.16443962032258</v>
      </c>
      <c r="J144" s="9">
        <f t="shared" si="149"/>
        <v>0.19865524485572972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4.4597952337065552</v>
      </c>
      <c r="P144" s="9">
        <f t="shared" si="152"/>
        <v>0.88596171415839209</v>
      </c>
      <c r="Q144" s="12">
        <f t="shared" si="153"/>
        <v>0.23035004568118195</v>
      </c>
      <c r="R144" s="9">
        <f t="shared" si="154"/>
        <v>0.19735245833333334</v>
      </c>
      <c r="S144" s="13">
        <f t="shared" si="155"/>
        <v>1.167201298765252</v>
      </c>
      <c r="T144" s="2">
        <f t="shared" si="156"/>
        <v>0.01</v>
      </c>
      <c r="U144" s="14">
        <f t="shared" si="157"/>
        <v>1.1672012987652521E-2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2.1622012987652522E-2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17.895913963000002</v>
      </c>
      <c r="E145" s="10">
        <f t="shared" si="166"/>
        <v>20.014439620322602</v>
      </c>
      <c r="F145" s="7" t="s">
        <v>83</v>
      </c>
      <c r="G145" s="1">
        <v>10</v>
      </c>
      <c r="H145" s="9">
        <f t="shared" si="147"/>
        <v>17.895913963000002</v>
      </c>
      <c r="I145" s="9">
        <f t="shared" si="148"/>
        <v>291.04591396299998</v>
      </c>
      <c r="J145" s="9">
        <f t="shared" si="149"/>
        <v>0.15599363405118327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4.33288143621483</v>
      </c>
      <c r="P145" s="9">
        <f t="shared" si="152"/>
        <v>0.67590192114806158</v>
      </c>
      <c r="Q145" s="12">
        <f t="shared" si="153"/>
        <v>0.17573449949849601</v>
      </c>
      <c r="R145" s="9">
        <f t="shared" si="154"/>
        <v>0.19735245833333334</v>
      </c>
      <c r="S145" s="13">
        <f t="shared" si="155"/>
        <v>0.89046014923044914</v>
      </c>
      <c r="T145" s="2">
        <f t="shared" si="156"/>
        <v>0.01</v>
      </c>
      <c r="U145" s="14">
        <f t="shared" si="157"/>
        <v>8.9046014923044921E-3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1.8854601492304494E-2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10.9798561889355</v>
      </c>
      <c r="E146" s="10">
        <f t="shared" si="166"/>
        <v>17.895913963000002</v>
      </c>
      <c r="F146" s="7" t="s">
        <v>83</v>
      </c>
      <c r="G146" s="1">
        <v>11</v>
      </c>
      <c r="H146" s="9">
        <f t="shared" si="147"/>
        <v>10.9798561889355</v>
      </c>
      <c r="I146" s="9">
        <f t="shared" si="148"/>
        <v>284.12985618893549</v>
      </c>
      <c r="J146" s="9">
        <f t="shared" si="149"/>
        <v>6.9095770179069288E-2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4.4160274317334354</v>
      </c>
      <c r="P146" s="9">
        <f t="shared" si="152"/>
        <v>0.30512881652751905</v>
      </c>
      <c r="Q146" s="12">
        <f t="shared" si="153"/>
        <v>7.9333492297154959E-2</v>
      </c>
      <c r="R146" s="9">
        <f t="shared" si="154"/>
        <v>0.19735245833333334</v>
      </c>
      <c r="S146" s="13">
        <f t="shared" si="155"/>
        <v>0.4019888729389865</v>
      </c>
      <c r="T146" s="2">
        <f t="shared" si="156"/>
        <v>0.01</v>
      </c>
      <c r="U146" s="14">
        <f t="shared" si="157"/>
        <v>4.0198887293898655E-3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9.5098887293898655E-3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7.5063718481333304</v>
      </c>
      <c r="E147" s="10">
        <f t="shared" si="166"/>
        <v>10.9798561889355</v>
      </c>
      <c r="F147" s="7" t="s">
        <v>85</v>
      </c>
      <c r="G147" s="1">
        <v>12</v>
      </c>
      <c r="H147" s="9">
        <f t="shared" si="147"/>
        <v>7.5063718481333304</v>
      </c>
      <c r="I147" s="9">
        <f t="shared" si="148"/>
        <v>280.65637184813329</v>
      </c>
      <c r="J147" s="9">
        <f t="shared" si="149"/>
        <v>4.5212470754190388E-2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4.869946531872583</v>
      </c>
      <c r="P147" s="9">
        <f t="shared" si="152"/>
        <v>0.22018231514676007</v>
      </c>
      <c r="Q147" s="12">
        <f t="shared" si="153"/>
        <v>5.7247401938157617E-2</v>
      </c>
      <c r="R147" s="9">
        <f t="shared" si="154"/>
        <v>0.19735245833333334</v>
      </c>
      <c r="S147" s="13">
        <f t="shared" si="155"/>
        <v>0.29007696393355936</v>
      </c>
      <c r="T147" s="2">
        <f t="shared" si="156"/>
        <v>0.01</v>
      </c>
      <c r="U147" s="14">
        <f t="shared" si="157"/>
        <v>2.9007696393355937E-3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8.3907696393355942E-3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4.2735424759354803</v>
      </c>
      <c r="E148" s="10">
        <f t="shared" si="166"/>
        <v>7.5063718481333304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E2">
        <v>4533</v>
      </c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608857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3975504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 s="1">
        <v>8680235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697724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14370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1">
        <v>8351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1">
        <v>13205</v>
      </c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3380212.2129008784</v>
      </c>
      <c r="J13" s="6" t="s">
        <v>37</v>
      </c>
      <c r="K13" s="6">
        <f>I13/(10000*1000)</f>
        <v>0.33802122129008783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7.1300825968064503</v>
      </c>
      <c r="E26" s="7"/>
      <c r="F26" s="7"/>
      <c r="G26" s="1">
        <v>1</v>
      </c>
      <c r="H26" s="9">
        <f t="shared" ref="H26:H37" si="0">E27</f>
        <v>7.1300825968064503</v>
      </c>
      <c r="I26" s="9">
        <f t="shared" ref="I26:I37" si="1">H26+273.15</f>
        <v>280.28008259680644</v>
      </c>
      <c r="J26" s="9">
        <f t="shared" ref="J26:J37" si="2">EXP(($C$15*(I26-$C$13))/($C$16*I26*$C$13))</f>
        <v>4.3154904213640134E-2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1.7491586413407421</v>
      </c>
      <c r="Q26" s="12">
        <f t="shared" ref="Q26:Q37" si="6">P26*$B$28</f>
        <v>0.17491586413407423</v>
      </c>
      <c r="R26" s="9">
        <f t="shared" ref="R26:R37" si="7">L26*$B$28</f>
        <v>4.0532094166666672</v>
      </c>
      <c r="S26" s="13">
        <f t="shared" ref="S26:S37" si="8">Q26/R26</f>
        <v>4.3154904213640134E-2</v>
      </c>
      <c r="T26" s="2">
        <f t="shared" ref="T26:T37" si="9">$B$27/100</f>
        <v>0.34</v>
      </c>
      <c r="U26" s="14">
        <f t="shared" ref="U26:U37" si="10">S26*T26</f>
        <v>1.4672667432637647E-2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2.7572667432637647E-2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377.75</v>
      </c>
      <c r="AU26" s="1">
        <f t="shared" ref="AU26:AU37" si="17">AT26*10000*AS26*0.67*AR26*AQ26</f>
        <v>831913.52358975064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6.4935731379032298</v>
      </c>
      <c r="E27" s="10">
        <f t="shared" ref="E27:E38" si="18">D26</f>
        <v>7.1300825968064503</v>
      </c>
      <c r="F27" s="7" t="s">
        <v>83</v>
      </c>
      <c r="G27" s="1">
        <v>2</v>
      </c>
      <c r="H27" s="9">
        <f t="shared" si="0"/>
        <v>6.4935731379032298</v>
      </c>
      <c r="I27" s="9">
        <f t="shared" si="1"/>
        <v>279.64357313790322</v>
      </c>
      <c r="J27" s="9">
        <f t="shared" si="2"/>
        <v>3.9873977422166688E-2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79.315029691992592</v>
      </c>
      <c r="P27" s="9">
        <f t="shared" si="5"/>
        <v>3.1626057031769932</v>
      </c>
      <c r="Q27" s="12">
        <f t="shared" si="6"/>
        <v>0.31626057031769933</v>
      </c>
      <c r="R27" s="9">
        <f t="shared" si="7"/>
        <v>4.0532094166666672</v>
      </c>
      <c r="S27" s="13">
        <f t="shared" si="8"/>
        <v>7.8027197168062917E-2</v>
      </c>
      <c r="T27" s="2">
        <f t="shared" si="9"/>
        <v>0.34</v>
      </c>
      <c r="U27" s="14">
        <f t="shared" si="10"/>
        <v>2.6529247037141393E-2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3.9429247037141395E-2</v>
      </c>
      <c r="AR27" s="9">
        <f t="shared" si="14"/>
        <v>119.21204166666666</v>
      </c>
      <c r="AS27" s="1">
        <f t="shared" si="15"/>
        <v>0.1</v>
      </c>
      <c r="AT27" s="1">
        <f t="shared" si="16"/>
        <v>377.75</v>
      </c>
      <c r="AU27" s="1">
        <f t="shared" si="17"/>
        <v>1189646.3740875421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10.670155675655201</v>
      </c>
      <c r="E28" s="10">
        <f t="shared" si="18"/>
        <v>6.4935731379032298</v>
      </c>
      <c r="F28" s="7" t="s">
        <v>83</v>
      </c>
      <c r="G28" s="1">
        <v>3</v>
      </c>
      <c r="H28" s="9">
        <f t="shared" si="0"/>
        <v>10.670155675655201</v>
      </c>
      <c r="I28" s="9">
        <f t="shared" si="1"/>
        <v>283.8201556756552</v>
      </c>
      <c r="J28" s="9">
        <f t="shared" si="2"/>
        <v>6.6559739949733715E-2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116.68451815548227</v>
      </c>
      <c r="P28" s="9">
        <f t="shared" si="5"/>
        <v>7.7664911845888822</v>
      </c>
      <c r="Q28" s="12">
        <f t="shared" si="6"/>
        <v>0.77664911845888829</v>
      </c>
      <c r="R28" s="9">
        <f t="shared" si="7"/>
        <v>4.0532094166666672</v>
      </c>
      <c r="S28" s="13">
        <f t="shared" si="8"/>
        <v>0.19161337069467271</v>
      </c>
      <c r="T28" s="2">
        <f t="shared" si="9"/>
        <v>0.34</v>
      </c>
      <c r="U28" s="14">
        <f t="shared" si="10"/>
        <v>6.514854603618872E-2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7.8048546036188715E-2</v>
      </c>
      <c r="AR28" s="9">
        <f t="shared" si="14"/>
        <v>119.21204166666666</v>
      </c>
      <c r="AS28" s="1">
        <f t="shared" si="15"/>
        <v>0.1</v>
      </c>
      <c r="AT28" s="1">
        <f t="shared" si="16"/>
        <v>377.75</v>
      </c>
      <c r="AU28" s="1">
        <f t="shared" si="17"/>
        <v>2354855.2602917803</v>
      </c>
    </row>
    <row r="29" spans="1:47" x14ac:dyDescent="0.15">
      <c r="C29" s="7">
        <v>3</v>
      </c>
      <c r="D29" s="8">
        <v>10.053752064645201</v>
      </c>
      <c r="E29" s="10">
        <f t="shared" si="18"/>
        <v>10.670155675655201</v>
      </c>
      <c r="F29" s="7" t="s">
        <v>83</v>
      </c>
      <c r="G29" s="1">
        <v>4</v>
      </c>
      <c r="H29" s="9">
        <f t="shared" si="0"/>
        <v>10.053752064645201</v>
      </c>
      <c r="I29" s="9">
        <f t="shared" si="1"/>
        <v>283.20375206464519</v>
      </c>
      <c r="J29" s="9">
        <f t="shared" si="2"/>
        <v>6.1770825288318898E-2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149.45012113756005</v>
      </c>
      <c r="P29" s="9">
        <f t="shared" si="5"/>
        <v>9.231657322106317</v>
      </c>
      <c r="Q29" s="12">
        <f t="shared" si="6"/>
        <v>0.9231657322106317</v>
      </c>
      <c r="R29" s="9">
        <f t="shared" si="7"/>
        <v>4.0532094166666672</v>
      </c>
      <c r="S29" s="13">
        <f t="shared" si="8"/>
        <v>0.22776166669666853</v>
      </c>
      <c r="T29" s="2">
        <f t="shared" si="9"/>
        <v>0.34</v>
      </c>
      <c r="U29" s="14">
        <f t="shared" si="10"/>
        <v>7.743896667686731E-2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9.0338966676867305E-2</v>
      </c>
      <c r="AR29" s="9">
        <f t="shared" si="14"/>
        <v>119.21204166666666</v>
      </c>
      <c r="AS29" s="1">
        <f t="shared" si="15"/>
        <v>0.1</v>
      </c>
      <c r="AT29" s="1">
        <f t="shared" si="16"/>
        <v>377.75</v>
      </c>
      <c r="AU29" s="1">
        <f t="shared" si="17"/>
        <v>2725677.820951412</v>
      </c>
    </row>
    <row r="30" spans="1:47" x14ac:dyDescent="0.15">
      <c r="C30" s="7">
        <v>4</v>
      </c>
      <c r="D30" s="8">
        <v>15.3279941263333</v>
      </c>
      <c r="E30" s="10">
        <f t="shared" si="18"/>
        <v>10.053752064645201</v>
      </c>
      <c r="F30" s="7" t="s">
        <v>83</v>
      </c>
      <c r="G30" s="1">
        <v>5</v>
      </c>
      <c r="H30" s="9">
        <f t="shared" si="0"/>
        <v>15.3279941263333</v>
      </c>
      <c r="I30" s="9">
        <f t="shared" si="1"/>
        <v>288.47799412633327</v>
      </c>
      <c r="J30" s="9">
        <f t="shared" si="2"/>
        <v>0.11581757678191509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133.20754062468103</v>
      </c>
      <c r="O30" s="9">
        <f t="shared" si="19"/>
        <v>47.543017357439368</v>
      </c>
      <c r="P30" s="9">
        <f t="shared" si="5"/>
        <v>5.5063170632391563</v>
      </c>
      <c r="Q30" s="12">
        <f t="shared" si="6"/>
        <v>0.55063170632391567</v>
      </c>
      <c r="R30" s="9">
        <f t="shared" si="7"/>
        <v>4.0532094166666672</v>
      </c>
      <c r="S30" s="13">
        <f t="shared" si="8"/>
        <v>0.13585079124205518</v>
      </c>
      <c r="T30" s="2">
        <f t="shared" si="9"/>
        <v>0.34</v>
      </c>
      <c r="U30" s="14">
        <f t="shared" si="10"/>
        <v>4.6189269022298765E-2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5.9089269022298767E-2</v>
      </c>
      <c r="AR30" s="9">
        <f t="shared" si="14"/>
        <v>119.21204166666666</v>
      </c>
      <c r="AS30" s="1">
        <f t="shared" si="15"/>
        <v>0.1</v>
      </c>
      <c r="AT30" s="1">
        <f t="shared" si="16"/>
        <v>377.75</v>
      </c>
      <c r="AU30" s="1">
        <f t="shared" si="17"/>
        <v>1782822.1414840752</v>
      </c>
    </row>
    <row r="31" spans="1:47" x14ac:dyDescent="0.15">
      <c r="C31" s="7">
        <v>5</v>
      </c>
      <c r="D31" s="8">
        <v>16.737684873225799</v>
      </c>
      <c r="E31" s="10">
        <f t="shared" si="18"/>
        <v>15.3279941263333</v>
      </c>
      <c r="F31" s="7" t="s">
        <v>85</v>
      </c>
      <c r="G31" s="1">
        <v>6</v>
      </c>
      <c r="H31" s="9">
        <f t="shared" si="0"/>
        <v>16.737684873225799</v>
      </c>
      <c r="I31" s="9">
        <f t="shared" si="1"/>
        <v>289.88768487322579</v>
      </c>
      <c r="J31" s="9">
        <f t="shared" si="2"/>
        <v>0.13647614151898049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82.568794460866883</v>
      </c>
      <c r="P31" s="9">
        <f t="shared" si="5"/>
        <v>11.268670477892881</v>
      </c>
      <c r="Q31" s="12">
        <f t="shared" si="6"/>
        <v>1.1268670477892881</v>
      </c>
      <c r="R31" s="9">
        <f t="shared" si="7"/>
        <v>4.0532094166666672</v>
      </c>
      <c r="S31" s="13">
        <f t="shared" si="8"/>
        <v>0.27801846190222668</v>
      </c>
      <c r="T31" s="2">
        <f t="shared" si="9"/>
        <v>0.34</v>
      </c>
      <c r="U31" s="14">
        <f t="shared" si="10"/>
        <v>9.4526277046757076E-2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0.10742627704675707</v>
      </c>
      <c r="AR31" s="9">
        <f t="shared" si="14"/>
        <v>119.21204166666666</v>
      </c>
      <c r="AS31" s="1">
        <f t="shared" si="15"/>
        <v>0.1</v>
      </c>
      <c r="AT31" s="1">
        <f t="shared" si="16"/>
        <v>377.75</v>
      </c>
      <c r="AU31" s="1">
        <f t="shared" si="17"/>
        <v>3241230.5730823232</v>
      </c>
    </row>
    <row r="32" spans="1:47" x14ac:dyDescent="0.15">
      <c r="C32" s="7">
        <v>6</v>
      </c>
      <c r="D32" s="8">
        <v>22.664779094666699</v>
      </c>
      <c r="E32" s="10">
        <f t="shared" si="18"/>
        <v>16.737684873225799</v>
      </c>
      <c r="F32" s="7" t="s">
        <v>83</v>
      </c>
      <c r="G32" s="1">
        <v>7</v>
      </c>
      <c r="H32" s="9">
        <f t="shared" si="0"/>
        <v>22.664779094666699</v>
      </c>
      <c r="I32" s="9">
        <f t="shared" si="1"/>
        <v>295.81477909466668</v>
      </c>
      <c r="J32" s="9">
        <f t="shared" si="2"/>
        <v>0.26750514669838793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111.83221814964067</v>
      </c>
      <c r="P32" s="9">
        <f t="shared" si="5"/>
        <v>29.915693921725747</v>
      </c>
      <c r="Q32" s="12">
        <f t="shared" si="6"/>
        <v>2.991569392172575</v>
      </c>
      <c r="R32" s="9">
        <f t="shared" si="7"/>
        <v>4.0532094166666672</v>
      </c>
      <c r="S32" s="13">
        <f t="shared" si="8"/>
        <v>0.73807422332321082</v>
      </c>
      <c r="T32" s="2">
        <f t="shared" si="9"/>
        <v>0.34</v>
      </c>
      <c r="U32" s="14">
        <f t="shared" si="10"/>
        <v>0.25094523592989171</v>
      </c>
      <c r="V32" s="13"/>
      <c r="W32" s="2"/>
      <c r="X32" s="14"/>
      <c r="Y32" s="2">
        <v>0.05</v>
      </c>
      <c r="Z32" s="2">
        <v>0.63</v>
      </c>
      <c r="AA32" s="2">
        <f t="shared" si="11"/>
        <v>3.15E-2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0.02</v>
      </c>
      <c r="AO32" s="2">
        <v>0.03</v>
      </c>
      <c r="AP32" s="2">
        <f t="shared" si="12"/>
        <v>5.9999999999999995E-4</v>
      </c>
      <c r="AQ32" s="1">
        <f t="shared" si="13"/>
        <v>0.28304523592989173</v>
      </c>
      <c r="AR32" s="9">
        <f t="shared" si="14"/>
        <v>119.21204166666666</v>
      </c>
      <c r="AS32" s="1">
        <f t="shared" si="15"/>
        <v>0.1</v>
      </c>
      <c r="AT32" s="1">
        <f t="shared" si="16"/>
        <v>377.75</v>
      </c>
      <c r="AU32" s="1">
        <f t="shared" si="17"/>
        <v>8539948.4882265944</v>
      </c>
    </row>
    <row r="33" spans="1:48" x14ac:dyDescent="0.15">
      <c r="C33" s="7">
        <v>7</v>
      </c>
      <c r="D33" s="8">
        <v>24.893843393225801</v>
      </c>
      <c r="E33" s="10">
        <f t="shared" si="18"/>
        <v>22.664779094666699</v>
      </c>
      <c r="F33" s="7" t="s">
        <v>83</v>
      </c>
      <c r="G33" s="1">
        <v>8</v>
      </c>
      <c r="H33" s="9">
        <f t="shared" si="0"/>
        <v>24.893843393225801</v>
      </c>
      <c r="I33" s="9">
        <f t="shared" si="1"/>
        <v>298.04384339322576</v>
      </c>
      <c r="J33" s="9">
        <f t="shared" si="2"/>
        <v>0.34217100503282272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122.4486183945816</v>
      </c>
      <c r="P33" s="9">
        <f t="shared" si="5"/>
        <v>41.898366820954571</v>
      </c>
      <c r="Q33" s="12">
        <f t="shared" si="6"/>
        <v>4.1898366820954571</v>
      </c>
      <c r="R33" s="9">
        <f t="shared" si="7"/>
        <v>4.0532094166666672</v>
      </c>
      <c r="S33" s="13">
        <f t="shared" si="8"/>
        <v>1.0337084150813878</v>
      </c>
      <c r="T33" s="2">
        <f t="shared" si="9"/>
        <v>0.34</v>
      </c>
      <c r="U33" s="14">
        <f t="shared" si="10"/>
        <v>0.35146086112767189</v>
      </c>
      <c r="V33" s="13"/>
      <c r="W33" s="2"/>
      <c r="X33" s="14"/>
      <c r="Y33" s="2">
        <v>0.05</v>
      </c>
      <c r="Z33" s="2">
        <v>0.63</v>
      </c>
      <c r="AA33" s="2">
        <f t="shared" si="11"/>
        <v>3.15E-2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0.02</v>
      </c>
      <c r="AO33" s="2">
        <v>0.03</v>
      </c>
      <c r="AP33" s="2">
        <f t="shared" si="12"/>
        <v>5.9999999999999995E-4</v>
      </c>
      <c r="AQ33" s="1">
        <f t="shared" si="13"/>
        <v>0.3835608611276719</v>
      </c>
      <c r="AR33" s="9">
        <f t="shared" si="14"/>
        <v>119.21204166666666</v>
      </c>
      <c r="AS33" s="1">
        <f t="shared" si="15"/>
        <v>0.1</v>
      </c>
      <c r="AT33" s="1">
        <f t="shared" si="16"/>
        <v>377.75</v>
      </c>
      <c r="AU33" s="1">
        <f t="shared" si="17"/>
        <v>11572673.128974665</v>
      </c>
    </row>
    <row r="34" spans="1:48" x14ac:dyDescent="0.15">
      <c r="C34" s="7">
        <v>8</v>
      </c>
      <c r="D34" s="8">
        <v>24.2667056570968</v>
      </c>
      <c r="E34" s="10">
        <f t="shared" si="18"/>
        <v>24.893843393225801</v>
      </c>
      <c r="F34" s="7" t="s">
        <v>83</v>
      </c>
      <c r="G34" s="1">
        <v>9</v>
      </c>
      <c r="H34" s="9">
        <f t="shared" si="0"/>
        <v>24.2667056570968</v>
      </c>
      <c r="I34" s="9">
        <f t="shared" si="1"/>
        <v>297.41670565709677</v>
      </c>
      <c r="J34" s="9">
        <f t="shared" si="2"/>
        <v>0.31939362463420784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121.08234574029368</v>
      </c>
      <c r="P34" s="9">
        <f t="shared" si="5"/>
        <v>38.672929285204731</v>
      </c>
      <c r="Q34" s="12">
        <f t="shared" si="6"/>
        <v>3.8672929285204733</v>
      </c>
      <c r="R34" s="9">
        <f t="shared" si="7"/>
        <v>4.0532094166666672</v>
      </c>
      <c r="S34" s="13">
        <f t="shared" si="8"/>
        <v>0.95413104307374019</v>
      </c>
      <c r="T34" s="2">
        <f t="shared" si="9"/>
        <v>0.34</v>
      </c>
      <c r="U34" s="14">
        <f t="shared" si="10"/>
        <v>0.32440455464507167</v>
      </c>
      <c r="V34" s="13"/>
      <c r="W34" s="2"/>
      <c r="X34" s="14"/>
      <c r="Y34" s="2">
        <v>0.05</v>
      </c>
      <c r="Z34" s="2">
        <v>0.63</v>
      </c>
      <c r="AA34" s="2">
        <f t="shared" si="11"/>
        <v>3.15E-2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0.02</v>
      </c>
      <c r="AO34" s="2">
        <v>0.03</v>
      </c>
      <c r="AP34" s="2">
        <f t="shared" si="12"/>
        <v>5.9999999999999995E-4</v>
      </c>
      <c r="AQ34" s="1">
        <f t="shared" si="13"/>
        <v>0.35650455464507169</v>
      </c>
      <c r="AR34" s="9">
        <f t="shared" si="14"/>
        <v>119.21204166666666</v>
      </c>
      <c r="AS34" s="1">
        <f t="shared" si="15"/>
        <v>0.1</v>
      </c>
      <c r="AT34" s="1">
        <f t="shared" si="16"/>
        <v>377.75</v>
      </c>
      <c r="AU34" s="1">
        <f t="shared" si="17"/>
        <v>10756339.079457898</v>
      </c>
    </row>
    <row r="35" spans="1:48" x14ac:dyDescent="0.15">
      <c r="C35" s="7">
        <v>9</v>
      </c>
      <c r="D35" s="8">
        <v>20.166035674666698</v>
      </c>
      <c r="E35" s="10">
        <f t="shared" si="18"/>
        <v>24.2667056570968</v>
      </c>
      <c r="F35" s="7" t="s">
        <v>83</v>
      </c>
      <c r="G35" s="1">
        <v>10</v>
      </c>
      <c r="H35" s="9">
        <f t="shared" si="0"/>
        <v>20.166035674666698</v>
      </c>
      <c r="I35" s="9">
        <f t="shared" si="1"/>
        <v>293.31603567466669</v>
      </c>
      <c r="J35" s="9">
        <f t="shared" si="2"/>
        <v>0.20209469782536332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122.94151062175561</v>
      </c>
      <c r="P35" s="9">
        <f t="shared" si="5"/>
        <v>24.845827439297395</v>
      </c>
      <c r="Q35" s="12">
        <f t="shared" si="6"/>
        <v>2.4845827439297397</v>
      </c>
      <c r="R35" s="9">
        <f t="shared" si="7"/>
        <v>4.0532094166666672</v>
      </c>
      <c r="S35" s="13">
        <f t="shared" si="8"/>
        <v>0.61299145652657749</v>
      </c>
      <c r="T35" s="2">
        <f t="shared" si="9"/>
        <v>0.34</v>
      </c>
      <c r="U35" s="14">
        <f t="shared" si="10"/>
        <v>0.20841709521903637</v>
      </c>
      <c r="V35" s="13"/>
      <c r="W35" s="2"/>
      <c r="X35" s="14"/>
      <c r="Y35" s="2">
        <v>0.05</v>
      </c>
      <c r="Z35" s="2">
        <v>0.63</v>
      </c>
      <c r="AA35" s="2">
        <f t="shared" si="11"/>
        <v>3.15E-2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0.02</v>
      </c>
      <c r="AO35" s="2">
        <v>0.03</v>
      </c>
      <c r="AP35" s="2">
        <f t="shared" si="12"/>
        <v>5.9999999999999995E-4</v>
      </c>
      <c r="AQ35" s="1">
        <f t="shared" si="13"/>
        <v>0.24051709521903636</v>
      </c>
      <c r="AR35" s="9">
        <f t="shared" si="14"/>
        <v>119.21204166666666</v>
      </c>
      <c r="AS35" s="1">
        <f t="shared" si="15"/>
        <v>0.1</v>
      </c>
      <c r="AT35" s="1">
        <f t="shared" si="16"/>
        <v>377.75</v>
      </c>
      <c r="AU35" s="1">
        <f t="shared" si="17"/>
        <v>7256803.3055225965</v>
      </c>
    </row>
    <row r="36" spans="1:48" x14ac:dyDescent="0.15">
      <c r="C36" s="7">
        <v>10</v>
      </c>
      <c r="D36" s="8">
        <v>15.7726222067742</v>
      </c>
      <c r="E36" s="10">
        <f t="shared" si="18"/>
        <v>20.166035674666698</v>
      </c>
      <c r="F36" s="7" t="s">
        <v>83</v>
      </c>
      <c r="G36" s="1">
        <v>11</v>
      </c>
      <c r="H36" s="9">
        <f t="shared" si="0"/>
        <v>15.7726222067742</v>
      </c>
      <c r="I36" s="9">
        <f t="shared" si="1"/>
        <v>288.92262220677418</v>
      </c>
      <c r="J36" s="9">
        <f t="shared" si="2"/>
        <v>0.12199234647579435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93.190899023335319</v>
      </c>
      <c r="O36" s="9">
        <f t="shared" si="19"/>
        <v>45.43687832578955</v>
      </c>
      <c r="P36" s="9">
        <f t="shared" si="5"/>
        <v>5.5429514034982299</v>
      </c>
      <c r="Q36" s="12">
        <f t="shared" si="6"/>
        <v>0.55429514034982297</v>
      </c>
      <c r="R36" s="9">
        <f t="shared" si="7"/>
        <v>4.0532094166666672</v>
      </c>
      <c r="S36" s="13">
        <f t="shared" si="8"/>
        <v>0.13675462661035453</v>
      </c>
      <c r="T36" s="2">
        <f t="shared" si="9"/>
        <v>0.34</v>
      </c>
      <c r="U36" s="14">
        <f t="shared" si="10"/>
        <v>4.6496573047520542E-2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5.9396573047520544E-2</v>
      </c>
      <c r="AR36" s="9">
        <f t="shared" si="14"/>
        <v>119.21204166666666</v>
      </c>
      <c r="AS36" s="1">
        <f t="shared" si="15"/>
        <v>0.1</v>
      </c>
      <c r="AT36" s="1">
        <f t="shared" si="16"/>
        <v>377.75</v>
      </c>
      <c r="AU36" s="1">
        <f t="shared" si="17"/>
        <v>1792094.0182460947</v>
      </c>
    </row>
    <row r="37" spans="1:48" x14ac:dyDescent="0.15">
      <c r="C37" s="7">
        <v>11</v>
      </c>
      <c r="D37" s="8">
        <v>10.9895862350333</v>
      </c>
      <c r="E37" s="10">
        <f t="shared" si="18"/>
        <v>15.7726222067742</v>
      </c>
      <c r="F37" s="7" t="s">
        <v>85</v>
      </c>
      <c r="G37" s="1">
        <v>12</v>
      </c>
      <c r="H37" s="9">
        <f t="shared" si="0"/>
        <v>10.9895862350333</v>
      </c>
      <c r="I37" s="9">
        <f t="shared" si="1"/>
        <v>284.13958623503328</v>
      </c>
      <c r="J37" s="9">
        <f t="shared" si="2"/>
        <v>6.917690146429302E-2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80.426021088957981</v>
      </c>
      <c r="P37" s="9">
        <f t="shared" si="5"/>
        <v>5.5636229360359986</v>
      </c>
      <c r="Q37" s="12">
        <f t="shared" si="6"/>
        <v>0.5563622936035999</v>
      </c>
      <c r="R37" s="9">
        <f t="shared" si="7"/>
        <v>4.0532094166666672</v>
      </c>
      <c r="S37" s="13">
        <f t="shared" si="8"/>
        <v>0.13726463066918179</v>
      </c>
      <c r="T37" s="2">
        <f t="shared" si="9"/>
        <v>0.34</v>
      </c>
      <c r="U37" s="14">
        <f t="shared" si="10"/>
        <v>4.6669974427521813E-2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5.9569974427521814E-2</v>
      </c>
      <c r="AR37" s="9">
        <f t="shared" si="14"/>
        <v>119.21204166666666</v>
      </c>
      <c r="AS37" s="1">
        <f t="shared" si="15"/>
        <v>0.1</v>
      </c>
      <c r="AT37" s="1">
        <f t="shared" si="16"/>
        <v>377.75</v>
      </c>
      <c r="AU37" s="1">
        <f t="shared" si="17"/>
        <v>1797325.8280949099</v>
      </c>
      <c r="AV37" s="1">
        <f>SUM(AU26:AU37)</f>
        <v>53841329.542009637</v>
      </c>
    </row>
    <row r="38" spans="1:48" x14ac:dyDescent="0.15">
      <c r="C38" s="7">
        <v>12</v>
      </c>
      <c r="D38" s="8">
        <v>5.1231707485483904</v>
      </c>
      <c r="E38" s="10">
        <f t="shared" si="18"/>
        <v>10.9895862350333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7.1300825968064503</v>
      </c>
      <c r="E42" s="7"/>
      <c r="F42" s="7"/>
      <c r="G42" s="1">
        <v>1</v>
      </c>
      <c r="H42" s="9">
        <f t="shared" ref="H42:H53" si="20">E43</f>
        <v>7.1300825968064503</v>
      </c>
      <c r="I42" s="9">
        <f t="shared" ref="I42:I53" si="21">H42+273.15</f>
        <v>280.28008259680644</v>
      </c>
      <c r="J42" s="9">
        <f t="shared" ref="J42:J53" si="22">EXP(($C$15*(I42-$C$13))/($C$16*I42*$C$13))</f>
        <v>4.3154904213640134E-2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2.5399358311240574</v>
      </c>
      <c r="Q42" s="12">
        <f t="shared" ref="Q42:Q53" si="26">P42*$B$44</f>
        <v>0.60958459946977372</v>
      </c>
      <c r="R42" s="9">
        <f t="shared" ref="R42:R53" si="27">L42*$B$44</f>
        <v>14.125500000000001</v>
      </c>
      <c r="S42" s="13">
        <f t="shared" ref="S42:S53" si="28">Q42/R42</f>
        <v>4.3154904213640134E-2</v>
      </c>
      <c r="T42" s="2">
        <f t="shared" ref="T42:T53" si="29">$B$43/100</f>
        <v>0.43</v>
      </c>
      <c r="U42" s="14">
        <f t="shared" ref="U42:U53" si="30">S42*T42</f>
        <v>1.8556608811865258E-2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2.6976608811865255E-2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50738.083333333336</v>
      </c>
      <c r="AU42" s="1">
        <f t="shared" ref="AU42:AU53" si="38">AT42*10000*AS42*0.67*AR42*AQ42</f>
        <v>301253144.14383876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6.4935731379032298</v>
      </c>
      <c r="E43" s="10">
        <f t="shared" ref="E43:E54" si="40">D42</f>
        <v>7.1300825968064503</v>
      </c>
      <c r="F43" s="7" t="s">
        <v>83</v>
      </c>
      <c r="G43" s="1">
        <v>2</v>
      </c>
      <c r="H43" s="9">
        <f t="shared" si="20"/>
        <v>6.4935731379032298</v>
      </c>
      <c r="I43" s="9">
        <f t="shared" si="21"/>
        <v>279.64357313790322</v>
      </c>
      <c r="J43" s="9">
        <f t="shared" si="22"/>
        <v>3.9873977422166688E-2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115.17256416887595</v>
      </c>
      <c r="P43" s="9">
        <f t="shared" si="25"/>
        <v>4.5923882233228035</v>
      </c>
      <c r="Q43" s="12">
        <f t="shared" si="26"/>
        <v>1.1021731735974727</v>
      </c>
      <c r="R43" s="9">
        <f t="shared" si="27"/>
        <v>14.125500000000001</v>
      </c>
      <c r="S43" s="13">
        <f t="shared" si="28"/>
        <v>7.8027197168062917E-2</v>
      </c>
      <c r="T43" s="2">
        <f t="shared" si="29"/>
        <v>0.43</v>
      </c>
      <c r="U43" s="14">
        <f t="shared" si="30"/>
        <v>3.3551694782267057E-2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4.1971694782267054E-2</v>
      </c>
      <c r="AR43" s="9">
        <f t="shared" si="35"/>
        <v>136.875</v>
      </c>
      <c r="AS43" s="1">
        <f t="shared" si="36"/>
        <v>0.24</v>
      </c>
      <c r="AT43" s="1">
        <f t="shared" si="37"/>
        <v>50738.083333333336</v>
      </c>
      <c r="AU43" s="1">
        <f t="shared" si="38"/>
        <v>468706244.96887034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10.670155675655201</v>
      </c>
      <c r="E44" s="10">
        <f t="shared" si="40"/>
        <v>6.4935731379032298</v>
      </c>
      <c r="F44" s="7" t="s">
        <v>83</v>
      </c>
      <c r="G44" s="1">
        <v>3</v>
      </c>
      <c r="H44" s="9">
        <f t="shared" si="20"/>
        <v>10.670155675655201</v>
      </c>
      <c r="I44" s="9">
        <f t="shared" si="21"/>
        <v>283.8201556756552</v>
      </c>
      <c r="J44" s="9">
        <f t="shared" si="22"/>
        <v>6.6559739949733715E-2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169.43642594555314</v>
      </c>
      <c r="P44" s="9">
        <f t="shared" si="25"/>
        <v>11.277644448948331</v>
      </c>
      <c r="Q44" s="12">
        <f t="shared" si="26"/>
        <v>2.7066346677475996</v>
      </c>
      <c r="R44" s="9">
        <f t="shared" si="27"/>
        <v>14.125500000000001</v>
      </c>
      <c r="S44" s="13">
        <f t="shared" si="28"/>
        <v>0.19161337069467271</v>
      </c>
      <c r="T44" s="2">
        <f t="shared" si="29"/>
        <v>0.43</v>
      </c>
      <c r="U44" s="14">
        <f t="shared" si="30"/>
        <v>8.2393749398709262E-2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9.0813749398709273E-2</v>
      </c>
      <c r="AR44" s="9">
        <f t="shared" si="35"/>
        <v>136.875</v>
      </c>
      <c r="AS44" s="1">
        <f t="shared" si="36"/>
        <v>0.24</v>
      </c>
      <c r="AT44" s="1">
        <f t="shared" si="37"/>
        <v>50738.083333333336</v>
      </c>
      <c r="AU44" s="1">
        <f t="shared" si="38"/>
        <v>1014135161.6374718</v>
      </c>
    </row>
    <row r="45" spans="1:48" x14ac:dyDescent="0.15">
      <c r="C45" s="7">
        <v>3</v>
      </c>
      <c r="D45" s="7">
        <f t="shared" si="39"/>
        <v>10.053752064645201</v>
      </c>
      <c r="E45" s="10">
        <f t="shared" si="40"/>
        <v>10.670155675655201</v>
      </c>
      <c r="F45" s="7" t="s">
        <v>83</v>
      </c>
      <c r="G45" s="1">
        <v>4</v>
      </c>
      <c r="H45" s="9">
        <f t="shared" si="20"/>
        <v>10.053752064645201</v>
      </c>
      <c r="I45" s="9">
        <f t="shared" si="21"/>
        <v>283.20375206464519</v>
      </c>
      <c r="J45" s="9">
        <f t="shared" si="22"/>
        <v>6.1770825288318898E-2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217.01503149660479</v>
      </c>
      <c r="P45" s="9">
        <f t="shared" si="25"/>
        <v>13.405197595515798</v>
      </c>
      <c r="Q45" s="12">
        <f t="shared" si="26"/>
        <v>3.2172474229237915</v>
      </c>
      <c r="R45" s="9">
        <f t="shared" si="27"/>
        <v>14.125500000000001</v>
      </c>
      <c r="S45" s="13">
        <f t="shared" si="28"/>
        <v>0.22776166669666853</v>
      </c>
      <c r="T45" s="2">
        <f t="shared" si="29"/>
        <v>0.43</v>
      </c>
      <c r="U45" s="14">
        <f t="shared" si="30"/>
        <v>9.793751667956746E-2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0.10635751667956747</v>
      </c>
      <c r="AR45" s="9">
        <f t="shared" si="35"/>
        <v>136.875</v>
      </c>
      <c r="AS45" s="1">
        <f t="shared" si="36"/>
        <v>0.24</v>
      </c>
      <c r="AT45" s="1">
        <f t="shared" si="37"/>
        <v>50738.083333333336</v>
      </c>
      <c r="AU45" s="1">
        <f t="shared" si="38"/>
        <v>1187715495.5428619</v>
      </c>
    </row>
    <row r="46" spans="1:48" x14ac:dyDescent="0.15">
      <c r="C46" s="7">
        <v>4</v>
      </c>
      <c r="D46" s="7">
        <f t="shared" si="39"/>
        <v>15.3279941263333</v>
      </c>
      <c r="E46" s="10">
        <f t="shared" si="40"/>
        <v>10.053752064645201</v>
      </c>
      <c r="F46" s="7" t="s">
        <v>83</v>
      </c>
      <c r="G46" s="1">
        <v>5</v>
      </c>
      <c r="H46" s="9">
        <f t="shared" si="20"/>
        <v>15.3279941263333</v>
      </c>
      <c r="I46" s="9">
        <f t="shared" si="21"/>
        <v>288.47799412633327</v>
      </c>
      <c r="J46" s="9">
        <f t="shared" si="22"/>
        <v>0.11581757678191509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193.42934220603453</v>
      </c>
      <c r="O46" s="9">
        <f t="shared" si="41"/>
        <v>69.036741695054474</v>
      </c>
      <c r="P46" s="9">
        <f t="shared" si="25"/>
        <v>7.995668132040211</v>
      </c>
      <c r="Q46" s="12">
        <f t="shared" si="26"/>
        <v>1.9189603516896505</v>
      </c>
      <c r="R46" s="9">
        <f t="shared" si="27"/>
        <v>14.125500000000001</v>
      </c>
      <c r="S46" s="13">
        <f t="shared" si="28"/>
        <v>0.13585079124205518</v>
      </c>
      <c r="T46" s="2">
        <f t="shared" si="29"/>
        <v>0.43</v>
      </c>
      <c r="U46" s="14">
        <f t="shared" si="30"/>
        <v>5.8415840234083728E-2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6.6835840234083732E-2</v>
      </c>
      <c r="AR46" s="9">
        <f t="shared" si="35"/>
        <v>136.875</v>
      </c>
      <c r="AS46" s="1">
        <f t="shared" si="36"/>
        <v>0.24</v>
      </c>
      <c r="AT46" s="1">
        <f t="shared" si="37"/>
        <v>50738.083333333336</v>
      </c>
      <c r="AU46" s="1">
        <f t="shared" si="38"/>
        <v>746369091.55005229</v>
      </c>
    </row>
    <row r="47" spans="1:48" x14ac:dyDescent="0.15">
      <c r="C47" s="7">
        <v>5</v>
      </c>
      <c r="D47" s="7">
        <f t="shared" si="39"/>
        <v>16.737684873225799</v>
      </c>
      <c r="E47" s="10">
        <f t="shared" si="40"/>
        <v>15.3279941263333</v>
      </c>
      <c r="F47" s="7" t="s">
        <v>85</v>
      </c>
      <c r="G47" s="1">
        <v>6</v>
      </c>
      <c r="H47" s="9">
        <f t="shared" si="20"/>
        <v>16.737684873225799</v>
      </c>
      <c r="I47" s="9">
        <f t="shared" si="21"/>
        <v>289.88768487322579</v>
      </c>
      <c r="J47" s="9">
        <f t="shared" si="22"/>
        <v>0.13647614151898049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119.89732356301427</v>
      </c>
      <c r="P47" s="9">
        <f t="shared" si="25"/>
        <v>16.363124098332928</v>
      </c>
      <c r="Q47" s="12">
        <f t="shared" si="26"/>
        <v>3.9271497835999027</v>
      </c>
      <c r="R47" s="9">
        <f t="shared" si="27"/>
        <v>14.125500000000001</v>
      </c>
      <c r="S47" s="13">
        <f t="shared" si="28"/>
        <v>0.27801846190222668</v>
      </c>
      <c r="T47" s="2">
        <f t="shared" si="29"/>
        <v>0.43</v>
      </c>
      <c r="U47" s="14">
        <f t="shared" si="30"/>
        <v>0.11954793861795747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0.12796793861795747</v>
      </c>
      <c r="AR47" s="9">
        <f t="shared" si="35"/>
        <v>136.875</v>
      </c>
      <c r="AS47" s="1">
        <f t="shared" si="36"/>
        <v>0.24</v>
      </c>
      <c r="AT47" s="1">
        <f t="shared" si="37"/>
        <v>50738.083333333336</v>
      </c>
      <c r="AU47" s="1">
        <f t="shared" si="38"/>
        <v>1429043365.9441097</v>
      </c>
    </row>
    <row r="48" spans="1:48" x14ac:dyDescent="0.15">
      <c r="C48" s="7">
        <v>6</v>
      </c>
      <c r="D48" s="7">
        <f t="shared" si="39"/>
        <v>22.664779094666699</v>
      </c>
      <c r="E48" s="10">
        <f t="shared" si="40"/>
        <v>16.737684873225799</v>
      </c>
      <c r="F48" s="7" t="s">
        <v>83</v>
      </c>
      <c r="G48" s="1">
        <v>7</v>
      </c>
      <c r="H48" s="9">
        <f t="shared" si="20"/>
        <v>22.664779094666699</v>
      </c>
      <c r="I48" s="9">
        <f t="shared" si="21"/>
        <v>295.81477909466668</v>
      </c>
      <c r="J48" s="9">
        <f t="shared" si="22"/>
        <v>0.26750514669838793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162.39044946468135</v>
      </c>
      <c r="P48" s="9">
        <f t="shared" si="25"/>
        <v>43.440281006466741</v>
      </c>
      <c r="Q48" s="12">
        <f t="shared" si="26"/>
        <v>10.425667441552017</v>
      </c>
      <c r="R48" s="9">
        <f t="shared" si="27"/>
        <v>14.125500000000001</v>
      </c>
      <c r="S48" s="13">
        <f t="shared" si="28"/>
        <v>0.73807422332321093</v>
      </c>
      <c r="T48" s="2">
        <f t="shared" si="29"/>
        <v>0.43</v>
      </c>
      <c r="U48" s="14">
        <f t="shared" si="30"/>
        <v>0.31737191602898068</v>
      </c>
      <c r="V48" s="13"/>
      <c r="W48" s="2"/>
      <c r="X48" s="14"/>
      <c r="Y48" s="2">
        <v>0.05</v>
      </c>
      <c r="Z48" s="2">
        <v>0.28999999999999998</v>
      </c>
      <c r="AA48" s="2">
        <f t="shared" si="31"/>
        <v>1.4499999999999999E-2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0.02</v>
      </c>
      <c r="AO48" s="2">
        <v>0.26</v>
      </c>
      <c r="AP48" s="2">
        <f t="shared" si="33"/>
        <v>5.2000000000000006E-3</v>
      </c>
      <c r="AQ48" s="1">
        <f t="shared" si="34"/>
        <v>0.33717191602898067</v>
      </c>
      <c r="AR48" s="9">
        <f t="shared" si="35"/>
        <v>136.875</v>
      </c>
      <c r="AS48" s="1">
        <f t="shared" si="36"/>
        <v>0.24</v>
      </c>
      <c r="AT48" s="1">
        <f t="shared" si="37"/>
        <v>50738.083333333336</v>
      </c>
      <c r="AU48" s="1">
        <f t="shared" si="38"/>
        <v>3765265698.4838281</v>
      </c>
    </row>
    <row r="49" spans="1:48" x14ac:dyDescent="0.15">
      <c r="C49" s="7">
        <v>7</v>
      </c>
      <c r="D49" s="7">
        <f t="shared" si="39"/>
        <v>24.893843393225801</v>
      </c>
      <c r="E49" s="10">
        <f t="shared" si="40"/>
        <v>22.664779094666699</v>
      </c>
      <c r="F49" s="7" t="s">
        <v>83</v>
      </c>
      <c r="G49" s="1">
        <v>8</v>
      </c>
      <c r="H49" s="9">
        <f t="shared" si="20"/>
        <v>24.893843393225801</v>
      </c>
      <c r="I49" s="9">
        <f t="shared" si="21"/>
        <v>298.04384339322576</v>
      </c>
      <c r="J49" s="9">
        <f t="shared" si="22"/>
        <v>0.34217100503282272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177.80641845821461</v>
      </c>
      <c r="P49" s="9">
        <f t="shared" si="25"/>
        <v>60.840200905133933</v>
      </c>
      <c r="Q49" s="12">
        <f t="shared" si="26"/>
        <v>14.601648217232144</v>
      </c>
      <c r="R49" s="9">
        <f t="shared" si="27"/>
        <v>14.125500000000001</v>
      </c>
      <c r="S49" s="13">
        <f t="shared" si="28"/>
        <v>1.0337084150813878</v>
      </c>
      <c r="T49" s="2">
        <f t="shared" si="29"/>
        <v>0.43</v>
      </c>
      <c r="U49" s="14">
        <f t="shared" si="30"/>
        <v>0.44449461848499672</v>
      </c>
      <c r="V49" s="13"/>
      <c r="W49" s="2"/>
      <c r="X49" s="14"/>
      <c r="Y49" s="2">
        <v>0.05</v>
      </c>
      <c r="Z49" s="2">
        <v>0.28999999999999998</v>
      </c>
      <c r="AA49" s="2">
        <f t="shared" si="31"/>
        <v>1.4499999999999999E-2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0.02</v>
      </c>
      <c r="AO49" s="2">
        <v>0.26</v>
      </c>
      <c r="AP49" s="2">
        <f t="shared" si="33"/>
        <v>5.2000000000000006E-3</v>
      </c>
      <c r="AQ49" s="1">
        <f t="shared" si="34"/>
        <v>0.4642946184849967</v>
      </c>
      <c r="AR49" s="9">
        <f t="shared" si="35"/>
        <v>136.875</v>
      </c>
      <c r="AS49" s="1">
        <f t="shared" si="36"/>
        <v>0.24</v>
      </c>
      <c r="AT49" s="1">
        <f t="shared" si="37"/>
        <v>50738.083333333336</v>
      </c>
      <c r="AU49" s="1">
        <f t="shared" si="38"/>
        <v>5184870144.4693651</v>
      </c>
    </row>
    <row r="50" spans="1:48" x14ac:dyDescent="0.15">
      <c r="C50" s="7">
        <v>8</v>
      </c>
      <c r="D50" s="7">
        <f t="shared" si="39"/>
        <v>24.2667056570968</v>
      </c>
      <c r="E50" s="10">
        <f t="shared" si="40"/>
        <v>24.893843393225801</v>
      </c>
      <c r="F50" s="7" t="s">
        <v>83</v>
      </c>
      <c r="G50" s="1">
        <v>9</v>
      </c>
      <c r="H50" s="9">
        <f t="shared" si="20"/>
        <v>24.2667056570968</v>
      </c>
      <c r="I50" s="9">
        <f t="shared" si="21"/>
        <v>297.41670565709677</v>
      </c>
      <c r="J50" s="9">
        <f t="shared" si="22"/>
        <v>0.31939362463420784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175.82246755308068</v>
      </c>
      <c r="P50" s="9">
        <f t="shared" si="25"/>
        <v>56.156575203908837</v>
      </c>
      <c r="Q50" s="12">
        <f t="shared" si="26"/>
        <v>13.477578048938121</v>
      </c>
      <c r="R50" s="9">
        <f t="shared" si="27"/>
        <v>14.125500000000001</v>
      </c>
      <c r="S50" s="13">
        <f t="shared" si="28"/>
        <v>0.95413104307374041</v>
      </c>
      <c r="T50" s="2">
        <f t="shared" si="29"/>
        <v>0.43</v>
      </c>
      <c r="U50" s="14">
        <f t="shared" si="30"/>
        <v>0.41027634852170836</v>
      </c>
      <c r="V50" s="13"/>
      <c r="W50" s="2"/>
      <c r="X50" s="14"/>
      <c r="Y50" s="2">
        <v>0.05</v>
      </c>
      <c r="Z50" s="2">
        <v>0.28999999999999998</v>
      </c>
      <c r="AA50" s="2">
        <f t="shared" si="31"/>
        <v>1.4499999999999999E-2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0.02</v>
      </c>
      <c r="AO50" s="2">
        <v>0.26</v>
      </c>
      <c r="AP50" s="2">
        <f t="shared" si="33"/>
        <v>5.2000000000000006E-3</v>
      </c>
      <c r="AQ50" s="1">
        <f t="shared" si="34"/>
        <v>0.43007634852170834</v>
      </c>
      <c r="AR50" s="9">
        <f t="shared" si="35"/>
        <v>136.875</v>
      </c>
      <c r="AS50" s="1">
        <f t="shared" si="36"/>
        <v>0.24</v>
      </c>
      <c r="AT50" s="1">
        <f t="shared" si="37"/>
        <v>50738.083333333336</v>
      </c>
      <c r="AU50" s="1">
        <f t="shared" si="38"/>
        <v>4802747933.1308765</v>
      </c>
    </row>
    <row r="51" spans="1:48" x14ac:dyDescent="0.15">
      <c r="C51" s="7">
        <v>9</v>
      </c>
      <c r="D51" s="7">
        <f t="shared" si="39"/>
        <v>20.166035674666698</v>
      </c>
      <c r="E51" s="10">
        <f t="shared" si="40"/>
        <v>24.2667056570968</v>
      </c>
      <c r="F51" s="7" t="s">
        <v>83</v>
      </c>
      <c r="G51" s="1">
        <v>10</v>
      </c>
      <c r="H51" s="9">
        <f t="shared" si="20"/>
        <v>20.166035674666698</v>
      </c>
      <c r="I51" s="9">
        <f t="shared" si="21"/>
        <v>293.31603567466669</v>
      </c>
      <c r="J51" s="9">
        <f t="shared" si="22"/>
        <v>0.20209469782536332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178.52214234917184</v>
      </c>
      <c r="P51" s="9">
        <f t="shared" si="25"/>
        <v>36.078378413192382</v>
      </c>
      <c r="Q51" s="12">
        <f t="shared" si="26"/>
        <v>8.6588108191661721</v>
      </c>
      <c r="R51" s="9">
        <f t="shared" si="27"/>
        <v>14.125500000000001</v>
      </c>
      <c r="S51" s="13">
        <f t="shared" si="28"/>
        <v>0.6129914565265776</v>
      </c>
      <c r="T51" s="2">
        <f t="shared" si="29"/>
        <v>0.43</v>
      </c>
      <c r="U51" s="14">
        <f t="shared" si="30"/>
        <v>0.26358632630642836</v>
      </c>
      <c r="V51" s="13"/>
      <c r="W51" s="2"/>
      <c r="X51" s="14"/>
      <c r="Y51" s="2">
        <v>0.05</v>
      </c>
      <c r="Z51" s="2">
        <v>0.28999999999999998</v>
      </c>
      <c r="AA51" s="2">
        <f t="shared" si="31"/>
        <v>1.4499999999999999E-2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0.02</v>
      </c>
      <c r="AO51" s="2">
        <v>0.26</v>
      </c>
      <c r="AP51" s="2">
        <f t="shared" si="33"/>
        <v>5.2000000000000006E-3</v>
      </c>
      <c r="AQ51" s="1">
        <f t="shared" si="34"/>
        <v>0.28338632630642835</v>
      </c>
      <c r="AR51" s="9">
        <f t="shared" si="35"/>
        <v>136.875</v>
      </c>
      <c r="AS51" s="1">
        <f t="shared" si="36"/>
        <v>0.24</v>
      </c>
      <c r="AT51" s="1">
        <f t="shared" si="37"/>
        <v>50738.083333333336</v>
      </c>
      <c r="AU51" s="1">
        <f t="shared" si="38"/>
        <v>3164631344.2345738</v>
      </c>
    </row>
    <row r="52" spans="1:48" x14ac:dyDescent="0.15">
      <c r="C52" s="7">
        <v>10</v>
      </c>
      <c r="D52" s="7">
        <f t="shared" si="39"/>
        <v>15.7726222067742</v>
      </c>
      <c r="E52" s="10">
        <f t="shared" si="40"/>
        <v>20.166035674666698</v>
      </c>
      <c r="F52" s="7" t="s">
        <v>83</v>
      </c>
      <c r="G52" s="1">
        <v>11</v>
      </c>
      <c r="H52" s="9">
        <f t="shared" si="20"/>
        <v>15.7726222067742</v>
      </c>
      <c r="I52" s="9">
        <f t="shared" si="21"/>
        <v>288.92262220677418</v>
      </c>
      <c r="J52" s="9">
        <f t="shared" si="22"/>
        <v>0.12199234647579435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135.32157573918047</v>
      </c>
      <c r="O52" s="9">
        <f t="shared" si="41"/>
        <v>65.978438196799004</v>
      </c>
      <c r="P52" s="9">
        <f t="shared" si="25"/>
        <v>8.0488644924356887</v>
      </c>
      <c r="Q52" s="12">
        <f t="shared" si="26"/>
        <v>1.9317274781845652</v>
      </c>
      <c r="R52" s="9">
        <f t="shared" si="27"/>
        <v>14.125500000000001</v>
      </c>
      <c r="S52" s="13">
        <f t="shared" si="28"/>
        <v>0.1367546266103547</v>
      </c>
      <c r="T52" s="2">
        <f t="shared" si="29"/>
        <v>0.43</v>
      </c>
      <c r="U52" s="14">
        <f t="shared" si="30"/>
        <v>5.8804489442452521E-2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6.7224489442452531E-2</v>
      </c>
      <c r="AR52" s="9">
        <f t="shared" si="35"/>
        <v>136.875</v>
      </c>
      <c r="AS52" s="1">
        <f t="shared" si="36"/>
        <v>0.24</v>
      </c>
      <c r="AT52" s="1">
        <f t="shared" si="37"/>
        <v>50738.083333333336</v>
      </c>
      <c r="AU52" s="1">
        <f t="shared" si="38"/>
        <v>750709214.38782787</v>
      </c>
    </row>
    <row r="53" spans="1:48" x14ac:dyDescent="0.15">
      <c r="C53" s="7">
        <v>11</v>
      </c>
      <c r="D53" s="7">
        <f t="shared" si="39"/>
        <v>10.9895862350333</v>
      </c>
      <c r="E53" s="10">
        <f t="shared" si="40"/>
        <v>15.7726222067742</v>
      </c>
      <c r="F53" s="7" t="s">
        <v>85</v>
      </c>
      <c r="G53" s="1">
        <v>12</v>
      </c>
      <c r="H53" s="9">
        <f t="shared" si="20"/>
        <v>10.9895862350333</v>
      </c>
      <c r="I53" s="9">
        <f t="shared" si="21"/>
        <v>284.13958623503328</v>
      </c>
      <c r="J53" s="9">
        <f t="shared" si="22"/>
        <v>6.917690146429302E-2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116.78582370436332</v>
      </c>
      <c r="P53" s="9">
        <f t="shared" si="25"/>
        <v>8.0788814188230376</v>
      </c>
      <c r="Q53" s="12">
        <f t="shared" si="26"/>
        <v>1.9389315405175289</v>
      </c>
      <c r="R53" s="9">
        <f t="shared" si="27"/>
        <v>14.125500000000001</v>
      </c>
      <c r="S53" s="13">
        <f t="shared" si="28"/>
        <v>0.1372646306691819</v>
      </c>
      <c r="T53" s="2">
        <f t="shared" si="29"/>
        <v>0.43</v>
      </c>
      <c r="U53" s="14">
        <f t="shared" si="30"/>
        <v>5.9023791187748219E-2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6.7443791187748223E-2</v>
      </c>
      <c r="AR53" s="9">
        <f t="shared" si="35"/>
        <v>136.875</v>
      </c>
      <c r="AS53" s="1">
        <f t="shared" si="36"/>
        <v>0.24</v>
      </c>
      <c r="AT53" s="1">
        <f t="shared" si="37"/>
        <v>50738.083333333336</v>
      </c>
      <c r="AU53" s="1">
        <f t="shared" si="38"/>
        <v>753158200.49825037</v>
      </c>
      <c r="AV53" s="1">
        <f>SUM(AU42:AU53)</f>
        <v>23568605038.991928</v>
      </c>
    </row>
    <row r="54" spans="1:48" x14ac:dyDescent="0.15">
      <c r="C54" s="7">
        <v>12</v>
      </c>
      <c r="D54" s="7">
        <f t="shared" si="39"/>
        <v>5.1231707485483904</v>
      </c>
      <c r="E54" s="10">
        <f t="shared" si="40"/>
        <v>10.9895862350333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7.1300825968064503</v>
      </c>
      <c r="E58" s="7"/>
      <c r="F58" s="7"/>
      <c r="G58" s="1">
        <v>1</v>
      </c>
      <c r="H58" s="9">
        <f t="shared" ref="H58:H69" si="42">E59</f>
        <v>7.1300825968064503</v>
      </c>
      <c r="I58" s="9">
        <f t="shared" ref="I58:I69" si="43">H58+273.15</f>
        <v>280.28008259680644</v>
      </c>
      <c r="J58" s="9">
        <f t="shared" ref="J58:J69" si="44">EXP(($C$15*(I58-$C$13))/($C$16*I58*$C$13))</f>
        <v>4.3154904213640134E-2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4.305420943714164E-3</v>
      </c>
      <c r="Q58" s="12">
        <f t="shared" ref="Q58:Q69" si="48">P58*$B$60</f>
        <v>8.1802997930569118E-4</v>
      </c>
      <c r="R58" s="9">
        <f t="shared" ref="R58:R69" si="49">L58*$B$60</f>
        <v>1.8955666666666669E-2</v>
      </c>
      <c r="S58" s="13">
        <f t="shared" ref="S58:S69" si="50">Q58/R58</f>
        <v>4.3154904213640127E-2</v>
      </c>
      <c r="T58" s="2">
        <f t="shared" ref="T58:T69" si="51">$B$59/100</f>
        <v>0.01</v>
      </c>
      <c r="U58" s="14">
        <f t="shared" ref="U58:U69" si="52">S58*T58</f>
        <v>4.3154904213640129E-4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1.2431549042136402E-2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723352.91666666663</v>
      </c>
      <c r="AU58" s="1">
        <f t="shared" ref="AU58:AU69" si="59">AT58*10000*AS58*0.67*AR58*AQ58</f>
        <v>114206112.9251087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6.4935731379032298</v>
      </c>
      <c r="E59" s="10">
        <f t="shared" ref="E59:E70" si="61">D58</f>
        <v>7.1300825968064503</v>
      </c>
      <c r="F59" s="7" t="s">
        <v>83</v>
      </c>
      <c r="G59" s="1">
        <v>2</v>
      </c>
      <c r="H59" s="9">
        <f t="shared" si="42"/>
        <v>6.4935731379032298</v>
      </c>
      <c r="I59" s="9">
        <f t="shared" si="43"/>
        <v>279.64357313790322</v>
      </c>
      <c r="J59" s="9">
        <f t="shared" si="44"/>
        <v>3.9873977422166688E-2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0.19522791238961917</v>
      </c>
      <c r="P59" s="9">
        <f t="shared" si="47"/>
        <v>7.7845133708004111E-3</v>
      </c>
      <c r="Q59" s="12">
        <f t="shared" si="48"/>
        <v>1.479057540452078E-3</v>
      </c>
      <c r="R59" s="9">
        <f t="shared" si="49"/>
        <v>1.8955666666666669E-2</v>
      </c>
      <c r="S59" s="13">
        <f t="shared" si="50"/>
        <v>7.8027197168062903E-2</v>
      </c>
      <c r="T59" s="2">
        <f t="shared" si="51"/>
        <v>0.01</v>
      </c>
      <c r="U59" s="14">
        <f t="shared" si="52"/>
        <v>7.802719716806291E-4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1.2780271971680629E-2</v>
      </c>
      <c r="AR59" s="9">
        <f t="shared" si="56"/>
        <v>9.9766666666666666</v>
      </c>
      <c r="AS59" s="1">
        <f t="shared" si="57"/>
        <v>0.19</v>
      </c>
      <c r="AT59" s="1">
        <f t="shared" si="58"/>
        <v>723352.91666666663</v>
      </c>
      <c r="AU59" s="1">
        <f t="shared" si="59"/>
        <v>117409759.56126904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10.670155675655201</v>
      </c>
      <c r="E60" s="10">
        <f t="shared" si="61"/>
        <v>6.4935731379032298</v>
      </c>
      <c r="F60" s="7" t="s">
        <v>83</v>
      </c>
      <c r="G60" s="1">
        <v>3</v>
      </c>
      <c r="H60" s="9">
        <f t="shared" si="42"/>
        <v>10.670155675655201</v>
      </c>
      <c r="I60" s="9">
        <f t="shared" si="43"/>
        <v>283.8201556756552</v>
      </c>
      <c r="J60" s="9">
        <f t="shared" si="44"/>
        <v>6.6559739949733715E-2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0.28721006568548546</v>
      </c>
      <c r="P60" s="9">
        <f t="shared" si="47"/>
        <v>1.9116627282971851E-2</v>
      </c>
      <c r="Q60" s="12">
        <f t="shared" si="48"/>
        <v>3.6321591837646518E-3</v>
      </c>
      <c r="R60" s="9">
        <f t="shared" si="49"/>
        <v>1.8955666666666669E-2</v>
      </c>
      <c r="S60" s="13">
        <f t="shared" si="50"/>
        <v>0.19161337069467271</v>
      </c>
      <c r="T60" s="2">
        <f t="shared" si="51"/>
        <v>0.01</v>
      </c>
      <c r="U60" s="14">
        <f t="shared" si="52"/>
        <v>1.9161337069467273E-3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1.3916133706946728E-2</v>
      </c>
      <c r="AR60" s="9">
        <f t="shared" si="56"/>
        <v>9.9766666666666666</v>
      </c>
      <c r="AS60" s="1">
        <f t="shared" si="57"/>
        <v>0.19</v>
      </c>
      <c r="AT60" s="1">
        <f t="shared" si="58"/>
        <v>723352.91666666663</v>
      </c>
      <c r="AU60" s="1">
        <f t="shared" si="59"/>
        <v>127844690.33018766</v>
      </c>
    </row>
    <row r="61" spans="1:48" x14ac:dyDescent="0.15">
      <c r="C61" s="7">
        <v>3</v>
      </c>
      <c r="D61" s="7">
        <f t="shared" si="60"/>
        <v>10.053752064645201</v>
      </c>
      <c r="E61" s="10">
        <f t="shared" si="61"/>
        <v>10.670155675655201</v>
      </c>
      <c r="F61" s="7" t="s">
        <v>83</v>
      </c>
      <c r="G61" s="1">
        <v>4</v>
      </c>
      <c r="H61" s="9">
        <f t="shared" si="42"/>
        <v>10.053752064645201</v>
      </c>
      <c r="I61" s="9">
        <f t="shared" si="43"/>
        <v>283.20375206464519</v>
      </c>
      <c r="J61" s="9">
        <f t="shared" si="44"/>
        <v>6.1770825288318898E-2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0.36786010506918027</v>
      </c>
      <c r="P61" s="9">
        <f t="shared" si="47"/>
        <v>2.2723022280770968E-2</v>
      </c>
      <c r="Q61" s="12">
        <f t="shared" si="48"/>
        <v>4.3173742333464842E-3</v>
      </c>
      <c r="R61" s="9">
        <f t="shared" si="49"/>
        <v>1.8955666666666669E-2</v>
      </c>
      <c r="S61" s="13">
        <f t="shared" si="50"/>
        <v>0.22776166669666856</v>
      </c>
      <c r="T61" s="2">
        <f t="shared" si="51"/>
        <v>0.01</v>
      </c>
      <c r="U61" s="14">
        <f t="shared" si="52"/>
        <v>2.2776166669666855E-3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1.4277616666966687E-2</v>
      </c>
      <c r="AR61" s="9">
        <f t="shared" si="56"/>
        <v>9.9766666666666666</v>
      </c>
      <c r="AS61" s="1">
        <f t="shared" si="57"/>
        <v>0.19</v>
      </c>
      <c r="AT61" s="1">
        <f t="shared" si="58"/>
        <v>723352.91666666663</v>
      </c>
      <c r="AU61" s="1">
        <f t="shared" si="59"/>
        <v>131165560.77140239</v>
      </c>
    </row>
    <row r="62" spans="1:48" x14ac:dyDescent="0.15">
      <c r="C62" s="7">
        <v>4</v>
      </c>
      <c r="D62" s="7">
        <f t="shared" si="60"/>
        <v>15.3279941263333</v>
      </c>
      <c r="E62" s="10">
        <f t="shared" si="61"/>
        <v>10.053752064645201</v>
      </c>
      <c r="F62" s="7" t="s">
        <v>83</v>
      </c>
      <c r="G62" s="1">
        <v>5</v>
      </c>
      <c r="H62" s="9">
        <f t="shared" si="42"/>
        <v>15.3279941263333</v>
      </c>
      <c r="I62" s="9">
        <f t="shared" si="43"/>
        <v>288.47799412633327</v>
      </c>
      <c r="J62" s="9">
        <f t="shared" si="44"/>
        <v>0.11581757678191509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0.32788022864898886</v>
      </c>
      <c r="O62" s="9">
        <f t="shared" si="62"/>
        <v>0.11702352080608713</v>
      </c>
      <c r="P62" s="9">
        <f t="shared" si="47"/>
        <v>1.3553380606249036E-2</v>
      </c>
      <c r="Q62" s="12">
        <f t="shared" si="48"/>
        <v>2.5751423151873167E-3</v>
      </c>
      <c r="R62" s="9">
        <f t="shared" si="49"/>
        <v>1.8955666666666669E-2</v>
      </c>
      <c r="S62" s="13">
        <f t="shared" si="50"/>
        <v>0.13585079124205512</v>
      </c>
      <c r="T62" s="2">
        <f t="shared" si="51"/>
        <v>0.01</v>
      </c>
      <c r="U62" s="14">
        <f t="shared" si="52"/>
        <v>1.3585079124205513E-3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1.3358507912420551E-2</v>
      </c>
      <c r="AR62" s="9">
        <f t="shared" si="56"/>
        <v>9.9766666666666666</v>
      </c>
      <c r="AS62" s="1">
        <f t="shared" si="57"/>
        <v>0.19</v>
      </c>
      <c r="AT62" s="1">
        <f t="shared" si="58"/>
        <v>723352.91666666663</v>
      </c>
      <c r="AU62" s="1">
        <f t="shared" si="59"/>
        <v>122721895.55668408</v>
      </c>
    </row>
    <row r="63" spans="1:48" x14ac:dyDescent="0.15">
      <c r="C63" s="7">
        <v>5</v>
      </c>
      <c r="D63" s="7">
        <f t="shared" si="60"/>
        <v>16.737684873225799</v>
      </c>
      <c r="E63" s="10">
        <f t="shared" si="61"/>
        <v>15.3279941263333</v>
      </c>
      <c r="F63" s="7" t="s">
        <v>85</v>
      </c>
      <c r="G63" s="1">
        <v>6</v>
      </c>
      <c r="H63" s="9">
        <f t="shared" si="42"/>
        <v>16.737684873225799</v>
      </c>
      <c r="I63" s="9">
        <f t="shared" si="43"/>
        <v>289.88768487322579</v>
      </c>
      <c r="J63" s="9">
        <f t="shared" si="44"/>
        <v>0.13647614151898049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0.20323680686650478</v>
      </c>
      <c r="P63" s="9">
        <f t="shared" si="47"/>
        <v>2.7736975215778812E-2</v>
      </c>
      <c r="Q63" s="12">
        <f t="shared" si="48"/>
        <v>5.2700252909979742E-3</v>
      </c>
      <c r="R63" s="9">
        <f t="shared" si="49"/>
        <v>1.8955666666666669E-2</v>
      </c>
      <c r="S63" s="13">
        <f t="shared" si="50"/>
        <v>0.27801846190222662</v>
      </c>
      <c r="T63" s="2">
        <f t="shared" si="51"/>
        <v>0.01</v>
      </c>
      <c r="U63" s="14">
        <f t="shared" si="52"/>
        <v>2.7801846190222664E-3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1.4780184619022266E-2</v>
      </c>
      <c r="AR63" s="9">
        <f t="shared" si="56"/>
        <v>9.9766666666666666</v>
      </c>
      <c r="AS63" s="1">
        <f t="shared" si="57"/>
        <v>0.19</v>
      </c>
      <c r="AT63" s="1">
        <f t="shared" si="58"/>
        <v>723352.91666666663</v>
      </c>
      <c r="AU63" s="1">
        <f t="shared" si="59"/>
        <v>135782550.34289157</v>
      </c>
    </row>
    <row r="64" spans="1:48" x14ac:dyDescent="0.15">
      <c r="C64" s="7">
        <v>6</v>
      </c>
      <c r="D64" s="7">
        <f t="shared" si="60"/>
        <v>22.664779094666699</v>
      </c>
      <c r="E64" s="10">
        <f t="shared" si="61"/>
        <v>16.737684873225799</v>
      </c>
      <c r="F64" s="7" t="s">
        <v>83</v>
      </c>
      <c r="G64" s="1">
        <v>7</v>
      </c>
      <c r="H64" s="9">
        <f t="shared" si="42"/>
        <v>22.664779094666699</v>
      </c>
      <c r="I64" s="9">
        <f t="shared" si="43"/>
        <v>295.81477909466668</v>
      </c>
      <c r="J64" s="9">
        <f t="shared" si="44"/>
        <v>0.26750514669838793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0.27526649831739264</v>
      </c>
      <c r="P64" s="9">
        <f t="shared" si="47"/>
        <v>7.3635205013545674E-2</v>
      </c>
      <c r="Q64" s="12">
        <f t="shared" si="48"/>
        <v>1.3990688952573677E-2</v>
      </c>
      <c r="R64" s="9">
        <f t="shared" si="49"/>
        <v>1.8955666666666669E-2</v>
      </c>
      <c r="S64" s="13">
        <f t="shared" si="50"/>
        <v>0.73807422332321071</v>
      </c>
      <c r="T64" s="2">
        <f t="shared" si="51"/>
        <v>0.01</v>
      </c>
      <c r="U64" s="14">
        <f t="shared" si="52"/>
        <v>7.3807422332321073E-3</v>
      </c>
      <c r="V64" s="13"/>
      <c r="W64" s="2"/>
      <c r="X64" s="14"/>
      <c r="Y64" s="2">
        <v>0.05</v>
      </c>
      <c r="Z64" s="2">
        <v>0.21</v>
      </c>
      <c r="AA64" s="2">
        <f t="shared" si="53"/>
        <v>1.0500000000000001E-2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0.02</v>
      </c>
      <c r="AO64" s="2">
        <v>0.78</v>
      </c>
      <c r="AP64" s="2">
        <f t="shared" si="54"/>
        <v>1.5600000000000001E-2</v>
      </c>
      <c r="AQ64" s="1">
        <f t="shared" si="55"/>
        <v>3.3480742233232108E-2</v>
      </c>
      <c r="AR64" s="9">
        <f t="shared" si="56"/>
        <v>9.9766666666666666</v>
      </c>
      <c r="AS64" s="1">
        <f t="shared" si="57"/>
        <v>0.19</v>
      </c>
      <c r="AT64" s="1">
        <f t="shared" si="58"/>
        <v>723352.91666666663</v>
      </c>
      <c r="AU64" s="1">
        <f t="shared" si="59"/>
        <v>307580770.13126963</v>
      </c>
    </row>
    <row r="65" spans="1:48" x14ac:dyDescent="0.15">
      <c r="C65" s="7">
        <v>7</v>
      </c>
      <c r="D65" s="7">
        <f t="shared" si="60"/>
        <v>24.893843393225801</v>
      </c>
      <c r="E65" s="10">
        <f t="shared" si="61"/>
        <v>22.664779094666699</v>
      </c>
      <c r="F65" s="7" t="s">
        <v>83</v>
      </c>
      <c r="G65" s="1">
        <v>8</v>
      </c>
      <c r="H65" s="9">
        <f t="shared" si="42"/>
        <v>24.893843393225801</v>
      </c>
      <c r="I65" s="9">
        <f t="shared" si="43"/>
        <v>298.04384339322576</v>
      </c>
      <c r="J65" s="9">
        <f t="shared" si="44"/>
        <v>0.34217100503282272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0.30139795997051366</v>
      </c>
      <c r="P65" s="9">
        <f t="shared" si="47"/>
        <v>0.10312964287795313</v>
      </c>
      <c r="Q65" s="12">
        <f t="shared" si="48"/>
        <v>1.9594632146811095E-2</v>
      </c>
      <c r="R65" s="9">
        <f t="shared" si="49"/>
        <v>1.8955666666666669E-2</v>
      </c>
      <c r="S65" s="13">
        <f t="shared" si="50"/>
        <v>1.0337084150813878</v>
      </c>
      <c r="T65" s="2">
        <f t="shared" si="51"/>
        <v>0.01</v>
      </c>
      <c r="U65" s="14">
        <f t="shared" si="52"/>
        <v>1.0337084150813879E-2</v>
      </c>
      <c r="V65" s="13"/>
      <c r="W65" s="2"/>
      <c r="X65" s="14"/>
      <c r="Y65" s="2">
        <v>0.05</v>
      </c>
      <c r="Z65" s="2">
        <v>0.21</v>
      </c>
      <c r="AA65" s="2">
        <f t="shared" si="53"/>
        <v>1.0500000000000001E-2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0.02</v>
      </c>
      <c r="AO65" s="2">
        <v>0.78</v>
      </c>
      <c r="AP65" s="2">
        <f t="shared" si="54"/>
        <v>1.5600000000000001E-2</v>
      </c>
      <c r="AQ65" s="1">
        <f t="shared" si="55"/>
        <v>3.6437084150813884E-2</v>
      </c>
      <c r="AR65" s="9">
        <f t="shared" si="56"/>
        <v>9.9766666666666666</v>
      </c>
      <c r="AS65" s="1">
        <f t="shared" si="57"/>
        <v>0.19</v>
      </c>
      <c r="AT65" s="1">
        <f t="shared" si="58"/>
        <v>723352.91666666663</v>
      </c>
      <c r="AU65" s="1">
        <f t="shared" si="59"/>
        <v>334740082.1156556</v>
      </c>
    </row>
    <row r="66" spans="1:48" x14ac:dyDescent="0.15">
      <c r="C66" s="7">
        <v>8</v>
      </c>
      <c r="D66" s="7">
        <f t="shared" si="60"/>
        <v>24.2667056570968</v>
      </c>
      <c r="E66" s="10">
        <f t="shared" si="61"/>
        <v>24.893843393225801</v>
      </c>
      <c r="F66" s="7" t="s">
        <v>83</v>
      </c>
      <c r="G66" s="1">
        <v>9</v>
      </c>
      <c r="H66" s="9">
        <f t="shared" si="42"/>
        <v>24.2667056570968</v>
      </c>
      <c r="I66" s="9">
        <f t="shared" si="43"/>
        <v>297.41670565709677</v>
      </c>
      <c r="J66" s="9">
        <f t="shared" si="44"/>
        <v>0.31939362463420784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0.29803498375922721</v>
      </c>
      <c r="P66" s="9">
        <f t="shared" si="47"/>
        <v>9.5190473730656852E-2</v>
      </c>
      <c r="Q66" s="12">
        <f t="shared" si="48"/>
        <v>1.8086190008824801E-2</v>
      </c>
      <c r="R66" s="9">
        <f t="shared" si="49"/>
        <v>1.8955666666666669E-2</v>
      </c>
      <c r="S66" s="13">
        <f t="shared" si="50"/>
        <v>0.95413104307374041</v>
      </c>
      <c r="T66" s="2">
        <f t="shared" si="51"/>
        <v>0.01</v>
      </c>
      <c r="U66" s="14">
        <f t="shared" si="52"/>
        <v>9.5413104307374048E-3</v>
      </c>
      <c r="V66" s="13"/>
      <c r="W66" s="2"/>
      <c r="X66" s="14"/>
      <c r="Y66" s="2">
        <v>0.05</v>
      </c>
      <c r="Z66" s="2">
        <v>0.21</v>
      </c>
      <c r="AA66" s="2">
        <f t="shared" si="53"/>
        <v>1.0500000000000001E-2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0.02</v>
      </c>
      <c r="AO66" s="2">
        <v>0.78</v>
      </c>
      <c r="AP66" s="2">
        <f t="shared" si="54"/>
        <v>1.5600000000000001E-2</v>
      </c>
      <c r="AQ66" s="1">
        <f t="shared" si="55"/>
        <v>3.5641310430737407E-2</v>
      </c>
      <c r="AR66" s="9">
        <f t="shared" si="56"/>
        <v>9.9766666666666666</v>
      </c>
      <c r="AS66" s="1">
        <f t="shared" si="57"/>
        <v>0.19</v>
      </c>
      <c r="AT66" s="1">
        <f t="shared" si="58"/>
        <v>723352.91666666663</v>
      </c>
      <c r="AU66" s="1">
        <f t="shared" si="59"/>
        <v>327429470.78074914</v>
      </c>
    </row>
    <row r="67" spans="1:48" x14ac:dyDescent="0.15">
      <c r="C67" s="7">
        <v>9</v>
      </c>
      <c r="D67" s="7">
        <f t="shared" si="60"/>
        <v>20.166035674666698</v>
      </c>
      <c r="E67" s="10">
        <f t="shared" si="61"/>
        <v>24.2667056570968</v>
      </c>
      <c r="F67" s="7" t="s">
        <v>83</v>
      </c>
      <c r="G67" s="1">
        <v>10</v>
      </c>
      <c r="H67" s="9">
        <f t="shared" si="42"/>
        <v>20.166035674666698</v>
      </c>
      <c r="I67" s="9">
        <f t="shared" si="43"/>
        <v>293.31603567466669</v>
      </c>
      <c r="J67" s="9">
        <f t="shared" si="44"/>
        <v>0.20209469782536332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0.30261117669523702</v>
      </c>
      <c r="P67" s="9">
        <f t="shared" si="47"/>
        <v>6.1156114312801553E-2</v>
      </c>
      <c r="Q67" s="12">
        <f t="shared" si="48"/>
        <v>1.1619661719432295E-2</v>
      </c>
      <c r="R67" s="9">
        <f t="shared" si="49"/>
        <v>1.8955666666666669E-2</v>
      </c>
      <c r="S67" s="13">
        <f t="shared" si="50"/>
        <v>0.61299145652657749</v>
      </c>
      <c r="T67" s="2">
        <f t="shared" si="51"/>
        <v>0.01</v>
      </c>
      <c r="U67" s="14">
        <f t="shared" si="52"/>
        <v>6.1299145652657754E-3</v>
      </c>
      <c r="V67" s="13"/>
      <c r="W67" s="2"/>
      <c r="X67" s="14"/>
      <c r="Y67" s="2">
        <v>0.05</v>
      </c>
      <c r="Z67" s="2">
        <v>0.21</v>
      </c>
      <c r="AA67" s="2">
        <f t="shared" si="53"/>
        <v>1.0500000000000001E-2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0.02</v>
      </c>
      <c r="AO67" s="2">
        <v>0.78</v>
      </c>
      <c r="AP67" s="2">
        <f t="shared" si="54"/>
        <v>1.5600000000000001E-2</v>
      </c>
      <c r="AQ67" s="1">
        <f t="shared" si="55"/>
        <v>3.2229914565265777E-2</v>
      </c>
      <c r="AR67" s="9">
        <f t="shared" si="56"/>
        <v>9.9766666666666666</v>
      </c>
      <c r="AS67" s="1">
        <f t="shared" si="57"/>
        <v>0.19</v>
      </c>
      <c r="AT67" s="1">
        <f t="shared" si="58"/>
        <v>723352.91666666663</v>
      </c>
      <c r="AU67" s="1">
        <f t="shared" si="59"/>
        <v>296089670.71852392</v>
      </c>
    </row>
    <row r="68" spans="1:48" x14ac:dyDescent="0.15">
      <c r="C68" s="7">
        <v>10</v>
      </c>
      <c r="D68" s="7">
        <f t="shared" si="60"/>
        <v>15.7726222067742</v>
      </c>
      <c r="E68" s="10">
        <f t="shared" si="61"/>
        <v>20.166035674666698</v>
      </c>
      <c r="F68" s="7" t="s">
        <v>83</v>
      </c>
      <c r="G68" s="1">
        <v>11</v>
      </c>
      <c r="H68" s="9">
        <f t="shared" si="42"/>
        <v>15.7726222067742</v>
      </c>
      <c r="I68" s="9">
        <f t="shared" si="43"/>
        <v>288.92262220677418</v>
      </c>
      <c r="J68" s="9">
        <f t="shared" si="44"/>
        <v>0.12199234647579435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0.22938230926331368</v>
      </c>
      <c r="O68" s="9">
        <f t="shared" si="62"/>
        <v>0.11183941978578846</v>
      </c>
      <c r="P68" s="9">
        <f t="shared" si="47"/>
        <v>1.3643553248159716E-2</v>
      </c>
      <c r="Q68" s="12">
        <f t="shared" si="48"/>
        <v>2.5922751171503461E-3</v>
      </c>
      <c r="R68" s="9">
        <f t="shared" si="49"/>
        <v>1.8955666666666669E-2</v>
      </c>
      <c r="S68" s="13">
        <f t="shared" si="50"/>
        <v>0.13675462661035465</v>
      </c>
      <c r="T68" s="2">
        <f t="shared" si="51"/>
        <v>0.01</v>
      </c>
      <c r="U68" s="14">
        <f t="shared" si="52"/>
        <v>1.3675462661035464E-3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1.3367546266103546E-2</v>
      </c>
      <c r="AR68" s="9">
        <f t="shared" si="56"/>
        <v>9.9766666666666666</v>
      </c>
      <c r="AS68" s="1">
        <f t="shared" si="57"/>
        <v>0.19</v>
      </c>
      <c r="AT68" s="1">
        <f t="shared" si="58"/>
        <v>723352.91666666663</v>
      </c>
      <c r="AU68" s="1">
        <f t="shared" si="59"/>
        <v>122804929.0738973</v>
      </c>
    </row>
    <row r="69" spans="1:48" x14ac:dyDescent="0.15">
      <c r="C69" s="7">
        <v>11</v>
      </c>
      <c r="D69" s="7">
        <f t="shared" si="60"/>
        <v>10.9895862350333</v>
      </c>
      <c r="E69" s="10">
        <f t="shared" si="61"/>
        <v>15.7726222067742</v>
      </c>
      <c r="F69" s="7" t="s">
        <v>85</v>
      </c>
      <c r="G69" s="1">
        <v>12</v>
      </c>
      <c r="H69" s="9">
        <f t="shared" si="42"/>
        <v>10.9895862350333</v>
      </c>
      <c r="I69" s="9">
        <f t="shared" si="43"/>
        <v>284.13958623503328</v>
      </c>
      <c r="J69" s="9">
        <f t="shared" si="44"/>
        <v>6.917690146429302E-2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0.19796253320429541</v>
      </c>
      <c r="P69" s="9">
        <f t="shared" si="47"/>
        <v>1.3694434653095378E-2</v>
      </c>
      <c r="Q69" s="12">
        <f t="shared" si="48"/>
        <v>2.6019425840881219E-3</v>
      </c>
      <c r="R69" s="9">
        <f t="shared" si="49"/>
        <v>1.8955666666666669E-2</v>
      </c>
      <c r="S69" s="13">
        <f t="shared" si="50"/>
        <v>0.13726463066918185</v>
      </c>
      <c r="T69" s="2">
        <f t="shared" si="51"/>
        <v>0.01</v>
      </c>
      <c r="U69" s="14">
        <f t="shared" si="52"/>
        <v>1.3726463066918186E-3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1.337264630669182E-2</v>
      </c>
      <c r="AR69" s="9">
        <f t="shared" si="56"/>
        <v>9.9766666666666666</v>
      </c>
      <c r="AS69" s="1">
        <f t="shared" si="57"/>
        <v>0.19</v>
      </c>
      <c r="AT69" s="1">
        <f t="shared" si="58"/>
        <v>723352.91666666663</v>
      </c>
      <c r="AU69" s="1">
        <f t="shared" si="59"/>
        <v>122851782.10961898</v>
      </c>
      <c r="AV69" s="1">
        <f>SUM(AU58:AU69)</f>
        <v>2260627274.4172583</v>
      </c>
    </row>
    <row r="70" spans="1:48" x14ac:dyDescent="0.15">
      <c r="C70" s="7">
        <v>12</v>
      </c>
      <c r="D70" s="7">
        <f t="shared" si="60"/>
        <v>5.1231707485483904</v>
      </c>
      <c r="E70" s="10">
        <f t="shared" si="61"/>
        <v>10.9895862350333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7.1300825968064503</v>
      </c>
      <c r="E73" s="7"/>
      <c r="F73" s="7"/>
      <c r="G73" s="1">
        <v>1</v>
      </c>
      <c r="H73" s="9">
        <f t="shared" ref="H73:H84" si="63">E74</f>
        <v>7.1300825968064503</v>
      </c>
      <c r="I73" s="9">
        <f t="shared" ref="I73:I84" si="64">H73+273.15</f>
        <v>280.28008259680644</v>
      </c>
      <c r="J73" s="9">
        <f t="shared" ref="J73:J84" si="65">EXP(($C$15*(I73-$C$13))/($C$16*I73*$C$13))</f>
        <v>4.3154904213640134E-2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4.725462011393595E-3</v>
      </c>
      <c r="Q73" s="12">
        <f t="shared" ref="Q73:Q84" si="69">P73*$B$75</f>
        <v>8.5058316205084705E-4</v>
      </c>
      <c r="R73" s="9">
        <f t="shared" ref="R73:R84" si="70">L73*$B$75</f>
        <v>1.9710000000000002E-2</v>
      </c>
      <c r="S73" s="13">
        <f t="shared" ref="S73:S84" si="71">Q73/R73</f>
        <v>4.3154904213640127E-2</v>
      </c>
      <c r="T73" s="2">
        <f t="shared" ref="T73:T84" si="72">$B$74/100</f>
        <v>0.01</v>
      </c>
      <c r="U73" s="14">
        <f t="shared" ref="U73:U84" si="73">S73*T73</f>
        <v>4.3154904213640129E-4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1.3031549042136402E-2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331292</v>
      </c>
      <c r="AU73" s="1">
        <f t="shared" ref="AU73:AU84" si="80">AT73*10000*AS73*0.67*AR73*AQ73</f>
        <v>57012281.190818407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6.4935731379032298</v>
      </c>
      <c r="E74" s="10">
        <f t="shared" ref="E74:E85" si="82">D73</f>
        <v>7.1300825968064503</v>
      </c>
      <c r="F74" s="7" t="s">
        <v>83</v>
      </c>
      <c r="G74" s="1">
        <v>2</v>
      </c>
      <c r="H74" s="9">
        <f t="shared" si="63"/>
        <v>6.4935731379032298</v>
      </c>
      <c r="I74" s="9">
        <f t="shared" si="64"/>
        <v>279.64357313790322</v>
      </c>
      <c r="J74" s="9">
        <f t="shared" si="65"/>
        <v>3.9873977422166688E-2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0.21427453798860643</v>
      </c>
      <c r="P74" s="9">
        <f t="shared" si="68"/>
        <v>8.5439780899028914E-3</v>
      </c>
      <c r="Q74" s="12">
        <f t="shared" si="69"/>
        <v>1.5379160561825203E-3</v>
      </c>
      <c r="R74" s="9">
        <f t="shared" si="70"/>
        <v>1.9710000000000002E-2</v>
      </c>
      <c r="S74" s="13">
        <f t="shared" si="71"/>
        <v>7.8027197168062917E-2</v>
      </c>
      <c r="T74" s="2">
        <f t="shared" si="72"/>
        <v>0.01</v>
      </c>
      <c r="U74" s="14">
        <f t="shared" si="73"/>
        <v>7.8027197168062921E-4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1.3380271971680629E-2</v>
      </c>
      <c r="AR74" s="9">
        <f t="shared" si="77"/>
        <v>10.950000000000001</v>
      </c>
      <c r="AS74" s="1">
        <f t="shared" si="78"/>
        <v>0.18</v>
      </c>
      <c r="AT74" s="1">
        <f t="shared" si="79"/>
        <v>331292</v>
      </c>
      <c r="AU74" s="1">
        <f t="shared" si="80"/>
        <v>58537924.048208296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10.670155675655201</v>
      </c>
      <c r="E75" s="10">
        <f t="shared" si="82"/>
        <v>6.4935731379032298</v>
      </c>
      <c r="F75" s="7" t="s">
        <v>83</v>
      </c>
      <c r="G75" s="1">
        <v>3</v>
      </c>
      <c r="H75" s="9">
        <f t="shared" si="63"/>
        <v>10.670155675655201</v>
      </c>
      <c r="I75" s="9">
        <f t="shared" si="64"/>
        <v>283.8201556756552</v>
      </c>
      <c r="J75" s="9">
        <f t="shared" si="65"/>
        <v>6.6559739949733715E-2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0.31523055989870358</v>
      </c>
      <c r="P75" s="9">
        <f t="shared" si="68"/>
        <v>2.0981664091066669E-2</v>
      </c>
      <c r="Q75" s="12">
        <f t="shared" si="69"/>
        <v>3.7766995363920004E-3</v>
      </c>
      <c r="R75" s="9">
        <f t="shared" si="70"/>
        <v>1.9710000000000002E-2</v>
      </c>
      <c r="S75" s="13">
        <f t="shared" si="71"/>
        <v>0.19161337069467277</v>
      </c>
      <c r="T75" s="2">
        <f t="shared" si="72"/>
        <v>0.01</v>
      </c>
      <c r="U75" s="14">
        <f t="shared" si="73"/>
        <v>1.9161337069467277E-3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1.4516133706946727E-2</v>
      </c>
      <c r="AR75" s="9">
        <f t="shared" si="77"/>
        <v>10.950000000000001</v>
      </c>
      <c r="AS75" s="1">
        <f t="shared" si="78"/>
        <v>0.18</v>
      </c>
      <c r="AT75" s="1">
        <f t="shared" si="79"/>
        <v>331292</v>
      </c>
      <c r="AU75" s="1">
        <f t="shared" si="80"/>
        <v>63507254.128269546</v>
      </c>
    </row>
    <row r="76" spans="1:48" x14ac:dyDescent="0.15">
      <c r="C76" s="7">
        <v>3</v>
      </c>
      <c r="D76" s="7">
        <f t="shared" si="81"/>
        <v>10.053752064645201</v>
      </c>
      <c r="E76" s="10">
        <f t="shared" si="82"/>
        <v>10.670155675655201</v>
      </c>
      <c r="F76" s="7" t="s">
        <v>83</v>
      </c>
      <c r="G76" s="1">
        <v>4</v>
      </c>
      <c r="H76" s="9">
        <f t="shared" si="63"/>
        <v>10.053752064645201</v>
      </c>
      <c r="I76" s="9">
        <f t="shared" si="64"/>
        <v>283.20375206464519</v>
      </c>
      <c r="J76" s="9">
        <f t="shared" si="65"/>
        <v>6.1770825288318898E-2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0.4037488958076369</v>
      </c>
      <c r="P76" s="9">
        <f t="shared" si="68"/>
        <v>2.4939902503285209E-2</v>
      </c>
      <c r="Q76" s="12">
        <f t="shared" si="69"/>
        <v>4.4891824505913372E-3</v>
      </c>
      <c r="R76" s="9">
        <f t="shared" si="70"/>
        <v>1.9710000000000002E-2</v>
      </c>
      <c r="S76" s="13">
        <f t="shared" si="71"/>
        <v>0.22776166669666853</v>
      </c>
      <c r="T76" s="2">
        <f t="shared" si="72"/>
        <v>0.01</v>
      </c>
      <c r="U76" s="14">
        <f t="shared" si="73"/>
        <v>2.2776166669666855E-3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1.4877616666966686E-2</v>
      </c>
      <c r="AR76" s="9">
        <f t="shared" si="77"/>
        <v>10.950000000000001</v>
      </c>
      <c r="AS76" s="1">
        <f t="shared" si="78"/>
        <v>0.18</v>
      </c>
      <c r="AT76" s="1">
        <f t="shared" si="79"/>
        <v>331292</v>
      </c>
      <c r="AU76" s="1">
        <f t="shared" si="80"/>
        <v>65088721.388662755</v>
      </c>
    </row>
    <row r="77" spans="1:48" x14ac:dyDescent="0.15">
      <c r="C77" s="7">
        <v>4</v>
      </c>
      <c r="D77" s="7">
        <f t="shared" si="81"/>
        <v>15.3279941263333</v>
      </c>
      <c r="E77" s="10">
        <f t="shared" si="82"/>
        <v>10.053752064645201</v>
      </c>
      <c r="F77" s="7" t="s">
        <v>83</v>
      </c>
      <c r="G77" s="1">
        <v>5</v>
      </c>
      <c r="H77" s="9">
        <f t="shared" si="63"/>
        <v>15.3279941263333</v>
      </c>
      <c r="I77" s="9">
        <f t="shared" si="64"/>
        <v>288.47799412633327</v>
      </c>
      <c r="J77" s="9">
        <f t="shared" si="65"/>
        <v>0.11581757678191509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0.35986854363913406</v>
      </c>
      <c r="O77" s="9">
        <f t="shared" si="83"/>
        <v>0.12844044966521762</v>
      </c>
      <c r="P77" s="9">
        <f t="shared" si="68"/>
        <v>1.4875661641005043E-2</v>
      </c>
      <c r="Q77" s="12">
        <f t="shared" si="69"/>
        <v>2.6776190953809076E-3</v>
      </c>
      <c r="R77" s="9">
        <f t="shared" si="70"/>
        <v>1.9710000000000002E-2</v>
      </c>
      <c r="S77" s="13">
        <f t="shared" si="71"/>
        <v>0.13585079124205518</v>
      </c>
      <c r="T77" s="2">
        <f t="shared" si="72"/>
        <v>0.01</v>
      </c>
      <c r="U77" s="14">
        <f t="shared" si="73"/>
        <v>1.3585079124205518E-3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1.3958507912420553E-2</v>
      </c>
      <c r="AR77" s="9">
        <f t="shared" si="77"/>
        <v>10.950000000000001</v>
      </c>
      <c r="AS77" s="1">
        <f t="shared" si="78"/>
        <v>0.18</v>
      </c>
      <c r="AT77" s="1">
        <f t="shared" si="79"/>
        <v>331292</v>
      </c>
      <c r="AU77" s="1">
        <f t="shared" si="80"/>
        <v>61067673.193264455</v>
      </c>
    </row>
    <row r="78" spans="1:48" x14ac:dyDescent="0.15">
      <c r="C78" s="7">
        <v>5</v>
      </c>
      <c r="D78" s="7">
        <f t="shared" si="81"/>
        <v>16.737684873225799</v>
      </c>
      <c r="E78" s="10">
        <f t="shared" si="82"/>
        <v>15.3279941263333</v>
      </c>
      <c r="F78" s="7" t="s">
        <v>85</v>
      </c>
      <c r="G78" s="1">
        <v>6</v>
      </c>
      <c r="H78" s="9">
        <f t="shared" si="63"/>
        <v>16.737684873225799</v>
      </c>
      <c r="I78" s="9">
        <f t="shared" si="64"/>
        <v>289.88768487322579</v>
      </c>
      <c r="J78" s="9">
        <f t="shared" si="65"/>
        <v>0.13647614151898049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0.22306478802421259</v>
      </c>
      <c r="P78" s="9">
        <f t="shared" si="68"/>
        <v>3.0443021578293823E-2</v>
      </c>
      <c r="Q78" s="12">
        <f t="shared" si="69"/>
        <v>5.4797438840928879E-3</v>
      </c>
      <c r="R78" s="9">
        <f t="shared" si="70"/>
        <v>1.9710000000000002E-2</v>
      </c>
      <c r="S78" s="13">
        <f t="shared" si="71"/>
        <v>0.27801846190222668</v>
      </c>
      <c r="T78" s="2">
        <f t="shared" si="72"/>
        <v>0.01</v>
      </c>
      <c r="U78" s="14">
        <f t="shared" si="73"/>
        <v>2.7801846190222668E-3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1.5380184619022267E-2</v>
      </c>
      <c r="AR78" s="9">
        <f t="shared" si="77"/>
        <v>10.950000000000001</v>
      </c>
      <c r="AS78" s="1">
        <f t="shared" si="78"/>
        <v>0.18</v>
      </c>
      <c r="AT78" s="1">
        <f t="shared" si="79"/>
        <v>331292</v>
      </c>
      <c r="AU78" s="1">
        <f t="shared" si="80"/>
        <v>67287427.414127648</v>
      </c>
    </row>
    <row r="79" spans="1:48" x14ac:dyDescent="0.15">
      <c r="C79" s="7">
        <v>6</v>
      </c>
      <c r="D79" s="7">
        <f t="shared" si="81"/>
        <v>22.664779094666699</v>
      </c>
      <c r="E79" s="10">
        <f t="shared" si="82"/>
        <v>16.737684873225799</v>
      </c>
      <c r="F79" s="7" t="s">
        <v>83</v>
      </c>
      <c r="G79" s="1">
        <v>7</v>
      </c>
      <c r="H79" s="9">
        <f t="shared" si="63"/>
        <v>22.664779094666699</v>
      </c>
      <c r="I79" s="9">
        <f t="shared" si="64"/>
        <v>295.81477909466668</v>
      </c>
      <c r="J79" s="9">
        <f t="shared" si="65"/>
        <v>0.26750514669838793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0.30212176644591882</v>
      </c>
      <c r="P79" s="9">
        <f t="shared" si="68"/>
        <v>8.0819127453891609E-2</v>
      </c>
      <c r="Q79" s="12">
        <f t="shared" si="69"/>
        <v>1.4547442941700489E-2</v>
      </c>
      <c r="R79" s="9">
        <f t="shared" si="70"/>
        <v>1.9710000000000002E-2</v>
      </c>
      <c r="S79" s="13">
        <f t="shared" si="71"/>
        <v>0.73807422332321093</v>
      </c>
      <c r="T79" s="2">
        <f t="shared" si="72"/>
        <v>0.01</v>
      </c>
      <c r="U79" s="14">
        <f t="shared" si="73"/>
        <v>7.3807422332321099E-3</v>
      </c>
      <c r="V79" s="13"/>
      <c r="W79" s="2"/>
      <c r="X79" s="14"/>
      <c r="Y79" s="2">
        <v>0.05</v>
      </c>
      <c r="Z79" s="2">
        <v>0.27</v>
      </c>
      <c r="AA79" s="2">
        <f t="shared" si="74"/>
        <v>1.3500000000000002E-2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0.02</v>
      </c>
      <c r="AO79" s="2">
        <v>0.72</v>
      </c>
      <c r="AP79" s="2">
        <f t="shared" si="75"/>
        <v>1.44E-2</v>
      </c>
      <c r="AQ79" s="1">
        <f t="shared" si="76"/>
        <v>3.5280742233232111E-2</v>
      </c>
      <c r="AR79" s="9">
        <f t="shared" si="77"/>
        <v>10.950000000000001</v>
      </c>
      <c r="AS79" s="1">
        <f t="shared" si="78"/>
        <v>0.18</v>
      </c>
      <c r="AT79" s="1">
        <f t="shared" si="79"/>
        <v>331292</v>
      </c>
      <c r="AU79" s="1">
        <f t="shared" si="80"/>
        <v>154351227.95594034</v>
      </c>
    </row>
    <row r="80" spans="1:48" x14ac:dyDescent="0.15">
      <c r="C80" s="7">
        <v>7</v>
      </c>
      <c r="D80" s="7">
        <f t="shared" si="81"/>
        <v>24.893843393225801</v>
      </c>
      <c r="E80" s="10">
        <f t="shared" si="82"/>
        <v>22.664779094666699</v>
      </c>
      <c r="F80" s="7" t="s">
        <v>83</v>
      </c>
      <c r="G80" s="1">
        <v>8</v>
      </c>
      <c r="H80" s="9">
        <f t="shared" si="63"/>
        <v>24.893843393225801</v>
      </c>
      <c r="I80" s="9">
        <f t="shared" si="64"/>
        <v>298.04384339322576</v>
      </c>
      <c r="J80" s="9">
        <f t="shared" si="65"/>
        <v>0.34217100503282272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0.33080263899202722</v>
      </c>
      <c r="P80" s="9">
        <f t="shared" si="68"/>
        <v>0.11319107145141198</v>
      </c>
      <c r="Q80" s="12">
        <f t="shared" si="69"/>
        <v>2.0374392861254156E-2</v>
      </c>
      <c r="R80" s="9">
        <f t="shared" si="70"/>
        <v>1.9710000000000002E-2</v>
      </c>
      <c r="S80" s="13">
        <f t="shared" si="71"/>
        <v>1.0337084150813878</v>
      </c>
      <c r="T80" s="2">
        <f t="shared" si="72"/>
        <v>0.01</v>
      </c>
      <c r="U80" s="14">
        <f t="shared" si="73"/>
        <v>1.0337084150813879E-2</v>
      </c>
      <c r="V80" s="13"/>
      <c r="W80" s="2"/>
      <c r="X80" s="14"/>
      <c r="Y80" s="2">
        <v>0.05</v>
      </c>
      <c r="Z80" s="2">
        <v>0.27</v>
      </c>
      <c r="AA80" s="2">
        <f t="shared" si="74"/>
        <v>1.3500000000000002E-2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0.02</v>
      </c>
      <c r="AO80" s="2">
        <v>0.72</v>
      </c>
      <c r="AP80" s="2">
        <f t="shared" si="75"/>
        <v>1.44E-2</v>
      </c>
      <c r="AQ80" s="1">
        <f t="shared" si="76"/>
        <v>3.823708415081388E-2</v>
      </c>
      <c r="AR80" s="9">
        <f t="shared" si="77"/>
        <v>10.950000000000001</v>
      </c>
      <c r="AS80" s="1">
        <f t="shared" si="78"/>
        <v>0.18</v>
      </c>
      <c r="AT80" s="1">
        <f t="shared" si="79"/>
        <v>331292</v>
      </c>
      <c r="AU80" s="1">
        <f t="shared" si="80"/>
        <v>167285054.63735712</v>
      </c>
    </row>
    <row r="81" spans="1:48" x14ac:dyDescent="0.15">
      <c r="C81" s="7">
        <v>8</v>
      </c>
      <c r="D81" s="7">
        <f t="shared" si="81"/>
        <v>24.2667056570968</v>
      </c>
      <c r="E81" s="10">
        <f t="shared" si="82"/>
        <v>24.893843393225801</v>
      </c>
      <c r="F81" s="7" t="s">
        <v>83</v>
      </c>
      <c r="G81" s="1">
        <v>9</v>
      </c>
      <c r="H81" s="9">
        <f t="shared" si="63"/>
        <v>24.2667056570968</v>
      </c>
      <c r="I81" s="9">
        <f t="shared" si="64"/>
        <v>297.41670565709677</v>
      </c>
      <c r="J81" s="9">
        <f t="shared" si="65"/>
        <v>0.31939362463420784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0.32711156754061527</v>
      </c>
      <c r="P81" s="9">
        <f t="shared" si="68"/>
        <v>0.1044773492165746</v>
      </c>
      <c r="Q81" s="12">
        <f t="shared" si="69"/>
        <v>1.8805922858983429E-2</v>
      </c>
      <c r="R81" s="9">
        <f t="shared" si="70"/>
        <v>1.9710000000000002E-2</v>
      </c>
      <c r="S81" s="13">
        <f t="shared" si="71"/>
        <v>0.95413104307374064</v>
      </c>
      <c r="T81" s="2">
        <f t="shared" si="72"/>
        <v>0.01</v>
      </c>
      <c r="U81" s="14">
        <f t="shared" si="73"/>
        <v>9.5413104307374066E-3</v>
      </c>
      <c r="V81" s="13"/>
      <c r="W81" s="2"/>
      <c r="X81" s="14"/>
      <c r="Y81" s="2">
        <v>0.05</v>
      </c>
      <c r="Z81" s="2">
        <v>0.27</v>
      </c>
      <c r="AA81" s="2">
        <f t="shared" si="74"/>
        <v>1.3500000000000002E-2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0.02</v>
      </c>
      <c r="AO81" s="2">
        <v>0.72</v>
      </c>
      <c r="AP81" s="2">
        <f t="shared" si="75"/>
        <v>1.44E-2</v>
      </c>
      <c r="AQ81" s="1">
        <f t="shared" si="76"/>
        <v>3.7441310430737409E-2</v>
      </c>
      <c r="AR81" s="9">
        <f t="shared" si="77"/>
        <v>10.950000000000001</v>
      </c>
      <c r="AS81" s="1">
        <f t="shared" si="78"/>
        <v>0.18</v>
      </c>
      <c r="AT81" s="1">
        <f t="shared" si="79"/>
        <v>331292</v>
      </c>
      <c r="AU81" s="1">
        <f t="shared" si="80"/>
        <v>163803590.15860888</v>
      </c>
    </row>
    <row r="82" spans="1:48" x14ac:dyDescent="0.15">
      <c r="C82" s="7">
        <v>9</v>
      </c>
      <c r="D82" s="7">
        <f t="shared" si="81"/>
        <v>20.166035674666698</v>
      </c>
      <c r="E82" s="10">
        <f t="shared" si="82"/>
        <v>24.2667056570968</v>
      </c>
      <c r="F82" s="7" t="s">
        <v>83</v>
      </c>
      <c r="G82" s="1">
        <v>10</v>
      </c>
      <c r="H82" s="9">
        <f t="shared" si="63"/>
        <v>20.166035674666698</v>
      </c>
      <c r="I82" s="9">
        <f t="shared" si="64"/>
        <v>293.31603567466669</v>
      </c>
      <c r="J82" s="9">
        <f t="shared" si="65"/>
        <v>0.20209469782536332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0.33213421832404066</v>
      </c>
      <c r="P82" s="9">
        <f t="shared" si="68"/>
        <v>6.7122564489660252E-2</v>
      </c>
      <c r="Q82" s="12">
        <f t="shared" si="69"/>
        <v>1.2082061608138845E-2</v>
      </c>
      <c r="R82" s="9">
        <f t="shared" si="70"/>
        <v>1.9710000000000002E-2</v>
      </c>
      <c r="S82" s="13">
        <f t="shared" si="71"/>
        <v>0.6129914565265776</v>
      </c>
      <c r="T82" s="2">
        <f t="shared" si="72"/>
        <v>0.01</v>
      </c>
      <c r="U82" s="14">
        <f t="shared" si="73"/>
        <v>6.1299145652657762E-3</v>
      </c>
      <c r="V82" s="13"/>
      <c r="W82" s="2"/>
      <c r="X82" s="14"/>
      <c r="Y82" s="2">
        <v>0.05</v>
      </c>
      <c r="Z82" s="2">
        <v>0.27</v>
      </c>
      <c r="AA82" s="2">
        <f t="shared" si="74"/>
        <v>1.3500000000000002E-2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0.02</v>
      </c>
      <c r="AO82" s="2">
        <v>0.72</v>
      </c>
      <c r="AP82" s="2">
        <f t="shared" si="75"/>
        <v>1.44E-2</v>
      </c>
      <c r="AQ82" s="1">
        <f t="shared" si="76"/>
        <v>3.402991456526578E-2</v>
      </c>
      <c r="AR82" s="9">
        <f t="shared" si="77"/>
        <v>10.950000000000001</v>
      </c>
      <c r="AS82" s="1">
        <f t="shared" si="78"/>
        <v>0.18</v>
      </c>
      <c r="AT82" s="1">
        <f t="shared" si="79"/>
        <v>331292</v>
      </c>
      <c r="AU82" s="1">
        <f t="shared" si="80"/>
        <v>148878928.5004597</v>
      </c>
    </row>
    <row r="83" spans="1:48" x14ac:dyDescent="0.15">
      <c r="C83" s="7">
        <v>10</v>
      </c>
      <c r="D83" s="7">
        <f t="shared" si="81"/>
        <v>15.7726222067742</v>
      </c>
      <c r="E83" s="10">
        <f t="shared" si="82"/>
        <v>20.166035674666698</v>
      </c>
      <c r="F83" s="7" t="s">
        <v>83</v>
      </c>
      <c r="G83" s="1">
        <v>11</v>
      </c>
      <c r="H83" s="9">
        <f t="shared" si="63"/>
        <v>15.7726222067742</v>
      </c>
      <c r="I83" s="9">
        <f t="shared" si="64"/>
        <v>288.92262220677418</v>
      </c>
      <c r="J83" s="9">
        <f t="shared" si="65"/>
        <v>0.12199234647579435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0.25176107114266139</v>
      </c>
      <c r="O83" s="9">
        <f t="shared" si="83"/>
        <v>0.12275058269171907</v>
      </c>
      <c r="P83" s="9">
        <f t="shared" si="68"/>
        <v>1.4974631613833838E-2</v>
      </c>
      <c r="Q83" s="12">
        <f t="shared" si="69"/>
        <v>2.695433690490091E-3</v>
      </c>
      <c r="R83" s="9">
        <f t="shared" si="70"/>
        <v>1.9710000000000002E-2</v>
      </c>
      <c r="S83" s="13">
        <f t="shared" si="71"/>
        <v>0.13675462661035467</v>
      </c>
      <c r="T83" s="2">
        <f t="shared" si="72"/>
        <v>0.01</v>
      </c>
      <c r="U83" s="14">
        <f t="shared" si="73"/>
        <v>1.3675462661035468E-3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1.3967546266103546E-2</v>
      </c>
      <c r="AR83" s="9">
        <f t="shared" si="77"/>
        <v>10.950000000000001</v>
      </c>
      <c r="AS83" s="1">
        <f t="shared" si="78"/>
        <v>0.18</v>
      </c>
      <c r="AT83" s="1">
        <f t="shared" si="79"/>
        <v>331292</v>
      </c>
      <c r="AU83" s="1">
        <f t="shared" si="80"/>
        <v>61107215.473311953</v>
      </c>
    </row>
    <row r="84" spans="1:48" x14ac:dyDescent="0.15">
      <c r="C84" s="7">
        <v>11</v>
      </c>
      <c r="D84" s="7">
        <f t="shared" si="81"/>
        <v>10.9895862350333</v>
      </c>
      <c r="E84" s="10">
        <f t="shared" si="82"/>
        <v>15.7726222067742</v>
      </c>
      <c r="F84" s="7" t="s">
        <v>85</v>
      </c>
      <c r="G84" s="1">
        <v>12</v>
      </c>
      <c r="H84" s="9">
        <f t="shared" si="63"/>
        <v>10.9895862350333</v>
      </c>
      <c r="I84" s="9">
        <f t="shared" si="64"/>
        <v>284.13958623503328</v>
      </c>
      <c r="J84" s="9">
        <f t="shared" si="65"/>
        <v>6.917690146429302E-2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0.21727595107788525</v>
      </c>
      <c r="P84" s="9">
        <f t="shared" si="68"/>
        <v>1.5030477058275418E-2</v>
      </c>
      <c r="Q84" s="12">
        <f t="shared" si="69"/>
        <v>2.705485870489575E-3</v>
      </c>
      <c r="R84" s="9">
        <f t="shared" si="70"/>
        <v>1.9710000000000002E-2</v>
      </c>
      <c r="S84" s="13">
        <f t="shared" si="71"/>
        <v>0.13726463066918188</v>
      </c>
      <c r="T84" s="2">
        <f t="shared" si="72"/>
        <v>0.01</v>
      </c>
      <c r="U84" s="14">
        <f t="shared" si="73"/>
        <v>1.3726463066918188E-3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1.397264630669182E-2</v>
      </c>
      <c r="AR84" s="9">
        <f t="shared" si="77"/>
        <v>10.950000000000001</v>
      </c>
      <c r="AS84" s="1">
        <f t="shared" si="78"/>
        <v>0.18</v>
      </c>
      <c r="AT84" s="1">
        <f t="shared" si="79"/>
        <v>331292</v>
      </c>
      <c r="AU84" s="1">
        <f t="shared" si="80"/>
        <v>61129527.858981766</v>
      </c>
      <c r="AV84" s="1">
        <f>SUM(AU73:AU84)</f>
        <v>1129056825.9480109</v>
      </c>
    </row>
    <row r="85" spans="1:48" x14ac:dyDescent="0.15">
      <c r="C85" s="7">
        <v>12</v>
      </c>
      <c r="D85" s="7">
        <f t="shared" si="81"/>
        <v>5.1231707485483904</v>
      </c>
      <c r="E85" s="10">
        <f t="shared" si="82"/>
        <v>10.9895862350333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7.1300825968064503</v>
      </c>
      <c r="E89" s="7"/>
      <c r="F89" s="7"/>
      <c r="G89" s="1">
        <v>1</v>
      </c>
      <c r="H89" s="9">
        <f t="shared" ref="H89:H100" si="84">E90</f>
        <v>7.1300825968064503</v>
      </c>
      <c r="I89" s="9">
        <f t="shared" ref="I89:I100" si="85">H89+273.15</f>
        <v>280.28008259680644</v>
      </c>
      <c r="J89" s="9">
        <f t="shared" ref="J89:J100" si="86">EXP(($C$15*(I89-$C$13))/($C$16*I89*$C$13))</f>
        <v>4.3154904213640134E-2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0.22894863445201966</v>
      </c>
      <c r="Q89" s="12">
        <f t="shared" ref="Q89:Q100" si="90">P89*$B$91</f>
        <v>0.10302688550340884</v>
      </c>
      <c r="R89" s="9">
        <f t="shared" ref="R89:R100" si="91">L89*$B$91</f>
        <v>2.3873737500000001</v>
      </c>
      <c r="S89" s="13">
        <f t="shared" ref="S89:S100" si="92">Q89/R89</f>
        <v>4.3154904213640127E-2</v>
      </c>
      <c r="T89" s="2">
        <f t="shared" ref="T89:T100" si="93">$B$90/100</f>
        <v>0.51</v>
      </c>
      <c r="U89" s="14">
        <f t="shared" ref="U89:U100" si="94">S89*T89</f>
        <v>2.2009001148956465E-2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3.6972713846410377E-2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58143.666666666664</v>
      </c>
      <c r="AN89" s="1">
        <f t="shared" ref="AN89:AN100" si="99">AM89*10000*AK89*AJ89</f>
        <v>223625574.7921057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6.4935731379032298</v>
      </c>
      <c r="E90" s="10">
        <f t="shared" ref="E90:E101" si="101">D89</f>
        <v>7.1300825968064503</v>
      </c>
      <c r="F90" s="7" t="s">
        <v>83</v>
      </c>
      <c r="G90" s="1">
        <v>2</v>
      </c>
      <c r="H90" s="9">
        <f t="shared" si="84"/>
        <v>6.4935731379032298</v>
      </c>
      <c r="I90" s="9">
        <f t="shared" si="85"/>
        <v>279.64357313790322</v>
      </c>
      <c r="J90" s="9">
        <f t="shared" si="86"/>
        <v>3.9873977422166688E-2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10.381601365547981</v>
      </c>
      <c r="P90" s="9">
        <f t="shared" si="89"/>
        <v>0.41395573845579509</v>
      </c>
      <c r="Q90" s="12">
        <f t="shared" si="90"/>
        <v>0.18628008230510779</v>
      </c>
      <c r="R90" s="9">
        <f t="shared" si="91"/>
        <v>2.3873737500000001</v>
      </c>
      <c r="S90" s="13">
        <f t="shared" si="92"/>
        <v>7.8027197168062931E-2</v>
      </c>
      <c r="T90" s="2">
        <f t="shared" si="93"/>
        <v>0.51</v>
      </c>
      <c r="U90" s="14">
        <f t="shared" si="94"/>
        <v>3.9793870555712096E-2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4.2334851972547202E-2</v>
      </c>
      <c r="AK90" s="9">
        <f t="shared" si="96"/>
        <v>10.4025</v>
      </c>
      <c r="AL90" s="1">
        <f t="shared" si="97"/>
        <v>0.45</v>
      </c>
      <c r="AM90" s="17">
        <f t="shared" si="98"/>
        <v>58143.666666666664</v>
      </c>
      <c r="AN90" s="1">
        <f t="shared" si="99"/>
        <v>256057903.8213807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10.670155675655201</v>
      </c>
      <c r="E91" s="10">
        <f t="shared" si="101"/>
        <v>6.4935731379032298</v>
      </c>
      <c r="F91" s="7" t="s">
        <v>83</v>
      </c>
      <c r="G91" s="1">
        <v>3</v>
      </c>
      <c r="H91" s="9">
        <f t="shared" si="84"/>
        <v>10.670155675655201</v>
      </c>
      <c r="I91" s="9">
        <f t="shared" si="85"/>
        <v>283.8201556756552</v>
      </c>
      <c r="J91" s="9">
        <f t="shared" si="86"/>
        <v>6.6559739949733715E-2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15.272920627092185</v>
      </c>
      <c r="P91" s="9">
        <f t="shared" si="89"/>
        <v>1.0165616252121799</v>
      </c>
      <c r="Q91" s="12">
        <f t="shared" si="90"/>
        <v>0.45745273134548092</v>
      </c>
      <c r="R91" s="9">
        <f t="shared" si="91"/>
        <v>2.3873737500000001</v>
      </c>
      <c r="S91" s="13">
        <f t="shared" si="92"/>
        <v>0.19161337069467271</v>
      </c>
      <c r="T91" s="2">
        <f t="shared" si="93"/>
        <v>0.51</v>
      </c>
      <c r="U91" s="14">
        <f t="shared" si="94"/>
        <v>9.772281905428308E-2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5.9800429944866354E-2</v>
      </c>
      <c r="AK91" s="9">
        <f t="shared" si="96"/>
        <v>10.4025</v>
      </c>
      <c r="AL91" s="1">
        <f t="shared" si="97"/>
        <v>0.45</v>
      </c>
      <c r="AM91" s="17">
        <f t="shared" si="98"/>
        <v>58143.666666666664</v>
      </c>
      <c r="AN91" s="1">
        <f t="shared" si="99"/>
        <v>361696616.99134761</v>
      </c>
    </row>
    <row r="92" spans="1:48" x14ac:dyDescent="0.15">
      <c r="C92" s="7">
        <v>3</v>
      </c>
      <c r="D92" s="7">
        <f t="shared" si="100"/>
        <v>10.053752064645201</v>
      </c>
      <c r="E92" s="10">
        <f t="shared" si="101"/>
        <v>10.670155675655201</v>
      </c>
      <c r="F92" s="7" t="s">
        <v>83</v>
      </c>
      <c r="G92" s="1">
        <v>4</v>
      </c>
      <c r="H92" s="9">
        <f t="shared" si="84"/>
        <v>10.053752064645201</v>
      </c>
      <c r="I92" s="9">
        <f t="shared" si="85"/>
        <v>283.20375206464519</v>
      </c>
      <c r="J92" s="9">
        <f t="shared" si="86"/>
        <v>6.1770825288318898E-2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19.561634001880005</v>
      </c>
      <c r="P92" s="9">
        <f t="shared" si="89"/>
        <v>1.2083382762841681</v>
      </c>
      <c r="Q92" s="12">
        <f t="shared" si="90"/>
        <v>0.54375222432787562</v>
      </c>
      <c r="R92" s="9">
        <f t="shared" si="91"/>
        <v>2.3873737500000001</v>
      </c>
      <c r="S92" s="13">
        <f t="shared" si="92"/>
        <v>0.2277616666966685</v>
      </c>
      <c r="T92" s="2">
        <f t="shared" si="93"/>
        <v>0.51</v>
      </c>
      <c r="U92" s="14">
        <f t="shared" si="94"/>
        <v>0.11615845001530094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6.5358772679613236E-2</v>
      </c>
      <c r="AK92" s="9">
        <f t="shared" si="96"/>
        <v>10.4025</v>
      </c>
      <c r="AL92" s="1">
        <f t="shared" si="97"/>
        <v>0.45</v>
      </c>
      <c r="AM92" s="17">
        <f t="shared" si="98"/>
        <v>58143.666666666664</v>
      </c>
      <c r="AN92" s="1">
        <f t="shared" si="99"/>
        <v>395315668.97960126</v>
      </c>
    </row>
    <row r="93" spans="1:48" x14ac:dyDescent="0.15">
      <c r="C93" s="7">
        <v>4</v>
      </c>
      <c r="D93" s="7">
        <f t="shared" si="100"/>
        <v>15.3279941263333</v>
      </c>
      <c r="E93" s="10">
        <f t="shared" si="101"/>
        <v>10.053752064645201</v>
      </c>
      <c r="F93" s="7" t="s">
        <v>83</v>
      </c>
      <c r="G93" s="1">
        <v>5</v>
      </c>
      <c r="H93" s="9">
        <f t="shared" si="84"/>
        <v>15.3279941263333</v>
      </c>
      <c r="I93" s="9">
        <f t="shared" si="85"/>
        <v>288.47799412633327</v>
      </c>
      <c r="J93" s="9">
        <f t="shared" si="86"/>
        <v>0.11581757678191509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17.435630939316049</v>
      </c>
      <c r="O93" s="9">
        <f t="shared" si="102"/>
        <v>6.2229397862797882</v>
      </c>
      <c r="P93" s="9">
        <f t="shared" si="89"/>
        <v>0.72072580650669371</v>
      </c>
      <c r="Q93" s="12">
        <f t="shared" si="90"/>
        <v>0.32432661292801218</v>
      </c>
      <c r="R93" s="9">
        <f t="shared" si="91"/>
        <v>2.3873737500000001</v>
      </c>
      <c r="S93" s="13">
        <f t="shared" si="92"/>
        <v>0.13585079124205507</v>
      </c>
      <c r="T93" s="2">
        <f t="shared" si="93"/>
        <v>0.51</v>
      </c>
      <c r="U93" s="14">
        <f t="shared" si="94"/>
        <v>6.9283903533448085E-2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4.3800096915334596E-2</v>
      </c>
      <c r="AK93" s="9">
        <f t="shared" si="96"/>
        <v>10.4025</v>
      </c>
      <c r="AL93" s="1">
        <f t="shared" si="97"/>
        <v>0.45</v>
      </c>
      <c r="AM93" s="17">
        <f t="shared" si="98"/>
        <v>58143.666666666664</v>
      </c>
      <c r="AN93" s="1">
        <f t="shared" si="99"/>
        <v>264920283.8972179</v>
      </c>
    </row>
    <row r="94" spans="1:48" x14ac:dyDescent="0.15">
      <c r="C94" s="7">
        <v>5</v>
      </c>
      <c r="D94" s="7">
        <f t="shared" si="100"/>
        <v>16.737684873225799</v>
      </c>
      <c r="E94" s="10">
        <f t="shared" si="101"/>
        <v>15.3279941263333</v>
      </c>
      <c r="F94" s="7" t="s">
        <v>85</v>
      </c>
      <c r="G94" s="1">
        <v>6</v>
      </c>
      <c r="H94" s="9">
        <f t="shared" si="84"/>
        <v>16.737684873225799</v>
      </c>
      <c r="I94" s="9">
        <f t="shared" si="85"/>
        <v>289.88768487322579</v>
      </c>
      <c r="J94" s="9">
        <f t="shared" si="86"/>
        <v>0.13647614151898049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10.807488979773094</v>
      </c>
      <c r="P94" s="9">
        <f t="shared" si="89"/>
        <v>1.4749643954683349</v>
      </c>
      <c r="Q94" s="12">
        <f t="shared" si="90"/>
        <v>0.66373397796075073</v>
      </c>
      <c r="R94" s="9">
        <f t="shared" si="91"/>
        <v>2.3873737500000001</v>
      </c>
      <c r="S94" s="13">
        <f t="shared" si="92"/>
        <v>0.27801846190222657</v>
      </c>
      <c r="T94" s="2">
        <f t="shared" si="93"/>
        <v>0.51</v>
      </c>
      <c r="U94" s="14">
        <f t="shared" si="94"/>
        <v>0.14178941557013555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6.8878508794395873E-2</v>
      </c>
      <c r="AK94" s="9">
        <f t="shared" si="96"/>
        <v>10.4025</v>
      </c>
      <c r="AL94" s="1">
        <f t="shared" si="97"/>
        <v>0.45</v>
      </c>
      <c r="AM94" s="17">
        <f t="shared" si="98"/>
        <v>58143.666666666664</v>
      </c>
      <c r="AN94" s="1">
        <f t="shared" si="99"/>
        <v>416604423.03359181</v>
      </c>
    </row>
    <row r="95" spans="1:48" x14ac:dyDescent="0.15">
      <c r="C95" s="7">
        <v>6</v>
      </c>
      <c r="D95" s="7">
        <f t="shared" si="100"/>
        <v>22.664779094666699</v>
      </c>
      <c r="E95" s="10">
        <f t="shared" si="101"/>
        <v>16.737684873225799</v>
      </c>
      <c r="F95" s="7" t="s">
        <v>83</v>
      </c>
      <c r="G95" s="1">
        <v>7</v>
      </c>
      <c r="H95" s="9">
        <f t="shared" si="84"/>
        <v>22.664779094666699</v>
      </c>
      <c r="I95" s="9">
        <f t="shared" si="85"/>
        <v>295.81477909466668</v>
      </c>
      <c r="J95" s="9">
        <f t="shared" si="86"/>
        <v>0.26750514669838793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14.637799584304757</v>
      </c>
      <c r="P95" s="9">
        <f t="shared" si="89"/>
        <v>3.9156867251410459</v>
      </c>
      <c r="Q95" s="12">
        <f t="shared" si="90"/>
        <v>1.7620590263134708</v>
      </c>
      <c r="R95" s="9">
        <f t="shared" si="91"/>
        <v>2.3873737500000001</v>
      </c>
      <c r="S95" s="13">
        <f t="shared" si="92"/>
        <v>0.7380742233232106</v>
      </c>
      <c r="T95" s="2">
        <f t="shared" si="93"/>
        <v>0.51</v>
      </c>
      <c r="U95" s="14">
        <f t="shared" si="94"/>
        <v>0.3764178538948374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0.15994498294929346</v>
      </c>
      <c r="AK95" s="9">
        <f t="shared" si="96"/>
        <v>10.4025</v>
      </c>
      <c r="AL95" s="1">
        <f t="shared" si="97"/>
        <v>0.45</v>
      </c>
      <c r="AM95" s="17">
        <f t="shared" si="98"/>
        <v>58143.666666666664</v>
      </c>
      <c r="AN95" s="1">
        <f t="shared" si="99"/>
        <v>967410423.14971793</v>
      </c>
    </row>
    <row r="96" spans="1:48" x14ac:dyDescent="0.15">
      <c r="C96" s="7">
        <v>7</v>
      </c>
      <c r="D96" s="7">
        <f t="shared" si="100"/>
        <v>24.893843393225801</v>
      </c>
      <c r="E96" s="10">
        <f t="shared" si="101"/>
        <v>22.664779094666699</v>
      </c>
      <c r="F96" s="7" t="s">
        <v>83</v>
      </c>
      <c r="G96" s="1">
        <v>8</v>
      </c>
      <c r="H96" s="9">
        <f t="shared" si="84"/>
        <v>24.893843393225801</v>
      </c>
      <c r="I96" s="9">
        <f t="shared" si="85"/>
        <v>298.04384339322576</v>
      </c>
      <c r="J96" s="9">
        <f t="shared" si="86"/>
        <v>0.34217100503282272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16.02738785916371</v>
      </c>
      <c r="P96" s="9">
        <f t="shared" si="89"/>
        <v>5.4841074118209079</v>
      </c>
      <c r="Q96" s="12">
        <f t="shared" si="90"/>
        <v>2.4678483353194087</v>
      </c>
      <c r="R96" s="9">
        <f t="shared" si="91"/>
        <v>2.3873737500000001</v>
      </c>
      <c r="S96" s="13">
        <f t="shared" si="92"/>
        <v>1.0337084150813876</v>
      </c>
      <c r="T96" s="2">
        <f t="shared" si="93"/>
        <v>0.51</v>
      </c>
      <c r="U96" s="14">
        <f t="shared" si="94"/>
        <v>0.52719129169150769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0.20540317444498959</v>
      </c>
      <c r="AK96" s="9">
        <f t="shared" si="96"/>
        <v>10.4025</v>
      </c>
      <c r="AL96" s="1">
        <f t="shared" si="97"/>
        <v>0.45</v>
      </c>
      <c r="AM96" s="17">
        <f t="shared" si="98"/>
        <v>58143.666666666664</v>
      </c>
      <c r="AN96" s="1">
        <f t="shared" si="99"/>
        <v>1242359517.8919647</v>
      </c>
    </row>
    <row r="97" spans="1:50" x14ac:dyDescent="0.15">
      <c r="C97" s="7">
        <v>8</v>
      </c>
      <c r="D97" s="7">
        <f t="shared" si="100"/>
        <v>24.2667056570968</v>
      </c>
      <c r="E97" s="10">
        <f t="shared" si="101"/>
        <v>24.893843393225801</v>
      </c>
      <c r="F97" s="7" t="s">
        <v>83</v>
      </c>
      <c r="G97" s="1">
        <v>9</v>
      </c>
      <c r="H97" s="9">
        <f t="shared" si="84"/>
        <v>24.2667056570968</v>
      </c>
      <c r="I97" s="9">
        <f t="shared" si="85"/>
        <v>297.41670565709677</v>
      </c>
      <c r="J97" s="9">
        <f t="shared" si="86"/>
        <v>0.31939362463420784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15.848555447342804</v>
      </c>
      <c r="P97" s="9">
        <f t="shared" si="89"/>
        <v>5.0619275695430375</v>
      </c>
      <c r="Q97" s="12">
        <f t="shared" si="90"/>
        <v>2.2778674062943671</v>
      </c>
      <c r="R97" s="9">
        <f t="shared" si="91"/>
        <v>2.3873737500000001</v>
      </c>
      <c r="S97" s="13">
        <f t="shared" si="92"/>
        <v>0.95413104307374041</v>
      </c>
      <c r="T97" s="2">
        <f t="shared" si="93"/>
        <v>0.51</v>
      </c>
      <c r="U97" s="14">
        <f t="shared" si="94"/>
        <v>0.48660683196760762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0.1931669598382337</v>
      </c>
      <c r="AK97" s="9">
        <f t="shared" si="96"/>
        <v>10.4025</v>
      </c>
      <c r="AL97" s="1">
        <f t="shared" si="97"/>
        <v>0.45</v>
      </c>
      <c r="AM97" s="17">
        <f t="shared" si="98"/>
        <v>58143.666666666664</v>
      </c>
      <c r="AN97" s="1">
        <f t="shared" si="99"/>
        <v>1168350059.5632513</v>
      </c>
    </row>
    <row r="98" spans="1:50" x14ac:dyDescent="0.15">
      <c r="C98" s="7">
        <v>9</v>
      </c>
      <c r="D98" s="7">
        <f t="shared" si="100"/>
        <v>20.166035674666698</v>
      </c>
      <c r="E98" s="10">
        <f t="shared" si="101"/>
        <v>24.2667056570968</v>
      </c>
      <c r="F98" s="7" t="s">
        <v>83</v>
      </c>
      <c r="G98" s="1">
        <v>10</v>
      </c>
      <c r="H98" s="9">
        <f t="shared" si="84"/>
        <v>20.166035674666698</v>
      </c>
      <c r="I98" s="9">
        <f t="shared" si="85"/>
        <v>293.31603567466669</v>
      </c>
      <c r="J98" s="9">
        <f t="shared" si="86"/>
        <v>0.20209469782536332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16.091902877799768</v>
      </c>
      <c r="P98" s="9">
        <f t="shared" si="89"/>
        <v>3.2520882495240384</v>
      </c>
      <c r="Q98" s="12">
        <f t="shared" si="90"/>
        <v>1.4634397122858174</v>
      </c>
      <c r="R98" s="9">
        <f t="shared" si="91"/>
        <v>2.3873737500000001</v>
      </c>
      <c r="S98" s="13">
        <f t="shared" si="92"/>
        <v>0.61299145652657749</v>
      </c>
      <c r="T98" s="2">
        <f t="shared" si="93"/>
        <v>0.51</v>
      </c>
      <c r="U98" s="14">
        <f t="shared" si="94"/>
        <v>0.31262564282855454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0.13750563131280918</v>
      </c>
      <c r="AK98" s="9">
        <f t="shared" si="96"/>
        <v>10.4025</v>
      </c>
      <c r="AL98" s="1">
        <f t="shared" si="97"/>
        <v>0.45</v>
      </c>
      <c r="AM98" s="17">
        <f t="shared" si="98"/>
        <v>58143.666666666664</v>
      </c>
      <c r="AN98" s="1">
        <f t="shared" si="99"/>
        <v>831688362.59131598</v>
      </c>
    </row>
    <row r="99" spans="1:50" x14ac:dyDescent="0.15">
      <c r="C99" s="7">
        <v>10</v>
      </c>
      <c r="D99" s="7">
        <f t="shared" si="100"/>
        <v>15.7726222067742</v>
      </c>
      <c r="E99" s="10">
        <f t="shared" si="101"/>
        <v>20.166035674666698</v>
      </c>
      <c r="F99" s="7" t="s">
        <v>83</v>
      </c>
      <c r="G99" s="1">
        <v>11</v>
      </c>
      <c r="H99" s="9">
        <f t="shared" si="84"/>
        <v>15.7726222067742</v>
      </c>
      <c r="I99" s="9">
        <f t="shared" si="85"/>
        <v>288.92262220677418</v>
      </c>
      <c r="J99" s="9">
        <f t="shared" si="86"/>
        <v>0.12199234647579435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12.197823896861941</v>
      </c>
      <c r="O99" s="9">
        <f t="shared" si="102"/>
        <v>5.9472657314137898</v>
      </c>
      <c r="P99" s="9">
        <f t="shared" si="89"/>
        <v>0.72552090169024952</v>
      </c>
      <c r="Q99" s="12">
        <f t="shared" si="90"/>
        <v>0.32648440576061227</v>
      </c>
      <c r="R99" s="9">
        <f t="shared" si="91"/>
        <v>2.3873737500000001</v>
      </c>
      <c r="S99" s="13">
        <f t="shared" si="92"/>
        <v>0.1367546266103547</v>
      </c>
      <c r="T99" s="2">
        <f t="shared" si="93"/>
        <v>0.51</v>
      </c>
      <c r="U99" s="14">
        <f t="shared" si="94"/>
        <v>6.9744859571280904E-2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5.1365075160741194E-2</v>
      </c>
      <c r="AK99" s="9">
        <f t="shared" si="96"/>
        <v>10.4025</v>
      </c>
      <c r="AL99" s="1">
        <f t="shared" si="97"/>
        <v>0.45</v>
      </c>
      <c r="AM99" s="17">
        <f t="shared" si="98"/>
        <v>58143.666666666664</v>
      </c>
      <c r="AN99" s="1">
        <f t="shared" si="99"/>
        <v>310676259.92447054</v>
      </c>
    </row>
    <row r="100" spans="1:50" x14ac:dyDescent="0.15">
      <c r="C100" s="7">
        <v>11</v>
      </c>
      <c r="D100" s="7">
        <f t="shared" si="100"/>
        <v>10.9895862350333</v>
      </c>
      <c r="E100" s="10">
        <f t="shared" si="101"/>
        <v>15.7726222067742</v>
      </c>
      <c r="F100" s="7" t="s">
        <v>85</v>
      </c>
      <c r="G100" s="1">
        <v>12</v>
      </c>
      <c r="H100" s="9">
        <f t="shared" si="84"/>
        <v>10.9895862350333</v>
      </c>
      <c r="I100" s="9">
        <f t="shared" si="85"/>
        <v>284.13958623503328</v>
      </c>
      <c r="J100" s="9">
        <f t="shared" si="86"/>
        <v>6.917690146429302E-2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10.527019829723541</v>
      </c>
      <c r="P100" s="9">
        <f t="shared" si="89"/>
        <v>0.72822661347344408</v>
      </c>
      <c r="Q100" s="12">
        <f t="shared" si="90"/>
        <v>0.32770197606304985</v>
      </c>
      <c r="R100" s="9">
        <f t="shared" si="91"/>
        <v>2.3873737500000001</v>
      </c>
      <c r="S100" s="13">
        <f t="shared" si="92"/>
        <v>0.1372646306691819</v>
      </c>
      <c r="T100" s="2">
        <f t="shared" si="93"/>
        <v>0.51</v>
      </c>
      <c r="U100" s="14">
        <f t="shared" si="94"/>
        <v>7.0004961641282767E-2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5.1443495934846761E-2</v>
      </c>
      <c r="AK100" s="9">
        <f t="shared" si="96"/>
        <v>10.4025</v>
      </c>
      <c r="AL100" s="1">
        <f t="shared" si="97"/>
        <v>0.45</v>
      </c>
      <c r="AM100" s="17">
        <f t="shared" si="98"/>
        <v>58143.666666666664</v>
      </c>
      <c r="AN100" s="1">
        <f t="shared" si="99"/>
        <v>311150579.73658526</v>
      </c>
      <c r="AO100" s="1">
        <f>SUM(AN89:AN100)</f>
        <v>6749855674.3725519</v>
      </c>
    </row>
    <row r="101" spans="1:50" x14ac:dyDescent="0.15">
      <c r="C101" s="7">
        <v>12</v>
      </c>
      <c r="D101" s="7">
        <f t="shared" si="100"/>
        <v>5.1231707485483904</v>
      </c>
      <c r="E101" s="10">
        <f t="shared" si="101"/>
        <v>10.9895862350333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7.1300825968064503</v>
      </c>
      <c r="E105" s="7"/>
      <c r="F105" s="7"/>
      <c r="G105" s="1">
        <v>1</v>
      </c>
      <c r="H105" s="9">
        <f t="shared" ref="H105:H116" si="103">E106</f>
        <v>7.1300825968064503</v>
      </c>
      <c r="I105" s="9">
        <f t="shared" ref="I105:I116" si="104">H105+273.15</f>
        <v>280.28008259680644</v>
      </c>
      <c r="J105" s="9">
        <f t="shared" ref="J105:J116" si="105">EXP(($C$15*(I105-$C$13))/($C$16*I105*$C$13))</f>
        <v>4.3154904213640134E-2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2.7959639881580355E-2</v>
      </c>
      <c r="Q105" s="12">
        <f t="shared" ref="Q105:Q116" si="109">P105*$B$107</f>
        <v>8.3878919644741062E-3</v>
      </c>
      <c r="R105" s="9">
        <f t="shared" ref="R105:R116" si="110">L105*$B$107</f>
        <v>0.19436706250000002</v>
      </c>
      <c r="S105" s="13">
        <f t="shared" ref="S105:S116" si="111">Q105/R105</f>
        <v>4.3154904213640134E-2</v>
      </c>
      <c r="T105" s="2">
        <f t="shared" ref="T105:T116" si="112">$B$106/100</f>
        <v>0.01</v>
      </c>
      <c r="U105" s="14">
        <f t="shared" ref="U105:U116" si="113">S105*T105</f>
        <v>4.3154904213640134E-4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5.921549042136401E-3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1197.5</v>
      </c>
      <c r="AX105" s="1">
        <f t="shared" ref="AX105:AX116" si="120">AW105*10000*AV105*0.67*AU105*AT105</f>
        <v>923439.24248148256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6.4935731379032298</v>
      </c>
      <c r="E106" s="10">
        <f t="shared" ref="E106:E117" si="122">D105</f>
        <v>7.1300825968064503</v>
      </c>
      <c r="F106" s="7" t="s">
        <v>83</v>
      </c>
      <c r="G106" s="1">
        <v>2</v>
      </c>
      <c r="H106" s="9">
        <f t="shared" si="103"/>
        <v>6.4935731379032298</v>
      </c>
      <c r="I106" s="9">
        <f t="shared" si="104"/>
        <v>279.64357313790322</v>
      </c>
      <c r="J106" s="9">
        <f t="shared" si="105"/>
        <v>3.9873977422166688E-2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1.2678207767850864</v>
      </c>
      <c r="P106" s="9">
        <f t="shared" si="108"/>
        <v>5.0553057028882367E-2</v>
      </c>
      <c r="Q106" s="12">
        <f t="shared" si="109"/>
        <v>1.516591710866471E-2</v>
      </c>
      <c r="R106" s="9">
        <f t="shared" si="110"/>
        <v>0.19436706250000002</v>
      </c>
      <c r="S106" s="13">
        <f t="shared" si="111"/>
        <v>7.8027197168062917E-2</v>
      </c>
      <c r="T106" s="2">
        <f t="shared" si="112"/>
        <v>0.01</v>
      </c>
      <c r="U106" s="14">
        <f t="shared" si="113"/>
        <v>7.8027197168062921E-4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6.2702719716806292E-3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1197.5</v>
      </c>
      <c r="AX106" s="1">
        <f t="shared" si="120"/>
        <v>977821.03271960991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10.670155675655201</v>
      </c>
      <c r="E107" s="10">
        <f t="shared" si="122"/>
        <v>6.4935731379032298</v>
      </c>
      <c r="F107" s="7" t="s">
        <v>83</v>
      </c>
      <c r="G107" s="1">
        <v>3</v>
      </c>
      <c r="H107" s="9">
        <f t="shared" si="103"/>
        <v>10.670155675655201</v>
      </c>
      <c r="I107" s="9">
        <f t="shared" si="104"/>
        <v>283.8201556756552</v>
      </c>
      <c r="J107" s="9">
        <f t="shared" si="105"/>
        <v>6.6559739949733715E-2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1.8651579280895376</v>
      </c>
      <c r="P107" s="9">
        <f t="shared" si="108"/>
        <v>0.12414442665882376</v>
      </c>
      <c r="Q107" s="12">
        <f t="shared" si="109"/>
        <v>3.7243327997647124E-2</v>
      </c>
      <c r="R107" s="9">
        <f t="shared" si="110"/>
        <v>0.19436706250000002</v>
      </c>
      <c r="S107" s="13">
        <f t="shared" si="111"/>
        <v>0.19161337069467271</v>
      </c>
      <c r="T107" s="2">
        <f t="shared" si="112"/>
        <v>0.01</v>
      </c>
      <c r="U107" s="14">
        <f t="shared" si="113"/>
        <v>1.9161337069467273E-3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7.4061337069467274E-3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1197.5</v>
      </c>
      <c r="AX107" s="1">
        <f t="shared" si="120"/>
        <v>1154953.6196346381</v>
      </c>
    </row>
    <row r="108" spans="1:50" x14ac:dyDescent="0.15">
      <c r="C108" s="7">
        <v>3</v>
      </c>
      <c r="D108" s="7">
        <f t="shared" si="121"/>
        <v>10.053752064645201</v>
      </c>
      <c r="E108" s="10">
        <f t="shared" si="122"/>
        <v>10.670155675655201</v>
      </c>
      <c r="F108" s="7" t="s">
        <v>83</v>
      </c>
      <c r="G108" s="1">
        <v>4</v>
      </c>
      <c r="H108" s="9">
        <f t="shared" si="103"/>
        <v>10.053752064645201</v>
      </c>
      <c r="I108" s="9">
        <f t="shared" si="104"/>
        <v>283.20375206464519</v>
      </c>
      <c r="J108" s="9">
        <f t="shared" si="105"/>
        <v>6.1770825288318898E-2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2.3889037097640475</v>
      </c>
      <c r="P108" s="9">
        <f t="shared" si="108"/>
        <v>0.14756455368645185</v>
      </c>
      <c r="Q108" s="12">
        <f t="shared" si="109"/>
        <v>4.4269366105935556E-2</v>
      </c>
      <c r="R108" s="9">
        <f t="shared" si="110"/>
        <v>0.19436706250000002</v>
      </c>
      <c r="S108" s="13">
        <f t="shared" si="111"/>
        <v>0.22776166669666859</v>
      </c>
      <c r="T108" s="2">
        <f t="shared" si="112"/>
        <v>0.01</v>
      </c>
      <c r="U108" s="14">
        <f t="shared" si="113"/>
        <v>2.277616666966686E-3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7.7676166669666856E-3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1197.5</v>
      </c>
      <c r="AX108" s="1">
        <f t="shared" si="120"/>
        <v>1211325.2798869631</v>
      </c>
    </row>
    <row r="109" spans="1:50" x14ac:dyDescent="0.15">
      <c r="C109" s="7">
        <v>4</v>
      </c>
      <c r="D109" s="7">
        <f t="shared" si="121"/>
        <v>15.3279941263333</v>
      </c>
      <c r="E109" s="10">
        <f t="shared" si="122"/>
        <v>10.053752064645201</v>
      </c>
      <c r="F109" s="7" t="s">
        <v>83</v>
      </c>
      <c r="G109" s="1">
        <v>5</v>
      </c>
      <c r="H109" s="9">
        <f t="shared" si="103"/>
        <v>15.3279941263333</v>
      </c>
      <c r="I109" s="9">
        <f t="shared" si="104"/>
        <v>288.47799412633327</v>
      </c>
      <c r="J109" s="9">
        <f t="shared" si="105"/>
        <v>0.11581757678191509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2.1292721982737159</v>
      </c>
      <c r="O109" s="9">
        <f t="shared" si="123"/>
        <v>0.75995716613721331</v>
      </c>
      <c r="P109" s="9">
        <f t="shared" si="108"/>
        <v>8.8016397440063301E-2</v>
      </c>
      <c r="Q109" s="12">
        <f t="shared" si="109"/>
        <v>2.640491923201899E-2</v>
      </c>
      <c r="R109" s="9">
        <f t="shared" si="110"/>
        <v>0.19436706250000002</v>
      </c>
      <c r="S109" s="13">
        <f t="shared" si="111"/>
        <v>0.13585079124205515</v>
      </c>
      <c r="T109" s="2">
        <f t="shared" si="112"/>
        <v>0.01</v>
      </c>
      <c r="U109" s="14">
        <f t="shared" si="113"/>
        <v>1.3585079124205516E-3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6.8485079124205516E-3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1197.5</v>
      </c>
      <c r="AX109" s="1">
        <f t="shared" si="120"/>
        <v>1067994.3565058121</v>
      </c>
    </row>
    <row r="110" spans="1:50" x14ac:dyDescent="0.15">
      <c r="C110" s="7">
        <v>5</v>
      </c>
      <c r="D110" s="7">
        <f t="shared" si="121"/>
        <v>16.737684873225799</v>
      </c>
      <c r="E110" s="10">
        <f t="shared" si="122"/>
        <v>15.3279941263333</v>
      </c>
      <c r="F110" s="7" t="s">
        <v>85</v>
      </c>
      <c r="G110" s="1">
        <v>6</v>
      </c>
      <c r="H110" s="9">
        <f t="shared" si="103"/>
        <v>16.737684873225799</v>
      </c>
      <c r="I110" s="9">
        <f t="shared" si="104"/>
        <v>289.88768487322579</v>
      </c>
      <c r="J110" s="9">
        <f t="shared" si="105"/>
        <v>0.13647614151898049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1.3198309770304835</v>
      </c>
      <c r="P110" s="9">
        <f t="shared" si="108"/>
        <v>0.18012543920234655</v>
      </c>
      <c r="Q110" s="12">
        <f t="shared" si="109"/>
        <v>5.4037631760703968E-2</v>
      </c>
      <c r="R110" s="9">
        <f t="shared" si="110"/>
        <v>0.19436706250000002</v>
      </c>
      <c r="S110" s="13">
        <f t="shared" si="111"/>
        <v>0.27801846190222668</v>
      </c>
      <c r="T110" s="2">
        <f t="shared" si="112"/>
        <v>0.01</v>
      </c>
      <c r="U110" s="14">
        <f t="shared" si="113"/>
        <v>2.7801846190222668E-3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8.2701846190222673E-3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1197.5</v>
      </c>
      <c r="AX110" s="1">
        <f t="shared" si="120"/>
        <v>1289698.5173015839</v>
      </c>
    </row>
    <row r="111" spans="1:50" x14ac:dyDescent="0.15">
      <c r="C111" s="7">
        <v>6</v>
      </c>
      <c r="D111" s="7">
        <f t="shared" si="121"/>
        <v>22.664779094666699</v>
      </c>
      <c r="E111" s="10">
        <f t="shared" si="122"/>
        <v>16.737684873225799</v>
      </c>
      <c r="F111" s="7" t="s">
        <v>83</v>
      </c>
      <c r="G111" s="1">
        <v>7</v>
      </c>
      <c r="H111" s="9">
        <f t="shared" si="103"/>
        <v>22.664779094666699</v>
      </c>
      <c r="I111" s="9">
        <f t="shared" si="104"/>
        <v>295.81477909466668</v>
      </c>
      <c r="J111" s="9">
        <f t="shared" si="105"/>
        <v>0.26750514669838793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1.7875957461614702</v>
      </c>
      <c r="P111" s="9">
        <f t="shared" si="108"/>
        <v>0.47819106231433833</v>
      </c>
      <c r="Q111" s="12">
        <f t="shared" si="109"/>
        <v>0.14345731869430151</v>
      </c>
      <c r="R111" s="9">
        <f t="shared" si="110"/>
        <v>0.19436706250000002</v>
      </c>
      <c r="S111" s="13">
        <f t="shared" si="111"/>
        <v>0.73807422332321093</v>
      </c>
      <c r="T111" s="2">
        <f t="shared" si="112"/>
        <v>0.01</v>
      </c>
      <c r="U111" s="14">
        <f t="shared" si="113"/>
        <v>7.3807422332321099E-3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0.01</v>
      </c>
      <c r="AF111" s="2">
        <v>0.49</v>
      </c>
      <c r="AG111" s="14">
        <f t="shared" si="114"/>
        <v>4.8999999999999998E-3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0.02</v>
      </c>
      <c r="AR111" s="2">
        <v>0.5</v>
      </c>
      <c r="AS111" s="2">
        <f t="shared" si="115"/>
        <v>0.01</v>
      </c>
      <c r="AT111" s="1">
        <f t="shared" si="116"/>
        <v>2.2280742233232113E-2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1197.5</v>
      </c>
      <c r="AX111" s="1">
        <f t="shared" si="120"/>
        <v>3474582.6781767118</v>
      </c>
    </row>
    <row r="112" spans="1:50" x14ac:dyDescent="0.15">
      <c r="C112" s="7">
        <v>7</v>
      </c>
      <c r="D112" s="7">
        <f t="shared" si="121"/>
        <v>24.893843393225801</v>
      </c>
      <c r="E112" s="10">
        <f t="shared" si="122"/>
        <v>22.664779094666699</v>
      </c>
      <c r="F112" s="7" t="s">
        <v>83</v>
      </c>
      <c r="G112" s="1">
        <v>8</v>
      </c>
      <c r="H112" s="9">
        <f t="shared" si="103"/>
        <v>24.893843393225801</v>
      </c>
      <c r="I112" s="9">
        <f t="shared" si="104"/>
        <v>298.04384339322576</v>
      </c>
      <c r="J112" s="9">
        <f t="shared" si="105"/>
        <v>0.34217100503282272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1.9572948921804652</v>
      </c>
      <c r="P112" s="9">
        <f t="shared" si="108"/>
        <v>0.66972956040300013</v>
      </c>
      <c r="Q112" s="12">
        <f t="shared" si="109"/>
        <v>0.20091886812090004</v>
      </c>
      <c r="R112" s="9">
        <f t="shared" si="110"/>
        <v>0.19436706250000002</v>
      </c>
      <c r="S112" s="13">
        <f t="shared" si="111"/>
        <v>1.0337084150813876</v>
      </c>
      <c r="T112" s="2">
        <f t="shared" si="112"/>
        <v>0.01</v>
      </c>
      <c r="U112" s="14">
        <f t="shared" si="113"/>
        <v>1.0337084150813875E-2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0.01</v>
      </c>
      <c r="AF112" s="2">
        <v>0.49</v>
      </c>
      <c r="AG112" s="14">
        <f t="shared" si="114"/>
        <v>4.8999999999999998E-3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0.02</v>
      </c>
      <c r="AR112" s="2">
        <v>0.5</v>
      </c>
      <c r="AS112" s="2">
        <f t="shared" si="115"/>
        <v>0.01</v>
      </c>
      <c r="AT112" s="1">
        <f t="shared" si="116"/>
        <v>2.5237084150813875E-2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1197.5</v>
      </c>
      <c r="AX112" s="1">
        <f t="shared" si="120"/>
        <v>3935611.0546136675</v>
      </c>
    </row>
    <row r="113" spans="1:53" x14ac:dyDescent="0.15">
      <c r="C113" s="7">
        <v>8</v>
      </c>
      <c r="D113" s="7">
        <f t="shared" si="121"/>
        <v>24.2667056570968</v>
      </c>
      <c r="E113" s="10">
        <f t="shared" si="122"/>
        <v>24.893843393225801</v>
      </c>
      <c r="F113" s="7" t="s">
        <v>83</v>
      </c>
      <c r="G113" s="1">
        <v>9</v>
      </c>
      <c r="H113" s="9">
        <f t="shared" si="103"/>
        <v>24.2667056570968</v>
      </c>
      <c r="I113" s="9">
        <f t="shared" si="104"/>
        <v>297.41670565709677</v>
      </c>
      <c r="J113" s="9">
        <f t="shared" si="105"/>
        <v>0.31939362463420784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1.9354555401107985</v>
      </c>
      <c r="P113" s="9">
        <f t="shared" si="108"/>
        <v>0.61817216027434641</v>
      </c>
      <c r="Q113" s="12">
        <f t="shared" si="109"/>
        <v>0.18545164808230391</v>
      </c>
      <c r="R113" s="9">
        <f t="shared" si="110"/>
        <v>0.19436706250000002</v>
      </c>
      <c r="S113" s="13">
        <f t="shared" si="111"/>
        <v>0.95413104307374041</v>
      </c>
      <c r="T113" s="2">
        <f t="shared" si="112"/>
        <v>0.01</v>
      </c>
      <c r="U113" s="14">
        <f t="shared" si="113"/>
        <v>9.5413104307374048E-3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0.01</v>
      </c>
      <c r="AF113" s="2">
        <v>0.49</v>
      </c>
      <c r="AG113" s="14">
        <f t="shared" si="114"/>
        <v>4.8999999999999998E-3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0.02</v>
      </c>
      <c r="AR113" s="2">
        <v>0.5</v>
      </c>
      <c r="AS113" s="2">
        <f t="shared" si="115"/>
        <v>0.01</v>
      </c>
      <c r="AT113" s="1">
        <f t="shared" si="116"/>
        <v>2.4441310430737405E-2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1197.5</v>
      </c>
      <c r="AX113" s="1">
        <f t="shared" si="120"/>
        <v>3811513.6814390016</v>
      </c>
    </row>
    <row r="114" spans="1:53" x14ac:dyDescent="0.15">
      <c r="C114" s="7">
        <v>9</v>
      </c>
      <c r="D114" s="7">
        <f t="shared" si="121"/>
        <v>20.166035674666698</v>
      </c>
      <c r="E114" s="10">
        <f t="shared" si="122"/>
        <v>24.2667056570968</v>
      </c>
      <c r="F114" s="7" t="s">
        <v>83</v>
      </c>
      <c r="G114" s="1">
        <v>10</v>
      </c>
      <c r="H114" s="9">
        <f t="shared" si="103"/>
        <v>20.166035674666698</v>
      </c>
      <c r="I114" s="9">
        <f t="shared" si="104"/>
        <v>293.31603567466669</v>
      </c>
      <c r="J114" s="9">
        <f t="shared" si="105"/>
        <v>0.20209469782536332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1.9651735881697856</v>
      </c>
      <c r="P114" s="9">
        <f t="shared" si="108"/>
        <v>0.39715116247555782</v>
      </c>
      <c r="Q114" s="12">
        <f t="shared" si="109"/>
        <v>0.11914534874266734</v>
      </c>
      <c r="R114" s="9">
        <f t="shared" si="110"/>
        <v>0.19436706250000002</v>
      </c>
      <c r="S114" s="13">
        <f t="shared" si="111"/>
        <v>0.61299145652657749</v>
      </c>
      <c r="T114" s="2">
        <f t="shared" si="112"/>
        <v>0.01</v>
      </c>
      <c r="U114" s="14">
        <f t="shared" si="113"/>
        <v>6.1299145652657754E-3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0.01</v>
      </c>
      <c r="AF114" s="2">
        <v>0.49</v>
      </c>
      <c r="AG114" s="14">
        <f t="shared" si="114"/>
        <v>4.8999999999999998E-3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0.02</v>
      </c>
      <c r="AR114" s="2">
        <v>0.5</v>
      </c>
      <c r="AS114" s="2">
        <f t="shared" si="115"/>
        <v>0.01</v>
      </c>
      <c r="AT114" s="1">
        <f t="shared" si="116"/>
        <v>2.1029914565265775E-2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1197.5</v>
      </c>
      <c r="AX114" s="1">
        <f t="shared" si="120"/>
        <v>3279521.6652622623</v>
      </c>
    </row>
    <row r="115" spans="1:53" x14ac:dyDescent="0.15">
      <c r="C115" s="7">
        <v>10</v>
      </c>
      <c r="D115" s="7">
        <f t="shared" si="121"/>
        <v>15.7726222067742</v>
      </c>
      <c r="E115" s="10">
        <f t="shared" si="122"/>
        <v>20.166035674666698</v>
      </c>
      <c r="F115" s="7" t="s">
        <v>83</v>
      </c>
      <c r="G115" s="1">
        <v>11</v>
      </c>
      <c r="H115" s="9">
        <f t="shared" si="103"/>
        <v>15.7726222067742</v>
      </c>
      <c r="I115" s="9">
        <f t="shared" si="104"/>
        <v>288.92262220677418</v>
      </c>
      <c r="J115" s="9">
        <f t="shared" si="105"/>
        <v>0.12199234647579435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1.4896213044095166</v>
      </c>
      <c r="O115" s="9">
        <f t="shared" si="123"/>
        <v>0.72629132961804443</v>
      </c>
      <c r="P115" s="9">
        <f t="shared" si="108"/>
        <v>8.8601983525129838E-2</v>
      </c>
      <c r="Q115" s="12">
        <f t="shared" si="109"/>
        <v>2.6580595057538951E-2</v>
      </c>
      <c r="R115" s="9">
        <f t="shared" si="110"/>
        <v>0.19436706250000002</v>
      </c>
      <c r="S115" s="13">
        <f t="shared" si="111"/>
        <v>0.13675462661035456</v>
      </c>
      <c r="T115" s="2">
        <f t="shared" si="112"/>
        <v>0.01</v>
      </c>
      <c r="U115" s="14">
        <f t="shared" si="113"/>
        <v>1.3675462661035457E-3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6.8575462661035454E-3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1197.5</v>
      </c>
      <c r="AX115" s="1">
        <f t="shared" si="120"/>
        <v>1069403.847572915</v>
      </c>
    </row>
    <row r="116" spans="1:53" x14ac:dyDescent="0.15">
      <c r="C116" s="7">
        <v>11</v>
      </c>
      <c r="D116" s="7">
        <f t="shared" si="121"/>
        <v>10.9895862350333</v>
      </c>
      <c r="E116" s="10">
        <f t="shared" si="122"/>
        <v>15.7726222067742</v>
      </c>
      <c r="F116" s="7" t="s">
        <v>85</v>
      </c>
      <c r="G116" s="1">
        <v>12</v>
      </c>
      <c r="H116" s="9">
        <f t="shared" si="103"/>
        <v>10.9895862350333</v>
      </c>
      <c r="I116" s="9">
        <f t="shared" si="104"/>
        <v>284.13958623503328</v>
      </c>
      <c r="J116" s="9">
        <f t="shared" si="105"/>
        <v>6.917690146429302E-2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1.2855795544262478</v>
      </c>
      <c r="P116" s="9">
        <f t="shared" si="108"/>
        <v>8.8932410161054271E-2</v>
      </c>
      <c r="Q116" s="12">
        <f t="shared" si="109"/>
        <v>2.667972304831628E-2</v>
      </c>
      <c r="R116" s="9">
        <f t="shared" si="110"/>
        <v>0.19436706250000002</v>
      </c>
      <c r="S116" s="13">
        <f t="shared" si="111"/>
        <v>0.13726463066918182</v>
      </c>
      <c r="T116" s="2">
        <f t="shared" si="112"/>
        <v>0.01</v>
      </c>
      <c r="U116" s="14">
        <f t="shared" si="113"/>
        <v>1.3726463066918181E-3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6.8626463066918187E-3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1197.5</v>
      </c>
      <c r="AX116" s="1">
        <f t="shared" si="120"/>
        <v>1070199.1762249195</v>
      </c>
      <c r="AY116" s="1">
        <f>SUM(AX105:AX116)</f>
        <v>23266064.151819568</v>
      </c>
    </row>
    <row r="117" spans="1:53" x14ac:dyDescent="0.15">
      <c r="C117" s="7">
        <v>12</v>
      </c>
      <c r="D117" s="7">
        <f t="shared" si="121"/>
        <v>5.1231707485483904</v>
      </c>
      <c r="E117" s="10">
        <f t="shared" si="122"/>
        <v>10.9895862350333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7.1300825968064503</v>
      </c>
      <c r="E121" s="7"/>
      <c r="F121" s="7"/>
      <c r="G121" s="1">
        <v>1</v>
      </c>
      <c r="H121" s="9">
        <f t="shared" ref="H121:H132" si="124">E122</f>
        <v>7.1300825968064503</v>
      </c>
      <c r="I121" s="9">
        <f t="shared" ref="I121:I132" si="125">H121+273.15</f>
        <v>280.28008259680644</v>
      </c>
      <c r="J121" s="9">
        <f t="shared" ref="J121:J132" si="126">EXP(($C$15*(I121-$C$13))/($C$16*I121*$C$13))</f>
        <v>4.3154904213640134E-2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1.2286201229623346E-2</v>
      </c>
      <c r="Q121" s="12">
        <f t="shared" ref="Q121:Q132" si="130">P121*$B$123</f>
        <v>4.0544464057757044E-3</v>
      </c>
      <c r="R121" s="9">
        <f t="shared" ref="R121:R132" si="131">L121*$B$123</f>
        <v>9.3951000000000007E-2</v>
      </c>
      <c r="S121" s="13">
        <f t="shared" ref="S121:S132" si="132">Q121/R121</f>
        <v>4.3154904213640134E-2</v>
      </c>
      <c r="T121" s="2">
        <f t="shared" ref="T121:T132" si="133">$B$122/100</f>
        <v>0.01</v>
      </c>
      <c r="U121" s="14">
        <f t="shared" ref="U121:U132" si="134">S121*T121</f>
        <v>4.3154904213640134E-4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5.921549042136401E-3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695.91666666666663</v>
      </c>
      <c r="AX121" s="1">
        <f t="shared" ref="AX121:AX132" si="141">AW121*10000*AV121*0.67*AU121*AT121</f>
        <v>259399.28687336168</v>
      </c>
      <c r="AZ121" s="1">
        <f t="shared" ref="AZ121:AZ132" si="142">$E$9/12</f>
        <v>1100.4166666666667</v>
      </c>
      <c r="BA121" s="1">
        <f t="shared" ref="BA121:BA132" si="143">AZ121*10000*AV121*0.67*AU121*AT121</f>
        <v>410174.53995482478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6.4935731379032298</v>
      </c>
      <c r="E122" s="10">
        <f t="shared" ref="E122:E133" si="145">D121</f>
        <v>7.1300825968064503</v>
      </c>
      <c r="F122" s="7" t="s">
        <v>83</v>
      </c>
      <c r="G122" s="1">
        <v>2</v>
      </c>
      <c r="H122" s="9">
        <f t="shared" si="124"/>
        <v>6.4935731379032298</v>
      </c>
      <c r="I122" s="9">
        <f t="shared" si="125"/>
        <v>279.64357313790322</v>
      </c>
      <c r="J122" s="9">
        <f t="shared" si="126"/>
        <v>3.9873977422166688E-2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0.5571137987703767</v>
      </c>
      <c r="P122" s="9">
        <f t="shared" si="129"/>
        <v>2.2214343033747516E-2</v>
      </c>
      <c r="Q122" s="12">
        <f t="shared" si="130"/>
        <v>7.330733201136681E-3</v>
      </c>
      <c r="R122" s="9">
        <f t="shared" si="131"/>
        <v>9.3951000000000007E-2</v>
      </c>
      <c r="S122" s="13">
        <f t="shared" si="132"/>
        <v>7.8027197168062931E-2</v>
      </c>
      <c r="T122" s="2">
        <f t="shared" si="133"/>
        <v>0.01</v>
      </c>
      <c r="U122" s="14">
        <f t="shared" si="134"/>
        <v>7.8027197168062932E-4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6.2702719716806292E-3</v>
      </c>
      <c r="AU122" s="9">
        <f t="shared" si="138"/>
        <v>28.47</v>
      </c>
      <c r="AV122" s="1">
        <f t="shared" si="139"/>
        <v>0.33</v>
      </c>
      <c r="AW122" s="1">
        <f t="shared" si="140"/>
        <v>695.91666666666663</v>
      </c>
      <c r="AX122" s="1">
        <f t="shared" si="141"/>
        <v>274675.4381973616</v>
      </c>
      <c r="AZ122" s="1">
        <f t="shared" si="142"/>
        <v>1100.4166666666667</v>
      </c>
      <c r="BA122" s="1">
        <f t="shared" si="143"/>
        <v>434329.91993727227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10.670155675655201</v>
      </c>
      <c r="E123" s="10">
        <f t="shared" si="145"/>
        <v>6.4935731379032298</v>
      </c>
      <c r="F123" s="7" t="s">
        <v>83</v>
      </c>
      <c r="G123" s="1">
        <v>3</v>
      </c>
      <c r="H123" s="9">
        <f t="shared" si="124"/>
        <v>10.670155675655201</v>
      </c>
      <c r="I123" s="9">
        <f t="shared" si="125"/>
        <v>283.8201556756552</v>
      </c>
      <c r="J123" s="9">
        <f t="shared" si="126"/>
        <v>6.6559739949733715E-2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0.81959945573662918</v>
      </c>
      <c r="P123" s="9">
        <f t="shared" si="129"/>
        <v>5.4552326636773327E-2</v>
      </c>
      <c r="Q123" s="12">
        <f t="shared" si="130"/>
        <v>1.8002267790135199E-2</v>
      </c>
      <c r="R123" s="9">
        <f t="shared" si="131"/>
        <v>9.3951000000000007E-2</v>
      </c>
      <c r="S123" s="13">
        <f t="shared" si="132"/>
        <v>0.19161337069467274</v>
      </c>
      <c r="T123" s="2">
        <f t="shared" si="133"/>
        <v>0.01</v>
      </c>
      <c r="U123" s="14">
        <f t="shared" si="134"/>
        <v>1.9161337069467275E-3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7.4061337069467274E-3</v>
      </c>
      <c r="AU123" s="9">
        <f t="shared" si="138"/>
        <v>28.47</v>
      </c>
      <c r="AV123" s="1">
        <f t="shared" si="139"/>
        <v>0.33</v>
      </c>
      <c r="AW123" s="1">
        <f t="shared" si="140"/>
        <v>695.91666666666663</v>
      </c>
      <c r="AX123" s="1">
        <f t="shared" si="141"/>
        <v>324432.98001930059</v>
      </c>
      <c r="AZ123" s="1">
        <f t="shared" si="142"/>
        <v>1100.4166666666667</v>
      </c>
      <c r="BA123" s="1">
        <f t="shared" si="143"/>
        <v>513008.92122558563</v>
      </c>
    </row>
    <row r="124" spans="1:53" x14ac:dyDescent="0.15">
      <c r="C124" s="7">
        <v>3</v>
      </c>
      <c r="D124" s="7">
        <f t="shared" si="144"/>
        <v>10.053752064645201</v>
      </c>
      <c r="E124" s="10">
        <f t="shared" si="145"/>
        <v>10.670155675655201</v>
      </c>
      <c r="F124" s="7" t="s">
        <v>83</v>
      </c>
      <c r="G124" s="1">
        <v>4</v>
      </c>
      <c r="H124" s="9">
        <f t="shared" si="124"/>
        <v>10.053752064645201</v>
      </c>
      <c r="I124" s="9">
        <f t="shared" si="125"/>
        <v>283.20375206464519</v>
      </c>
      <c r="J124" s="9">
        <f t="shared" si="126"/>
        <v>6.1770825288318898E-2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1.0497471290998559</v>
      </c>
      <c r="P124" s="9">
        <f t="shared" si="129"/>
        <v>6.4843746508541536E-2</v>
      </c>
      <c r="Q124" s="12">
        <f t="shared" si="130"/>
        <v>2.1398436347818708E-2</v>
      </c>
      <c r="R124" s="9">
        <f t="shared" si="131"/>
        <v>9.3951000000000007E-2</v>
      </c>
      <c r="S124" s="13">
        <f t="shared" si="132"/>
        <v>0.22776166669666853</v>
      </c>
      <c r="T124" s="2">
        <f t="shared" si="133"/>
        <v>0.01</v>
      </c>
      <c r="U124" s="14">
        <f t="shared" si="134"/>
        <v>2.2776166669666855E-3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7.7676166669666856E-3</v>
      </c>
      <c r="AU124" s="9">
        <f t="shared" si="138"/>
        <v>28.47</v>
      </c>
      <c r="AV124" s="1">
        <f t="shared" si="139"/>
        <v>0.33</v>
      </c>
      <c r="AW124" s="1">
        <f t="shared" si="140"/>
        <v>695.91666666666663</v>
      </c>
      <c r="AX124" s="1">
        <f t="shared" si="141"/>
        <v>340268.09704337898</v>
      </c>
      <c r="AZ124" s="1">
        <f t="shared" si="142"/>
        <v>1100.4166666666667</v>
      </c>
      <c r="BA124" s="1">
        <f t="shared" si="143"/>
        <v>538048.16446627001</v>
      </c>
    </row>
    <row r="125" spans="1:53" x14ac:dyDescent="0.15">
      <c r="C125" s="7">
        <v>4</v>
      </c>
      <c r="D125" s="7">
        <f t="shared" si="144"/>
        <v>15.3279941263333</v>
      </c>
      <c r="E125" s="10">
        <f t="shared" si="145"/>
        <v>10.053752064645201</v>
      </c>
      <c r="F125" s="7" t="s">
        <v>83</v>
      </c>
      <c r="G125" s="1">
        <v>5</v>
      </c>
      <c r="H125" s="9">
        <f t="shared" si="124"/>
        <v>15.3279941263333</v>
      </c>
      <c r="I125" s="9">
        <f t="shared" si="125"/>
        <v>288.47799412633327</v>
      </c>
      <c r="J125" s="9">
        <f t="shared" si="126"/>
        <v>0.11581757678191509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0.93565821346174871</v>
      </c>
      <c r="O125" s="9">
        <f t="shared" si="146"/>
        <v>0.33394516912956551</v>
      </c>
      <c r="P125" s="9">
        <f t="shared" si="129"/>
        <v>3.8676720266613077E-2</v>
      </c>
      <c r="Q125" s="12">
        <f t="shared" si="130"/>
        <v>1.2763317687982317E-2</v>
      </c>
      <c r="R125" s="9">
        <f t="shared" si="131"/>
        <v>9.3951000000000007E-2</v>
      </c>
      <c r="S125" s="13">
        <f t="shared" si="132"/>
        <v>0.13585079124205507</v>
      </c>
      <c r="T125" s="2">
        <f t="shared" si="133"/>
        <v>0.01</v>
      </c>
      <c r="U125" s="14">
        <f t="shared" si="134"/>
        <v>1.3585079124205507E-3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6.8485079124205508E-3</v>
      </c>
      <c r="AU125" s="9">
        <f t="shared" si="138"/>
        <v>28.47</v>
      </c>
      <c r="AV125" s="1">
        <f t="shared" si="139"/>
        <v>0.33</v>
      </c>
      <c r="AW125" s="1">
        <f t="shared" si="140"/>
        <v>695.91666666666663</v>
      </c>
      <c r="AX125" s="1">
        <f t="shared" si="141"/>
        <v>300005.63298341498</v>
      </c>
      <c r="AZ125" s="1">
        <f t="shared" si="142"/>
        <v>1100.4166666666667</v>
      </c>
      <c r="BA125" s="1">
        <f t="shared" si="143"/>
        <v>474383.23357035039</v>
      </c>
    </row>
    <row r="126" spans="1:53" x14ac:dyDescent="0.15">
      <c r="C126" s="7">
        <v>5</v>
      </c>
      <c r="D126" s="7">
        <f t="shared" si="144"/>
        <v>16.737684873225799</v>
      </c>
      <c r="E126" s="10">
        <f t="shared" si="145"/>
        <v>15.3279941263333</v>
      </c>
      <c r="F126" s="7" t="s">
        <v>85</v>
      </c>
      <c r="G126" s="1">
        <v>6</v>
      </c>
      <c r="H126" s="9">
        <f t="shared" si="124"/>
        <v>16.737684873225799</v>
      </c>
      <c r="I126" s="9">
        <f t="shared" si="125"/>
        <v>289.88768487322579</v>
      </c>
      <c r="J126" s="9">
        <f t="shared" si="126"/>
        <v>0.13647614151898049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0.57996844886295251</v>
      </c>
      <c r="P126" s="9">
        <f t="shared" si="129"/>
        <v>7.9151856103563914E-2</v>
      </c>
      <c r="Q126" s="12">
        <f t="shared" si="130"/>
        <v>2.6120112514176091E-2</v>
      </c>
      <c r="R126" s="9">
        <f t="shared" si="131"/>
        <v>9.3951000000000007E-2</v>
      </c>
      <c r="S126" s="13">
        <f t="shared" si="132"/>
        <v>0.27801846190222657</v>
      </c>
      <c r="T126" s="2">
        <f t="shared" si="133"/>
        <v>0.01</v>
      </c>
      <c r="U126" s="14">
        <f t="shared" si="134"/>
        <v>2.7801846190222655E-3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8.2701846190222656E-3</v>
      </c>
      <c r="AU126" s="9">
        <f t="shared" si="138"/>
        <v>28.47</v>
      </c>
      <c r="AV126" s="1">
        <f t="shared" si="139"/>
        <v>0.33</v>
      </c>
      <c r="AW126" s="1">
        <f t="shared" si="140"/>
        <v>695.91666666666663</v>
      </c>
      <c r="AX126" s="1">
        <f t="shared" si="141"/>
        <v>362283.58107314381</v>
      </c>
      <c r="AZ126" s="1">
        <f t="shared" si="142"/>
        <v>1100.4166666666667</v>
      </c>
      <c r="BA126" s="1">
        <f t="shared" si="143"/>
        <v>572860.09915828833</v>
      </c>
    </row>
    <row r="127" spans="1:53" x14ac:dyDescent="0.15">
      <c r="C127" s="7">
        <v>6</v>
      </c>
      <c r="D127" s="7">
        <f t="shared" si="144"/>
        <v>22.664779094666699</v>
      </c>
      <c r="E127" s="10">
        <f t="shared" si="145"/>
        <v>16.737684873225799</v>
      </c>
      <c r="F127" s="7" t="s">
        <v>83</v>
      </c>
      <c r="G127" s="1">
        <v>7</v>
      </c>
      <c r="H127" s="9">
        <f t="shared" si="124"/>
        <v>22.664779094666699</v>
      </c>
      <c r="I127" s="9">
        <f t="shared" si="125"/>
        <v>295.81477909466668</v>
      </c>
      <c r="J127" s="9">
        <f t="shared" si="126"/>
        <v>0.26750514669838793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0.78551659275938868</v>
      </c>
      <c r="P127" s="9">
        <f t="shared" si="129"/>
        <v>0.21012973138011812</v>
      </c>
      <c r="Q127" s="12">
        <f t="shared" si="130"/>
        <v>6.9342811355438988E-2</v>
      </c>
      <c r="R127" s="9">
        <f t="shared" si="131"/>
        <v>9.3951000000000007E-2</v>
      </c>
      <c r="S127" s="13">
        <f t="shared" si="132"/>
        <v>0.73807422332321082</v>
      </c>
      <c r="T127" s="2">
        <f t="shared" si="133"/>
        <v>0.01</v>
      </c>
      <c r="U127" s="14">
        <f t="shared" si="134"/>
        <v>7.3807422332321081E-3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0.01</v>
      </c>
      <c r="AF127" s="2">
        <v>0.49</v>
      </c>
      <c r="AG127" s="14">
        <f t="shared" si="135"/>
        <v>4.8999999999999998E-3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0.02</v>
      </c>
      <c r="AR127" s="2">
        <v>0.5</v>
      </c>
      <c r="AS127" s="2">
        <f t="shared" si="136"/>
        <v>0.01</v>
      </c>
      <c r="AT127" s="1">
        <f t="shared" si="137"/>
        <v>2.2280742233232106E-2</v>
      </c>
      <c r="AU127" s="9">
        <f t="shared" si="138"/>
        <v>28.47</v>
      </c>
      <c r="AV127" s="1">
        <f t="shared" si="139"/>
        <v>0.33</v>
      </c>
      <c r="AW127" s="1">
        <f t="shared" si="140"/>
        <v>695.91666666666663</v>
      </c>
      <c r="AX127" s="1">
        <f t="shared" si="141"/>
        <v>976029.85387492611</v>
      </c>
      <c r="AZ127" s="1">
        <f t="shared" si="142"/>
        <v>1100.4166666666667</v>
      </c>
      <c r="BA127" s="1">
        <f t="shared" si="143"/>
        <v>1543345.0150183693</v>
      </c>
    </row>
    <row r="128" spans="1:53" x14ac:dyDescent="0.15">
      <c r="C128" s="7">
        <v>7</v>
      </c>
      <c r="D128" s="7">
        <f t="shared" si="144"/>
        <v>24.893843393225801</v>
      </c>
      <c r="E128" s="10">
        <f t="shared" si="145"/>
        <v>22.664779094666699</v>
      </c>
      <c r="F128" s="7" t="s">
        <v>83</v>
      </c>
      <c r="G128" s="1">
        <v>8</v>
      </c>
      <c r="H128" s="9">
        <f t="shared" si="124"/>
        <v>24.893843393225801</v>
      </c>
      <c r="I128" s="9">
        <f t="shared" si="125"/>
        <v>298.04384339322576</v>
      </c>
      <c r="J128" s="9">
        <f t="shared" si="126"/>
        <v>0.34217100503282272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0.8600868613792706</v>
      </c>
      <c r="P128" s="9">
        <f t="shared" si="129"/>
        <v>0.29429678577367108</v>
      </c>
      <c r="Q128" s="12">
        <f t="shared" si="130"/>
        <v>9.7117939305311457E-2</v>
      </c>
      <c r="R128" s="9">
        <f t="shared" si="131"/>
        <v>9.3951000000000007E-2</v>
      </c>
      <c r="S128" s="13">
        <f t="shared" si="132"/>
        <v>1.0337084150813876</v>
      </c>
      <c r="T128" s="2">
        <f t="shared" si="133"/>
        <v>0.01</v>
      </c>
      <c r="U128" s="14">
        <f t="shared" si="134"/>
        <v>1.0337084150813875E-2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0.01</v>
      </c>
      <c r="AF128" s="2">
        <v>0.49</v>
      </c>
      <c r="AG128" s="14">
        <f t="shared" si="135"/>
        <v>4.8999999999999998E-3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0.02</v>
      </c>
      <c r="AR128" s="2">
        <v>0.5</v>
      </c>
      <c r="AS128" s="2">
        <f t="shared" si="136"/>
        <v>0.01</v>
      </c>
      <c r="AT128" s="1">
        <f t="shared" si="137"/>
        <v>2.5237084150813875E-2</v>
      </c>
      <c r="AU128" s="9">
        <f t="shared" si="138"/>
        <v>28.47</v>
      </c>
      <c r="AV128" s="1">
        <f t="shared" si="139"/>
        <v>0.33</v>
      </c>
      <c r="AW128" s="1">
        <f t="shared" si="140"/>
        <v>695.91666666666663</v>
      </c>
      <c r="AX128" s="1">
        <f t="shared" si="141"/>
        <v>1105535.3227509994</v>
      </c>
      <c r="AZ128" s="1">
        <f t="shared" si="142"/>
        <v>1100.4166666666667</v>
      </c>
      <c r="BA128" s="1">
        <f t="shared" si="143"/>
        <v>1748125.2469077895</v>
      </c>
    </row>
    <row r="129" spans="1:54" x14ac:dyDescent="0.15">
      <c r="C129" s="7">
        <v>8</v>
      </c>
      <c r="D129" s="7">
        <f t="shared" si="144"/>
        <v>24.2667056570968</v>
      </c>
      <c r="E129" s="10">
        <f t="shared" si="145"/>
        <v>24.893843393225801</v>
      </c>
      <c r="F129" s="7" t="s">
        <v>83</v>
      </c>
      <c r="G129" s="1">
        <v>9</v>
      </c>
      <c r="H129" s="9">
        <f t="shared" si="124"/>
        <v>24.2667056570968</v>
      </c>
      <c r="I129" s="9">
        <f t="shared" si="125"/>
        <v>297.41670565709677</v>
      </c>
      <c r="J129" s="9">
        <f t="shared" si="126"/>
        <v>0.31939362463420784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0.85049007560559953</v>
      </c>
      <c r="P129" s="9">
        <f t="shared" si="129"/>
        <v>0.27164110796309388</v>
      </c>
      <c r="Q129" s="12">
        <f t="shared" si="130"/>
        <v>8.9641565627820982E-2</v>
      </c>
      <c r="R129" s="9">
        <f t="shared" si="131"/>
        <v>9.3951000000000007E-2</v>
      </c>
      <c r="S129" s="13">
        <f t="shared" si="132"/>
        <v>0.9541310430737403</v>
      </c>
      <c r="T129" s="2">
        <f t="shared" si="133"/>
        <v>0.01</v>
      </c>
      <c r="U129" s="14">
        <f t="shared" si="134"/>
        <v>9.5413104307374031E-3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0.01</v>
      </c>
      <c r="AF129" s="2">
        <v>0.49</v>
      </c>
      <c r="AG129" s="14">
        <f t="shared" si="135"/>
        <v>4.8999999999999998E-3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0.02</v>
      </c>
      <c r="AR129" s="2">
        <v>0.5</v>
      </c>
      <c r="AS129" s="2">
        <f t="shared" si="136"/>
        <v>0.01</v>
      </c>
      <c r="AT129" s="1">
        <f t="shared" si="137"/>
        <v>2.4441310430737405E-2</v>
      </c>
      <c r="AU129" s="9">
        <f t="shared" si="138"/>
        <v>28.47</v>
      </c>
      <c r="AV129" s="1">
        <f t="shared" si="139"/>
        <v>0.33</v>
      </c>
      <c r="AW129" s="1">
        <f t="shared" si="140"/>
        <v>695.91666666666663</v>
      </c>
      <c r="AX129" s="1">
        <f t="shared" si="141"/>
        <v>1070675.6713267625</v>
      </c>
      <c r="AZ129" s="1">
        <f t="shared" si="142"/>
        <v>1100.4166666666667</v>
      </c>
      <c r="BA129" s="1">
        <f t="shared" si="143"/>
        <v>1693003.5013615021</v>
      </c>
    </row>
    <row r="130" spans="1:54" x14ac:dyDescent="0.15">
      <c r="C130" s="7">
        <v>9</v>
      </c>
      <c r="D130" s="7">
        <f t="shared" si="144"/>
        <v>20.166035674666698</v>
      </c>
      <c r="E130" s="10">
        <f t="shared" si="145"/>
        <v>24.2667056570968</v>
      </c>
      <c r="F130" s="7" t="s">
        <v>83</v>
      </c>
      <c r="G130" s="1">
        <v>10</v>
      </c>
      <c r="H130" s="9">
        <f t="shared" si="124"/>
        <v>20.166035674666698</v>
      </c>
      <c r="I130" s="9">
        <f t="shared" si="125"/>
        <v>293.31603567466669</v>
      </c>
      <c r="J130" s="9">
        <f t="shared" si="126"/>
        <v>0.20209469782536332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0.86354896764250566</v>
      </c>
      <c r="P130" s="9">
        <f t="shared" si="129"/>
        <v>0.17451866767311663</v>
      </c>
      <c r="Q130" s="12">
        <f t="shared" si="130"/>
        <v>5.7591160332128494E-2</v>
      </c>
      <c r="R130" s="9">
        <f t="shared" si="131"/>
        <v>9.3951000000000007E-2</v>
      </c>
      <c r="S130" s="13">
        <f t="shared" si="132"/>
        <v>0.6129914565265776</v>
      </c>
      <c r="T130" s="2">
        <f t="shared" si="133"/>
        <v>0.01</v>
      </c>
      <c r="U130" s="14">
        <f t="shared" si="134"/>
        <v>6.1299145652657762E-3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0.01</v>
      </c>
      <c r="AF130" s="2">
        <v>0.49</v>
      </c>
      <c r="AG130" s="14">
        <f t="shared" si="135"/>
        <v>4.8999999999999998E-3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0.02</v>
      </c>
      <c r="AR130" s="2">
        <v>0.5</v>
      </c>
      <c r="AS130" s="2">
        <f t="shared" si="136"/>
        <v>0.01</v>
      </c>
      <c r="AT130" s="1">
        <f t="shared" si="137"/>
        <v>2.1029914565265775E-2</v>
      </c>
      <c r="AU130" s="9">
        <f t="shared" si="138"/>
        <v>28.47</v>
      </c>
      <c r="AV130" s="1">
        <f t="shared" si="139"/>
        <v>0.33</v>
      </c>
      <c r="AW130" s="1">
        <f t="shared" si="140"/>
        <v>695.91666666666663</v>
      </c>
      <c r="AX130" s="1">
        <f t="shared" si="141"/>
        <v>921236.11616151268</v>
      </c>
      <c r="AZ130" s="1">
        <f t="shared" si="142"/>
        <v>1100.4166666666667</v>
      </c>
      <c r="BA130" s="1">
        <f t="shared" si="143"/>
        <v>1456702.540284131</v>
      </c>
    </row>
    <row r="131" spans="1:54" x14ac:dyDescent="0.15">
      <c r="C131" s="7">
        <v>10</v>
      </c>
      <c r="D131" s="7">
        <f t="shared" si="144"/>
        <v>15.7726222067742</v>
      </c>
      <c r="E131" s="10">
        <f t="shared" si="145"/>
        <v>20.166035674666698</v>
      </c>
      <c r="F131" s="7" t="s">
        <v>83</v>
      </c>
      <c r="G131" s="1">
        <v>11</v>
      </c>
      <c r="H131" s="9">
        <f t="shared" si="124"/>
        <v>15.7726222067742</v>
      </c>
      <c r="I131" s="9">
        <f t="shared" si="125"/>
        <v>288.92262220677418</v>
      </c>
      <c r="J131" s="9">
        <f t="shared" si="126"/>
        <v>0.12199234647579435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0.65457878497091959</v>
      </c>
      <c r="O131" s="9">
        <f t="shared" si="146"/>
        <v>0.31915151499846939</v>
      </c>
      <c r="P131" s="9">
        <f t="shared" si="129"/>
        <v>3.8934042195967952E-2</v>
      </c>
      <c r="Q131" s="12">
        <f t="shared" si="130"/>
        <v>1.2848233924669425E-2</v>
      </c>
      <c r="R131" s="9">
        <f t="shared" si="131"/>
        <v>9.3951000000000007E-2</v>
      </c>
      <c r="S131" s="13">
        <f t="shared" si="132"/>
        <v>0.13675462661035459</v>
      </c>
      <c r="T131" s="2">
        <f t="shared" si="133"/>
        <v>0.01</v>
      </c>
      <c r="U131" s="14">
        <f t="shared" si="134"/>
        <v>1.367546266103546E-3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6.8575462661035463E-3</v>
      </c>
      <c r="AU131" s="9">
        <f t="shared" si="138"/>
        <v>28.47</v>
      </c>
      <c r="AV131" s="1">
        <f t="shared" si="139"/>
        <v>0.33</v>
      </c>
      <c r="AW131" s="1">
        <f t="shared" si="140"/>
        <v>695.91666666666663</v>
      </c>
      <c r="AX131" s="1">
        <f t="shared" si="141"/>
        <v>300401.56696676882</v>
      </c>
      <c r="AZ131" s="1">
        <f t="shared" si="142"/>
        <v>1100.4166666666667</v>
      </c>
      <c r="BA131" s="1">
        <f t="shared" si="143"/>
        <v>475009.30329256179</v>
      </c>
    </row>
    <row r="132" spans="1:54" x14ac:dyDescent="0.15">
      <c r="C132" s="7">
        <v>11</v>
      </c>
      <c r="D132" s="7">
        <f t="shared" si="144"/>
        <v>10.9895862350333</v>
      </c>
      <c r="E132" s="10">
        <f t="shared" si="145"/>
        <v>15.7726222067742</v>
      </c>
      <c r="F132" s="7" t="s">
        <v>85</v>
      </c>
      <c r="G132" s="1">
        <v>12</v>
      </c>
      <c r="H132" s="9">
        <f t="shared" si="124"/>
        <v>10.9895862350333</v>
      </c>
      <c r="I132" s="9">
        <f t="shared" si="125"/>
        <v>284.13958623503328</v>
      </c>
      <c r="J132" s="9">
        <f t="shared" si="126"/>
        <v>6.917690146429302E-2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0.56491747280250137</v>
      </c>
      <c r="P132" s="9">
        <f t="shared" si="129"/>
        <v>3.9079240351516067E-2</v>
      </c>
      <c r="Q132" s="12">
        <f t="shared" si="130"/>
        <v>1.2896149316000303E-2</v>
      </c>
      <c r="R132" s="9">
        <f t="shared" si="131"/>
        <v>9.3951000000000007E-2</v>
      </c>
      <c r="S132" s="13">
        <f t="shared" si="132"/>
        <v>0.13726463066918182</v>
      </c>
      <c r="T132" s="2">
        <f t="shared" si="133"/>
        <v>0.01</v>
      </c>
      <c r="U132" s="14">
        <f t="shared" si="134"/>
        <v>1.3726463066918181E-3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6.8626463066918187E-3</v>
      </c>
      <c r="AU132" s="9">
        <f t="shared" si="138"/>
        <v>28.47</v>
      </c>
      <c r="AV132" s="1">
        <f t="shared" si="139"/>
        <v>0.33</v>
      </c>
      <c r="AW132" s="1">
        <f t="shared" si="140"/>
        <v>695.91666666666663</v>
      </c>
      <c r="AX132" s="1">
        <f t="shared" si="141"/>
        <v>300624.97926686285</v>
      </c>
      <c r="AY132" s="1">
        <f>SUM(AX121:AX132)</f>
        <v>6535568.5265377928</v>
      </c>
      <c r="AZ132" s="1">
        <f t="shared" si="142"/>
        <v>1100.4166666666667</v>
      </c>
      <c r="BA132" s="1">
        <f t="shared" si="143"/>
        <v>475362.57349047117</v>
      </c>
      <c r="BB132" s="1">
        <f>SUM(BA121:BA132)</f>
        <v>10334353.058667416</v>
      </c>
    </row>
    <row r="133" spans="1:54" x14ac:dyDescent="0.15">
      <c r="C133" s="7">
        <v>12</v>
      </c>
      <c r="D133" s="7">
        <f t="shared" si="144"/>
        <v>5.1231707485483904</v>
      </c>
      <c r="E133" s="10">
        <f t="shared" si="145"/>
        <v>10.9895862350333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7.1300825968064503</v>
      </c>
      <c r="E136" s="7"/>
      <c r="F136" s="7"/>
      <c r="G136" s="1">
        <v>1</v>
      </c>
      <c r="H136" s="9">
        <f t="shared" ref="H136:H147" si="147">E137</f>
        <v>7.1300825968064503</v>
      </c>
      <c r="I136" s="9">
        <f t="shared" ref="I136:I147" si="148">H136+273.15</f>
        <v>280.28008259680644</v>
      </c>
      <c r="J136" s="9">
        <f t="shared" ref="J136:J147" si="149">EXP(($C$15*(I136-$C$13))/($C$16*I136*$C$13))</f>
        <v>4.3154904213640134E-2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3.2756640137313102E-2</v>
      </c>
      <c r="Q136" s="12">
        <f t="shared" ref="Q136:Q147" si="153">P136*$B$138</f>
        <v>8.516726435701406E-3</v>
      </c>
      <c r="R136" s="9">
        <f t="shared" ref="R136:R147" si="154">L136*$B$138</f>
        <v>0.19735245833333334</v>
      </c>
      <c r="S136" s="13">
        <f t="shared" ref="S136:S147" si="155">Q136/R136</f>
        <v>4.3154904213640134E-2</v>
      </c>
      <c r="T136" s="2">
        <f t="shared" ref="T136:T147" si="156">$B$137/100</f>
        <v>0.01</v>
      </c>
      <c r="U136" s="14">
        <f t="shared" ref="U136:U147" si="157">S136*T136</f>
        <v>4.3154904213640134E-4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5.921549042136401E-3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6.4935731379032298</v>
      </c>
      <c r="E137" s="10">
        <f t="shared" ref="E137:E148" si="166">D136</f>
        <v>7.1300825968064503</v>
      </c>
      <c r="F137" s="7" t="s">
        <v>83</v>
      </c>
      <c r="G137" s="1">
        <v>2</v>
      </c>
      <c r="H137" s="9">
        <f t="shared" si="147"/>
        <v>6.4935731379032298</v>
      </c>
      <c r="I137" s="9">
        <f t="shared" si="148"/>
        <v>279.64357313790322</v>
      </c>
      <c r="J137" s="9">
        <f t="shared" si="149"/>
        <v>3.9873977422166688E-2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1.4853391931960203</v>
      </c>
      <c r="P137" s="9">
        <f t="shared" si="152"/>
        <v>5.9226381453757394E-2</v>
      </c>
      <c r="Q137" s="12">
        <f t="shared" si="153"/>
        <v>1.5398859177976922E-2</v>
      </c>
      <c r="R137" s="9">
        <f t="shared" si="154"/>
        <v>0.19735245833333334</v>
      </c>
      <c r="S137" s="13">
        <f t="shared" si="155"/>
        <v>7.8027197168062917E-2</v>
      </c>
      <c r="T137" s="2">
        <f t="shared" si="156"/>
        <v>0.01</v>
      </c>
      <c r="U137" s="14">
        <f t="shared" si="157"/>
        <v>7.8027197168062921E-4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6.2702719716806292E-3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10.670155675655201</v>
      </c>
      <c r="E138" s="10">
        <f t="shared" si="166"/>
        <v>6.4935731379032298</v>
      </c>
      <c r="F138" s="7" t="s">
        <v>83</v>
      </c>
      <c r="G138" s="1">
        <v>3</v>
      </c>
      <c r="H138" s="9">
        <f t="shared" si="147"/>
        <v>10.670155675655201</v>
      </c>
      <c r="I138" s="9">
        <f t="shared" si="148"/>
        <v>283.8201556756552</v>
      </c>
      <c r="J138" s="9">
        <f t="shared" si="149"/>
        <v>6.6559739949733715E-2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2.1851607284089298</v>
      </c>
      <c r="P138" s="9">
        <f t="shared" si="152"/>
        <v>0.14544372983126908</v>
      </c>
      <c r="Q138" s="12">
        <f t="shared" si="153"/>
        <v>3.7815369756129959E-2</v>
      </c>
      <c r="R138" s="9">
        <f t="shared" si="154"/>
        <v>0.19735245833333334</v>
      </c>
      <c r="S138" s="13">
        <f t="shared" si="155"/>
        <v>0.19161337069467274</v>
      </c>
      <c r="T138" s="2">
        <f t="shared" si="156"/>
        <v>0.01</v>
      </c>
      <c r="U138" s="14">
        <f t="shared" si="157"/>
        <v>1.9161337069467275E-3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7.4061337069467274E-3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10.053752064645201</v>
      </c>
      <c r="E139" s="10">
        <f t="shared" si="166"/>
        <v>10.670155675655201</v>
      </c>
      <c r="F139" s="7" t="s">
        <v>83</v>
      </c>
      <c r="G139" s="1">
        <v>4</v>
      </c>
      <c r="H139" s="9">
        <f t="shared" si="147"/>
        <v>10.053752064645201</v>
      </c>
      <c r="I139" s="9">
        <f t="shared" si="148"/>
        <v>283.20375206464519</v>
      </c>
      <c r="J139" s="9">
        <f t="shared" si="149"/>
        <v>6.1770825288318898E-2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2.7987649152443277</v>
      </c>
      <c r="P139" s="9">
        <f t="shared" si="152"/>
        <v>0.17288201860263402</v>
      </c>
      <c r="Q139" s="12">
        <f t="shared" si="153"/>
        <v>4.4949324836684845E-2</v>
      </c>
      <c r="R139" s="9">
        <f t="shared" si="154"/>
        <v>0.19735245833333334</v>
      </c>
      <c r="S139" s="13">
        <f t="shared" si="155"/>
        <v>0.22776166669666859</v>
      </c>
      <c r="T139" s="2">
        <f t="shared" si="156"/>
        <v>0.01</v>
      </c>
      <c r="U139" s="14">
        <f t="shared" si="157"/>
        <v>2.277616666966686E-3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7.7676166669666856E-3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15.3279941263333</v>
      </c>
      <c r="E140" s="10">
        <f t="shared" si="166"/>
        <v>10.053752064645201</v>
      </c>
      <c r="F140" s="7" t="s">
        <v>83</v>
      </c>
      <c r="G140" s="1">
        <v>5</v>
      </c>
      <c r="H140" s="9">
        <f t="shared" si="147"/>
        <v>15.3279941263333</v>
      </c>
      <c r="I140" s="9">
        <f t="shared" si="148"/>
        <v>288.47799412633327</v>
      </c>
      <c r="J140" s="9">
        <f t="shared" si="149"/>
        <v>0.11581757678191509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3.3849308133083604</v>
      </c>
      <c r="P140" s="9">
        <f t="shared" si="152"/>
        <v>0.39203448437181132</v>
      </c>
      <c r="Q140" s="12">
        <f t="shared" si="153"/>
        <v>0.10192896593667095</v>
      </c>
      <c r="R140" s="9">
        <f t="shared" si="154"/>
        <v>0.19735245833333334</v>
      </c>
      <c r="S140" s="13">
        <f t="shared" si="155"/>
        <v>0.51648186598471613</v>
      </c>
      <c r="T140" s="2">
        <f t="shared" si="156"/>
        <v>0.01</v>
      </c>
      <c r="U140" s="14">
        <f t="shared" si="157"/>
        <v>5.1648186598471611E-3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1.0654818659847163E-2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16.737684873225799</v>
      </c>
      <c r="E141" s="10">
        <f t="shared" si="166"/>
        <v>15.3279941263333</v>
      </c>
      <c r="F141" s="7" t="s">
        <v>85</v>
      </c>
      <c r="G141" s="1">
        <v>6</v>
      </c>
      <c r="H141" s="9">
        <f t="shared" si="147"/>
        <v>16.737684873225799</v>
      </c>
      <c r="I141" s="9">
        <f t="shared" si="148"/>
        <v>289.88768487322579</v>
      </c>
      <c r="J141" s="9">
        <f t="shared" si="149"/>
        <v>0.13647614151898049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3.7519442456032155</v>
      </c>
      <c r="P141" s="9">
        <f t="shared" si="152"/>
        <v>0.51205087383426895</v>
      </c>
      <c r="Q141" s="12">
        <f t="shared" si="153"/>
        <v>0.13313322719690993</v>
      </c>
      <c r="R141" s="9">
        <f t="shared" si="154"/>
        <v>0.19735245833333334</v>
      </c>
      <c r="S141" s="13">
        <f t="shared" si="155"/>
        <v>0.67459624430948062</v>
      </c>
      <c r="T141" s="2">
        <f t="shared" si="156"/>
        <v>0.01</v>
      </c>
      <c r="U141" s="14">
        <f t="shared" si="157"/>
        <v>6.745962443094806E-3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1.2235962443094807E-2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22.664779094666699</v>
      </c>
      <c r="E142" s="10">
        <f t="shared" si="166"/>
        <v>16.737684873225799</v>
      </c>
      <c r="F142" s="7" t="s">
        <v>83</v>
      </c>
      <c r="G142" s="1">
        <v>7</v>
      </c>
      <c r="H142" s="9">
        <f t="shared" si="147"/>
        <v>22.664779094666699</v>
      </c>
      <c r="I142" s="9">
        <f t="shared" si="148"/>
        <v>295.81477909466668</v>
      </c>
      <c r="J142" s="9">
        <f t="shared" si="149"/>
        <v>0.26750514669838793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3.998941288435613</v>
      </c>
      <c r="P142" s="9">
        <f t="shared" si="152"/>
        <v>1.069737376001209</v>
      </c>
      <c r="Q142" s="12">
        <f t="shared" si="153"/>
        <v>0.27813171776031437</v>
      </c>
      <c r="R142" s="9">
        <f t="shared" si="154"/>
        <v>0.19735245833333334</v>
      </c>
      <c r="S142" s="13">
        <f t="shared" si="155"/>
        <v>1.4093146855588836</v>
      </c>
      <c r="T142" s="2">
        <f t="shared" si="156"/>
        <v>0.01</v>
      </c>
      <c r="U142" s="14">
        <f t="shared" si="157"/>
        <v>1.4093146855588837E-2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0.01</v>
      </c>
      <c r="AF142" s="2">
        <v>0.49</v>
      </c>
      <c r="AG142" s="14">
        <f t="shared" si="158"/>
        <v>4.8999999999999998E-3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0.02</v>
      </c>
      <c r="AR142" s="2">
        <v>0.5</v>
      </c>
      <c r="AS142" s="2">
        <f t="shared" si="159"/>
        <v>0.01</v>
      </c>
      <c r="AT142" s="1">
        <f t="shared" si="160"/>
        <v>2.899314685558884E-2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24.893843393225801</v>
      </c>
      <c r="E143" s="10">
        <f t="shared" si="166"/>
        <v>22.664779094666699</v>
      </c>
      <c r="F143" s="7" t="s">
        <v>83</v>
      </c>
      <c r="G143" s="1">
        <v>8</v>
      </c>
      <c r="H143" s="9">
        <f t="shared" si="147"/>
        <v>24.893843393225801</v>
      </c>
      <c r="I143" s="9">
        <f t="shared" si="148"/>
        <v>298.04384339322576</v>
      </c>
      <c r="J143" s="9">
        <f t="shared" si="149"/>
        <v>0.34217100503282272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3.6882518291010706</v>
      </c>
      <c r="P143" s="9">
        <f t="shared" si="152"/>
        <v>1.2620128351776601</v>
      </c>
      <c r="Q143" s="12">
        <f t="shared" si="153"/>
        <v>0.32812333714619163</v>
      </c>
      <c r="R143" s="9">
        <f t="shared" si="154"/>
        <v>0.19735245833333334</v>
      </c>
      <c r="S143" s="13">
        <f t="shared" si="155"/>
        <v>1.6626260443737819</v>
      </c>
      <c r="T143" s="2">
        <f t="shared" si="156"/>
        <v>0.01</v>
      </c>
      <c r="U143" s="14">
        <f t="shared" si="157"/>
        <v>1.6626260443737821E-2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0.01</v>
      </c>
      <c r="AF143" s="2">
        <v>0.49</v>
      </c>
      <c r="AG143" s="14">
        <f t="shared" si="158"/>
        <v>4.8999999999999998E-3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0.02</v>
      </c>
      <c r="AR143" s="2">
        <v>0.5</v>
      </c>
      <c r="AS143" s="2">
        <f t="shared" si="159"/>
        <v>0.01</v>
      </c>
      <c r="AT143" s="1">
        <f t="shared" si="160"/>
        <v>3.1526260443737825E-2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24.2667056570968</v>
      </c>
      <c r="E144" s="10">
        <f t="shared" si="166"/>
        <v>24.893843393225801</v>
      </c>
      <c r="F144" s="7" t="s">
        <v>83</v>
      </c>
      <c r="G144" s="1">
        <v>9</v>
      </c>
      <c r="H144" s="9">
        <f t="shared" si="147"/>
        <v>24.2667056570968</v>
      </c>
      <c r="I144" s="9">
        <f t="shared" si="148"/>
        <v>297.41670565709677</v>
      </c>
      <c r="J144" s="9">
        <f t="shared" si="149"/>
        <v>0.31939362463420784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3.1852869105900776</v>
      </c>
      <c r="P144" s="9">
        <f t="shared" si="152"/>
        <v>1.0173603318732629</v>
      </c>
      <c r="Q144" s="12">
        <f t="shared" si="153"/>
        <v>0.26451368628704836</v>
      </c>
      <c r="R144" s="9">
        <f t="shared" si="154"/>
        <v>0.19735245833333334</v>
      </c>
      <c r="S144" s="13">
        <f t="shared" si="155"/>
        <v>1.3403110785692773</v>
      </c>
      <c r="T144" s="2">
        <f t="shared" si="156"/>
        <v>0.01</v>
      </c>
      <c r="U144" s="14">
        <f t="shared" si="157"/>
        <v>1.3403110785692774E-2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0.01</v>
      </c>
      <c r="AF144" s="2">
        <v>0.49</v>
      </c>
      <c r="AG144" s="14">
        <f t="shared" si="158"/>
        <v>4.8999999999999998E-3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0.02</v>
      </c>
      <c r="AR144" s="2">
        <v>0.5</v>
      </c>
      <c r="AS144" s="2">
        <f t="shared" si="159"/>
        <v>0.01</v>
      </c>
      <c r="AT144" s="1">
        <f t="shared" si="160"/>
        <v>2.8303110785692774E-2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20.166035674666698</v>
      </c>
      <c r="E145" s="10">
        <f t="shared" si="166"/>
        <v>24.2667056570968</v>
      </c>
      <c r="F145" s="7" t="s">
        <v>83</v>
      </c>
      <c r="G145" s="1">
        <v>10</v>
      </c>
      <c r="H145" s="9">
        <f t="shared" si="147"/>
        <v>20.166035674666698</v>
      </c>
      <c r="I145" s="9">
        <f t="shared" si="148"/>
        <v>293.31603567466669</v>
      </c>
      <c r="J145" s="9">
        <f t="shared" si="149"/>
        <v>0.20209469782536332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2.9269744953834813</v>
      </c>
      <c r="P145" s="9">
        <f t="shared" si="152"/>
        <v>0.59152602618706995</v>
      </c>
      <c r="Q145" s="12">
        <f t="shared" si="153"/>
        <v>0.15379676680863819</v>
      </c>
      <c r="R145" s="9">
        <f t="shared" si="154"/>
        <v>0.19735245833333334</v>
      </c>
      <c r="S145" s="13">
        <f t="shared" si="155"/>
        <v>0.7792999798810285</v>
      </c>
      <c r="T145" s="2">
        <f t="shared" si="156"/>
        <v>0.01</v>
      </c>
      <c r="U145" s="14">
        <f t="shared" si="157"/>
        <v>7.7929997988102854E-3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0.01</v>
      </c>
      <c r="AF145" s="2">
        <v>0.49</v>
      </c>
      <c r="AG145" s="14">
        <f t="shared" si="158"/>
        <v>4.8999999999999998E-3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0.02</v>
      </c>
      <c r="AR145" s="2">
        <v>0.5</v>
      </c>
      <c r="AS145" s="2">
        <f t="shared" si="159"/>
        <v>0.01</v>
      </c>
      <c r="AT145" s="1">
        <f t="shared" si="160"/>
        <v>2.2692999798810287E-2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15.7726222067742</v>
      </c>
      <c r="E146" s="10">
        <f t="shared" si="166"/>
        <v>20.166035674666698</v>
      </c>
      <c r="F146" s="7" t="s">
        <v>83</v>
      </c>
      <c r="G146" s="1">
        <v>11</v>
      </c>
      <c r="H146" s="9">
        <f t="shared" si="147"/>
        <v>15.7726222067742</v>
      </c>
      <c r="I146" s="9">
        <f t="shared" si="148"/>
        <v>288.92262220677418</v>
      </c>
      <c r="J146" s="9">
        <f t="shared" si="149"/>
        <v>0.12199234647579435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3.0944963858630783</v>
      </c>
      <c r="P146" s="9">
        <f t="shared" si="152"/>
        <v>0.37750487527230203</v>
      </c>
      <c r="Q146" s="12">
        <f t="shared" si="153"/>
        <v>9.8151267570798534E-2</v>
      </c>
      <c r="R146" s="9">
        <f t="shared" si="154"/>
        <v>0.19735245833333334</v>
      </c>
      <c r="S146" s="13">
        <f t="shared" si="155"/>
        <v>0.49733997944438341</v>
      </c>
      <c r="T146" s="2">
        <f t="shared" si="156"/>
        <v>0.01</v>
      </c>
      <c r="U146" s="14">
        <f t="shared" si="157"/>
        <v>4.9733997944438344E-3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1.0463399794443835E-2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10.9895862350333</v>
      </c>
      <c r="E147" s="10">
        <f t="shared" si="166"/>
        <v>15.7726222067742</v>
      </c>
      <c r="F147" s="7" t="s">
        <v>85</v>
      </c>
      <c r="G147" s="1">
        <v>12</v>
      </c>
      <c r="H147" s="9">
        <f t="shared" si="147"/>
        <v>10.9895862350333</v>
      </c>
      <c r="I147" s="9">
        <f t="shared" si="148"/>
        <v>284.13958623503328</v>
      </c>
      <c r="J147" s="9">
        <f t="shared" si="149"/>
        <v>6.917690146429302E-2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3.4760394272574429</v>
      </c>
      <c r="P147" s="9">
        <f t="shared" si="152"/>
        <v>0.24046163694538567</v>
      </c>
      <c r="Q147" s="12">
        <f t="shared" si="153"/>
        <v>6.2520025605800278E-2</v>
      </c>
      <c r="R147" s="9">
        <f t="shared" si="154"/>
        <v>0.19735245833333334</v>
      </c>
      <c r="S147" s="13">
        <f t="shared" si="155"/>
        <v>0.31679375131067461</v>
      </c>
      <c r="T147" s="2">
        <f t="shared" si="156"/>
        <v>0.01</v>
      </c>
      <c r="U147" s="14">
        <f t="shared" si="157"/>
        <v>3.1679375131067463E-3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8.6579375131067456E-3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5.1231707485483904</v>
      </c>
      <c r="E148" s="10">
        <f t="shared" si="166"/>
        <v>10.9895862350333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 s="1">
        <v>444613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 s="1">
        <v>75530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 s="1">
        <v>618896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1163027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22775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1">
        <v>2862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2417336.3130359519</v>
      </c>
      <c r="J13" s="6" t="s">
        <v>37</v>
      </c>
      <c r="K13" s="6">
        <f>I13/(10000*1000)</f>
        <v>0.24173363130359518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4.5370835930967699</v>
      </c>
      <c r="E26" s="7"/>
      <c r="F26" s="7"/>
      <c r="G26" s="1">
        <v>1</v>
      </c>
      <c r="H26" s="9">
        <f t="shared" ref="H26:H37" si="0">E27</f>
        <v>4.5370835930967699</v>
      </c>
      <c r="I26" s="9">
        <f t="shared" ref="I26:I37" si="1">H26+273.15</f>
        <v>277.68708359309676</v>
      </c>
      <c r="J26" s="9">
        <f t="shared" ref="J26:J37" si="2">EXP(($C$15*(I26-$C$13))/($C$16*I26*$C$13))</f>
        <v>3.1199560838389089E-2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1.2645835378602321</v>
      </c>
      <c r="Q26" s="12">
        <f t="shared" ref="Q26:Q37" si="6">P26*$B$28</f>
        <v>0.12645835378602321</v>
      </c>
      <c r="R26" s="9">
        <f t="shared" ref="R26:R37" si="7">L26*$B$28</f>
        <v>4.0532094166666672</v>
      </c>
      <c r="S26" s="13">
        <f t="shared" ref="S26:S37" si="8">Q26/R26</f>
        <v>3.1199560838389085E-2</v>
      </c>
      <c r="T26" s="2">
        <f t="shared" ref="T26:T37" si="9">$B$27/100</f>
        <v>0.34</v>
      </c>
      <c r="U26" s="14">
        <f t="shared" ref="U26:U37" si="10">S26*T26</f>
        <v>1.0607850685052289E-2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2.3507850685052289E-2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2.4948192780967702</v>
      </c>
      <c r="E27" s="10">
        <f t="shared" ref="E27:E38" si="18">D26</f>
        <v>4.5370835930967699</v>
      </c>
      <c r="F27" s="7" t="s">
        <v>83</v>
      </c>
      <c r="G27" s="1">
        <v>2</v>
      </c>
      <c r="H27" s="9">
        <f t="shared" si="0"/>
        <v>2.4948192780967702</v>
      </c>
      <c r="I27" s="9">
        <f t="shared" si="1"/>
        <v>275.64481927809675</v>
      </c>
      <c r="J27" s="9">
        <f t="shared" si="2"/>
        <v>2.4061526563509614E-2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79.799604795473101</v>
      </c>
      <c r="P27" s="9">
        <f t="shared" si="5"/>
        <v>1.9201003105438452</v>
      </c>
      <c r="Q27" s="12">
        <f t="shared" si="6"/>
        <v>0.19201003105438452</v>
      </c>
      <c r="R27" s="9">
        <f t="shared" si="7"/>
        <v>4.0532094166666672</v>
      </c>
      <c r="S27" s="13">
        <f t="shared" si="8"/>
        <v>4.737234406513649E-2</v>
      </c>
      <c r="T27" s="2">
        <f t="shared" si="9"/>
        <v>0.34</v>
      </c>
      <c r="U27" s="14">
        <f t="shared" si="10"/>
        <v>1.6106596982146407E-2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2.9006596982146408E-2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7.0779182654827597</v>
      </c>
      <c r="E28" s="10">
        <f t="shared" si="18"/>
        <v>2.4948192780967702</v>
      </c>
      <c r="F28" s="7" t="s">
        <v>83</v>
      </c>
      <c r="G28" s="1">
        <v>3</v>
      </c>
      <c r="H28" s="9">
        <f t="shared" si="0"/>
        <v>7.0779182654827597</v>
      </c>
      <c r="I28" s="9">
        <f t="shared" si="1"/>
        <v>280.22791826548274</v>
      </c>
      <c r="J28" s="9">
        <f t="shared" si="2"/>
        <v>4.2876732830692224E-2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118.41159865159592</v>
      </c>
      <c r="P28" s="9">
        <f t="shared" si="5"/>
        <v>5.0771024794396338</v>
      </c>
      <c r="Q28" s="12">
        <f t="shared" si="6"/>
        <v>0.50771024794396336</v>
      </c>
      <c r="R28" s="9">
        <f t="shared" si="7"/>
        <v>4.0532094166666672</v>
      </c>
      <c r="S28" s="13">
        <f t="shared" si="8"/>
        <v>0.12526129191752963</v>
      </c>
      <c r="T28" s="2">
        <f t="shared" si="9"/>
        <v>0.34</v>
      </c>
      <c r="U28" s="14">
        <f t="shared" si="10"/>
        <v>4.2588839251960081E-2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5.5488839251960083E-2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7.67672843387097</v>
      </c>
      <c r="E29" s="10">
        <f t="shared" si="18"/>
        <v>7.0779182654827597</v>
      </c>
      <c r="F29" s="7" t="s">
        <v>83</v>
      </c>
      <c r="G29" s="1">
        <v>4</v>
      </c>
      <c r="H29" s="9">
        <f t="shared" si="0"/>
        <v>7.67672843387097</v>
      </c>
      <c r="I29" s="9">
        <f t="shared" si="1"/>
        <v>280.82672843387093</v>
      </c>
      <c r="J29" s="9">
        <f t="shared" si="2"/>
        <v>4.6174077706963898E-2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153.86659033882296</v>
      </c>
      <c r="P29" s="9">
        <f t="shared" si="5"/>
        <v>7.1046478988103923</v>
      </c>
      <c r="Q29" s="12">
        <f t="shared" si="6"/>
        <v>0.71046478988103923</v>
      </c>
      <c r="R29" s="9">
        <f t="shared" si="7"/>
        <v>4.0532094166666672</v>
      </c>
      <c r="S29" s="13">
        <f t="shared" si="8"/>
        <v>0.17528450095858131</v>
      </c>
      <c r="T29" s="2">
        <f t="shared" si="9"/>
        <v>0.34</v>
      </c>
      <c r="U29" s="14">
        <f t="shared" si="10"/>
        <v>5.9596730325917648E-2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7.2496730325917649E-2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12.7625502841667</v>
      </c>
      <c r="E30" s="10">
        <f t="shared" si="18"/>
        <v>7.67672843387097</v>
      </c>
      <c r="F30" s="7" t="s">
        <v>83</v>
      </c>
      <c r="G30" s="1">
        <v>5</v>
      </c>
      <c r="H30" s="9">
        <f t="shared" si="0"/>
        <v>12.7625502841667</v>
      </c>
      <c r="I30" s="9">
        <f t="shared" si="1"/>
        <v>285.91255028416668</v>
      </c>
      <c r="J30" s="9">
        <f t="shared" si="2"/>
        <v>8.555530415787034E-2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139.42384531801196</v>
      </c>
      <c r="O30" s="9">
        <f t="shared" si="19"/>
        <v>47.870191288667286</v>
      </c>
      <c r="P30" s="9">
        <f t="shared" si="5"/>
        <v>4.095548775797365</v>
      </c>
      <c r="Q30" s="12">
        <f t="shared" si="6"/>
        <v>0.40955487757973652</v>
      </c>
      <c r="R30" s="9">
        <f t="shared" si="7"/>
        <v>4.0532094166666672</v>
      </c>
      <c r="S30" s="13">
        <f t="shared" si="8"/>
        <v>0.10104458849218596</v>
      </c>
      <c r="T30" s="2">
        <f t="shared" si="9"/>
        <v>0.34</v>
      </c>
      <c r="U30" s="14">
        <f t="shared" si="10"/>
        <v>3.4355160087343233E-2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4.7255160087343234E-2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15.5364854745161</v>
      </c>
      <c r="E31" s="10">
        <f t="shared" si="18"/>
        <v>12.7625502841667</v>
      </c>
      <c r="F31" s="7" t="s">
        <v>85</v>
      </c>
      <c r="G31" s="1">
        <v>6</v>
      </c>
      <c r="H31" s="9">
        <f t="shared" si="0"/>
        <v>15.5364854745161</v>
      </c>
      <c r="I31" s="9">
        <f t="shared" si="1"/>
        <v>288.68648547451608</v>
      </c>
      <c r="J31" s="9">
        <f t="shared" si="2"/>
        <v>0.11867545088962785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84.306736679536584</v>
      </c>
      <c r="P31" s="9">
        <f t="shared" si="5"/>
        <v>10.005139988477131</v>
      </c>
      <c r="Q31" s="12">
        <f t="shared" si="6"/>
        <v>1.0005139988477132</v>
      </c>
      <c r="R31" s="9">
        <f t="shared" si="7"/>
        <v>4.0532094166666672</v>
      </c>
      <c r="S31" s="13">
        <f t="shared" si="8"/>
        <v>0.24684488167170235</v>
      </c>
      <c r="T31" s="2">
        <f t="shared" si="9"/>
        <v>0.34</v>
      </c>
      <c r="U31" s="14">
        <f t="shared" si="10"/>
        <v>8.3927259768378809E-2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9.6827259768378804E-2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20.425138077</v>
      </c>
      <c r="E32" s="10">
        <f t="shared" si="18"/>
        <v>15.5364854745161</v>
      </c>
      <c r="F32" s="7" t="s">
        <v>83</v>
      </c>
      <c r="G32" s="1">
        <v>7</v>
      </c>
      <c r="H32" s="9">
        <f t="shared" si="0"/>
        <v>20.425138077</v>
      </c>
      <c r="I32" s="9">
        <f t="shared" si="1"/>
        <v>293.57513807699996</v>
      </c>
      <c r="J32" s="9">
        <f t="shared" si="2"/>
        <v>0.20810317574651449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114.83369085772613</v>
      </c>
      <c r="P32" s="9">
        <f t="shared" si="5"/>
        <v>23.897255750186293</v>
      </c>
      <c r="Q32" s="12">
        <f t="shared" si="6"/>
        <v>2.3897255750186295</v>
      </c>
      <c r="R32" s="9">
        <f t="shared" si="7"/>
        <v>4.0532094166666672</v>
      </c>
      <c r="S32" s="13">
        <f t="shared" si="8"/>
        <v>0.5895884789944863</v>
      </c>
      <c r="T32" s="2">
        <f t="shared" si="9"/>
        <v>0.34</v>
      </c>
      <c r="U32" s="14">
        <f t="shared" si="10"/>
        <v>0.20046008285812536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0.22611008285812537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23.040486368064499</v>
      </c>
      <c r="E33" s="10">
        <f t="shared" si="18"/>
        <v>20.425138077</v>
      </c>
      <c r="F33" s="7" t="s">
        <v>83</v>
      </c>
      <c r="G33" s="1">
        <v>8</v>
      </c>
      <c r="H33" s="9">
        <f t="shared" si="0"/>
        <v>23.040486368064499</v>
      </c>
      <c r="I33" s="9">
        <f t="shared" si="1"/>
        <v>296.19048636806446</v>
      </c>
      <c r="J33" s="9">
        <f t="shared" si="2"/>
        <v>0.27891038468493012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131.46852927420647</v>
      </c>
      <c r="P33" s="9">
        <f t="shared" si="5"/>
        <v>36.667938073830925</v>
      </c>
      <c r="Q33" s="12">
        <f t="shared" si="6"/>
        <v>3.6667938073830926</v>
      </c>
      <c r="R33" s="9">
        <f t="shared" si="7"/>
        <v>4.0532094166666672</v>
      </c>
      <c r="S33" s="13">
        <f t="shared" si="8"/>
        <v>0.90466428709687541</v>
      </c>
      <c r="T33" s="2">
        <f t="shared" si="9"/>
        <v>0.34</v>
      </c>
      <c r="U33" s="14">
        <f t="shared" si="10"/>
        <v>0.30758585761293766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0.33323585761293767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20.8118877193548</v>
      </c>
      <c r="E34" s="10">
        <f t="shared" si="18"/>
        <v>23.040486368064499</v>
      </c>
      <c r="F34" s="7" t="s">
        <v>83</v>
      </c>
      <c r="G34" s="1">
        <v>9</v>
      </c>
      <c r="H34" s="9">
        <f t="shared" si="0"/>
        <v>20.8118877193548</v>
      </c>
      <c r="I34" s="9">
        <f t="shared" si="1"/>
        <v>293.96188771935476</v>
      </c>
      <c r="J34" s="9">
        <f t="shared" si="2"/>
        <v>0.21738479553678541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135.33268536704222</v>
      </c>
      <c r="P34" s="9">
        <f t="shared" si="5"/>
        <v>29.419268137958582</v>
      </c>
      <c r="Q34" s="12">
        <f t="shared" si="6"/>
        <v>2.9419268137958583</v>
      </c>
      <c r="R34" s="9">
        <f t="shared" si="7"/>
        <v>4.0532094166666672</v>
      </c>
      <c r="S34" s="13">
        <f t="shared" si="8"/>
        <v>0.72582650225244949</v>
      </c>
      <c r="T34" s="2">
        <f t="shared" si="9"/>
        <v>0.34</v>
      </c>
      <c r="U34" s="14">
        <f t="shared" si="10"/>
        <v>0.24678101076583284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0.27243101076583282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18.238580682666701</v>
      </c>
      <c r="E35" s="10">
        <f t="shared" si="18"/>
        <v>20.8118877193548</v>
      </c>
      <c r="F35" s="7" t="s">
        <v>83</v>
      </c>
      <c r="G35" s="1">
        <v>10</v>
      </c>
      <c r="H35" s="9">
        <f t="shared" si="0"/>
        <v>18.238580682666701</v>
      </c>
      <c r="I35" s="9">
        <f t="shared" si="1"/>
        <v>291.38858068266666</v>
      </c>
      <c r="J35" s="9">
        <f t="shared" si="2"/>
        <v>0.16225301656477165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146.44551139575032</v>
      </c>
      <c r="P35" s="9">
        <f t="shared" si="5"/>
        <v>23.76122598633113</v>
      </c>
      <c r="Q35" s="12">
        <f t="shared" si="6"/>
        <v>2.3761225986331129</v>
      </c>
      <c r="R35" s="9">
        <f t="shared" si="7"/>
        <v>4.0532094166666672</v>
      </c>
      <c r="S35" s="13">
        <f t="shared" si="8"/>
        <v>0.58623237892978663</v>
      </c>
      <c r="T35" s="2">
        <f t="shared" si="9"/>
        <v>0.34</v>
      </c>
      <c r="U35" s="14">
        <f t="shared" si="10"/>
        <v>0.19931900883612746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0.22496900883612747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11.1559439659032</v>
      </c>
      <c r="E36" s="10">
        <f t="shared" si="18"/>
        <v>18.238580682666701</v>
      </c>
      <c r="F36" s="7" t="s">
        <v>83</v>
      </c>
      <c r="G36" s="1">
        <v>11</v>
      </c>
      <c r="H36" s="9">
        <f t="shared" si="0"/>
        <v>11.1559439659032</v>
      </c>
      <c r="I36" s="9">
        <f t="shared" si="1"/>
        <v>284.30594396590317</v>
      </c>
      <c r="J36" s="9">
        <f t="shared" si="2"/>
        <v>7.0577983355039869E-2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116.55007113894823</v>
      </c>
      <c r="O36" s="9">
        <f t="shared" si="19"/>
        <v>46.666308437137616</v>
      </c>
      <c r="P36" s="9">
        <f t="shared" si="5"/>
        <v>3.2936139401174551</v>
      </c>
      <c r="Q36" s="12">
        <f t="shared" si="6"/>
        <v>0.32936139401174552</v>
      </c>
      <c r="R36" s="9">
        <f t="shared" si="7"/>
        <v>4.0532094166666672</v>
      </c>
      <c r="S36" s="13">
        <f t="shared" si="8"/>
        <v>8.1259407090445906E-2</v>
      </c>
      <c r="T36" s="2">
        <f t="shared" si="9"/>
        <v>0.34</v>
      </c>
      <c r="U36" s="14">
        <f t="shared" si="10"/>
        <v>2.7628198410751609E-2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4.0528198410751608E-2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7.5554125852666703</v>
      </c>
      <c r="E37" s="10">
        <f t="shared" si="18"/>
        <v>11.1559439659032</v>
      </c>
      <c r="F37" s="7" t="s">
        <v>85</v>
      </c>
      <c r="G37" s="1">
        <v>12</v>
      </c>
      <c r="H37" s="9">
        <f t="shared" si="0"/>
        <v>7.5554125852666703</v>
      </c>
      <c r="I37" s="9">
        <f t="shared" si="1"/>
        <v>280.70541258526663</v>
      </c>
      <c r="J37" s="9">
        <f t="shared" si="2"/>
        <v>4.5487337438750317E-2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83.90478866368683</v>
      </c>
      <c r="P37" s="9">
        <f t="shared" si="5"/>
        <v>3.8166054346721552</v>
      </c>
      <c r="Q37" s="12">
        <f t="shared" si="6"/>
        <v>0.38166054346721556</v>
      </c>
      <c r="R37" s="9">
        <f t="shared" si="7"/>
        <v>4.0532094166666672</v>
      </c>
      <c r="S37" s="13">
        <f t="shared" si="8"/>
        <v>9.4162552247569448E-2</v>
      </c>
      <c r="T37" s="2">
        <f t="shared" si="9"/>
        <v>0.34</v>
      </c>
      <c r="U37" s="14">
        <f t="shared" si="10"/>
        <v>3.2015267764173613E-2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4.4915267764173615E-2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1.4632997142580599</v>
      </c>
      <c r="E38" s="10">
        <f t="shared" si="18"/>
        <v>7.5554125852666703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4.5370835930967699</v>
      </c>
      <c r="E42" s="7"/>
      <c r="F42" s="7"/>
      <c r="G42" s="1">
        <v>1</v>
      </c>
      <c r="H42" s="9">
        <f t="shared" ref="H42:H53" si="20">E43</f>
        <v>4.5370835930967699</v>
      </c>
      <c r="I42" s="9">
        <f t="shared" ref="I42:I53" si="21">H42+273.15</f>
        <v>277.68708359309676</v>
      </c>
      <c r="J42" s="9">
        <f t="shared" ref="J42:J53" si="22">EXP(($C$15*(I42-$C$13))/($C$16*I42*$C$13))</f>
        <v>3.1199560838389089E-2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1.8362891525944378</v>
      </c>
      <c r="Q42" s="12">
        <f t="shared" ref="Q42:Q53" si="26">P42*$B$44</f>
        <v>0.44070939662266506</v>
      </c>
      <c r="R42" s="9">
        <f t="shared" ref="R42:R53" si="27">L42*$B$44</f>
        <v>14.125500000000001</v>
      </c>
      <c r="S42" s="13">
        <f t="shared" ref="S42:S53" si="28">Q42/R42</f>
        <v>3.1199560838389085E-2</v>
      </c>
      <c r="T42" s="2">
        <f t="shared" ref="T42:T53" si="29">$B$43/100</f>
        <v>0.43</v>
      </c>
      <c r="U42" s="14">
        <f t="shared" ref="U42:U53" si="30">S42*T42</f>
        <v>1.3415811160507307E-2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2.1835811160507305E-2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37051.083333333336</v>
      </c>
      <c r="AU42" s="1">
        <f t="shared" ref="AU42:AU53" si="38">AT42*10000*AS42*0.67*AR42*AQ42</f>
        <v>178065759.81455606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2.4948192780967702</v>
      </c>
      <c r="E43" s="10">
        <f t="shared" ref="E43:E54" si="40">D42</f>
        <v>4.5370835930967699</v>
      </c>
      <c r="F43" s="7" t="s">
        <v>83</v>
      </c>
      <c r="G43" s="1">
        <v>2</v>
      </c>
      <c r="H43" s="9">
        <f t="shared" si="20"/>
        <v>2.4948192780967702</v>
      </c>
      <c r="I43" s="9">
        <f t="shared" si="21"/>
        <v>275.64481927809675</v>
      </c>
      <c r="J43" s="9">
        <f t="shared" si="22"/>
        <v>2.4061526563509614E-2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115.87621084740557</v>
      </c>
      <c r="P43" s="9">
        <f t="shared" si="25"/>
        <v>2.78815852538369</v>
      </c>
      <c r="Q43" s="12">
        <f t="shared" si="26"/>
        <v>0.66915804609208562</v>
      </c>
      <c r="R43" s="9">
        <f t="shared" si="27"/>
        <v>14.125500000000001</v>
      </c>
      <c r="S43" s="13">
        <f t="shared" si="28"/>
        <v>4.7372344065136497E-2</v>
      </c>
      <c r="T43" s="2">
        <f t="shared" si="29"/>
        <v>0.43</v>
      </c>
      <c r="U43" s="14">
        <f t="shared" si="30"/>
        <v>2.0370107948008694E-2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2.8790107948008695E-2</v>
      </c>
      <c r="AR43" s="9">
        <f t="shared" si="35"/>
        <v>136.875</v>
      </c>
      <c r="AS43" s="1">
        <f t="shared" si="36"/>
        <v>0.24</v>
      </c>
      <c r="AT43" s="1">
        <f t="shared" si="37"/>
        <v>37051.083333333336</v>
      </c>
      <c r="AU43" s="1">
        <f t="shared" si="38"/>
        <v>234776368.47204509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7.0779182654827597</v>
      </c>
      <c r="E44" s="10">
        <f t="shared" si="40"/>
        <v>2.4948192780967702</v>
      </c>
      <c r="F44" s="7" t="s">
        <v>83</v>
      </c>
      <c r="G44" s="1">
        <v>3</v>
      </c>
      <c r="H44" s="9">
        <f t="shared" si="20"/>
        <v>7.0779182654827597</v>
      </c>
      <c r="I44" s="9">
        <f t="shared" si="21"/>
        <v>280.22791826548274</v>
      </c>
      <c r="J44" s="9">
        <f t="shared" si="22"/>
        <v>4.2876732830692224E-2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171.94430232202188</v>
      </c>
      <c r="P44" s="9">
        <f t="shared" si="25"/>
        <v>7.3724099124211051</v>
      </c>
      <c r="Q44" s="12">
        <f t="shared" si="26"/>
        <v>1.7693783789810651</v>
      </c>
      <c r="R44" s="9">
        <f t="shared" si="27"/>
        <v>14.125500000000001</v>
      </c>
      <c r="S44" s="13">
        <f t="shared" si="28"/>
        <v>0.12526129191752963</v>
      </c>
      <c r="T44" s="2">
        <f t="shared" si="29"/>
        <v>0.43</v>
      </c>
      <c r="U44" s="14">
        <f t="shared" si="30"/>
        <v>5.386235552453774E-2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6.2282355524537737E-2</v>
      </c>
      <c r="AR44" s="9">
        <f t="shared" si="35"/>
        <v>136.875</v>
      </c>
      <c r="AS44" s="1">
        <f t="shared" si="36"/>
        <v>0.24</v>
      </c>
      <c r="AT44" s="1">
        <f t="shared" si="37"/>
        <v>37051.083333333336</v>
      </c>
      <c r="AU44" s="1">
        <f t="shared" si="38"/>
        <v>507897548.57265705</v>
      </c>
    </row>
    <row r="45" spans="1:48" x14ac:dyDescent="0.15">
      <c r="C45" s="7">
        <v>3</v>
      </c>
      <c r="D45" s="7">
        <f t="shared" si="39"/>
        <v>7.67672843387097</v>
      </c>
      <c r="E45" s="10">
        <f t="shared" si="40"/>
        <v>7.0779182654827597</v>
      </c>
      <c r="F45" s="7" t="s">
        <v>83</v>
      </c>
      <c r="G45" s="1">
        <v>4</v>
      </c>
      <c r="H45" s="9">
        <f t="shared" si="20"/>
        <v>7.67672843387097</v>
      </c>
      <c r="I45" s="9">
        <f t="shared" si="21"/>
        <v>280.82672843387093</v>
      </c>
      <c r="J45" s="9">
        <f t="shared" si="22"/>
        <v>4.6174077706963898E-2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223.42814240960075</v>
      </c>
      <c r="P45" s="9">
        <f t="shared" si="25"/>
        <v>10.316588409543501</v>
      </c>
      <c r="Q45" s="12">
        <f t="shared" si="26"/>
        <v>2.4759812182904399</v>
      </c>
      <c r="R45" s="9">
        <f t="shared" si="27"/>
        <v>14.125500000000001</v>
      </c>
      <c r="S45" s="13">
        <f t="shared" si="28"/>
        <v>0.17528450095858128</v>
      </c>
      <c r="T45" s="2">
        <f t="shared" si="29"/>
        <v>0.43</v>
      </c>
      <c r="U45" s="14">
        <f t="shared" si="30"/>
        <v>7.5372335412189947E-2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8.3792335412189958E-2</v>
      </c>
      <c r="AR45" s="9">
        <f t="shared" si="35"/>
        <v>136.875</v>
      </c>
      <c r="AS45" s="1">
        <f t="shared" si="36"/>
        <v>0.24</v>
      </c>
      <c r="AT45" s="1">
        <f t="shared" si="37"/>
        <v>37051.083333333336</v>
      </c>
      <c r="AU45" s="1">
        <f t="shared" si="38"/>
        <v>683306233.14756179</v>
      </c>
    </row>
    <row r="46" spans="1:48" x14ac:dyDescent="0.15">
      <c r="C46" s="7">
        <v>4</v>
      </c>
      <c r="D46" s="7">
        <f t="shared" si="39"/>
        <v>12.7625502841667</v>
      </c>
      <c r="E46" s="10">
        <f t="shared" si="40"/>
        <v>7.67672843387097</v>
      </c>
      <c r="F46" s="7" t="s">
        <v>83</v>
      </c>
      <c r="G46" s="1">
        <v>5</v>
      </c>
      <c r="H46" s="9">
        <f t="shared" si="20"/>
        <v>12.7625502841667</v>
      </c>
      <c r="I46" s="9">
        <f t="shared" si="21"/>
        <v>285.91255028416668</v>
      </c>
      <c r="J46" s="9">
        <f t="shared" si="22"/>
        <v>8.555530415787034E-2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202.4559763000544</v>
      </c>
      <c r="O46" s="9">
        <f t="shared" si="41"/>
        <v>69.51182770000284</v>
      </c>
      <c r="P46" s="9">
        <f t="shared" si="25"/>
        <v>5.9471055614432196</v>
      </c>
      <c r="Q46" s="12">
        <f t="shared" si="26"/>
        <v>1.4273053347463727</v>
      </c>
      <c r="R46" s="9">
        <f t="shared" si="27"/>
        <v>14.125500000000001</v>
      </c>
      <c r="S46" s="13">
        <f t="shared" si="28"/>
        <v>0.10104458849218595</v>
      </c>
      <c r="T46" s="2">
        <f t="shared" si="29"/>
        <v>0.43</v>
      </c>
      <c r="U46" s="14">
        <f t="shared" si="30"/>
        <v>4.3449173051639957E-2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5.1869173051639954E-2</v>
      </c>
      <c r="AR46" s="9">
        <f t="shared" si="35"/>
        <v>136.875</v>
      </c>
      <c r="AS46" s="1">
        <f t="shared" si="36"/>
        <v>0.24</v>
      </c>
      <c r="AT46" s="1">
        <f t="shared" si="37"/>
        <v>37051.083333333336</v>
      </c>
      <c r="AU46" s="1">
        <f t="shared" si="38"/>
        <v>422980563.55687881</v>
      </c>
    </row>
    <row r="47" spans="1:48" x14ac:dyDescent="0.15">
      <c r="C47" s="7">
        <v>5</v>
      </c>
      <c r="D47" s="7">
        <f t="shared" si="39"/>
        <v>15.5364854745161</v>
      </c>
      <c r="E47" s="10">
        <f t="shared" si="40"/>
        <v>12.7625502841667</v>
      </c>
      <c r="F47" s="7" t="s">
        <v>85</v>
      </c>
      <c r="G47" s="1">
        <v>6</v>
      </c>
      <c r="H47" s="9">
        <f t="shared" si="20"/>
        <v>15.5364854745161</v>
      </c>
      <c r="I47" s="9">
        <f t="shared" si="21"/>
        <v>288.68648547451608</v>
      </c>
      <c r="J47" s="9">
        <f t="shared" si="22"/>
        <v>0.11867545088962785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122.42097213855963</v>
      </c>
      <c r="P47" s="9">
        <f t="shared" si="25"/>
        <v>14.528364066890132</v>
      </c>
      <c r="Q47" s="12">
        <f t="shared" si="26"/>
        <v>3.4868073760536316</v>
      </c>
      <c r="R47" s="9">
        <f t="shared" si="27"/>
        <v>14.125500000000001</v>
      </c>
      <c r="S47" s="13">
        <f t="shared" si="28"/>
        <v>0.24684488167170235</v>
      </c>
      <c r="T47" s="2">
        <f t="shared" si="29"/>
        <v>0.43</v>
      </c>
      <c r="U47" s="14">
        <f t="shared" si="30"/>
        <v>0.10614329911883201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0.11456329911883202</v>
      </c>
      <c r="AR47" s="9">
        <f t="shared" si="35"/>
        <v>136.875</v>
      </c>
      <c r="AS47" s="1">
        <f t="shared" si="36"/>
        <v>0.24</v>
      </c>
      <c r="AT47" s="1">
        <f t="shared" si="37"/>
        <v>37051.083333333336</v>
      </c>
      <c r="AU47" s="1">
        <f t="shared" si="38"/>
        <v>934236001.33310282</v>
      </c>
    </row>
    <row r="48" spans="1:48" x14ac:dyDescent="0.15">
      <c r="C48" s="7">
        <v>6</v>
      </c>
      <c r="D48" s="7">
        <f t="shared" si="39"/>
        <v>20.425138077</v>
      </c>
      <c r="E48" s="10">
        <f t="shared" si="40"/>
        <v>15.5364854745161</v>
      </c>
      <c r="F48" s="7" t="s">
        <v>83</v>
      </c>
      <c r="G48" s="1">
        <v>7</v>
      </c>
      <c r="H48" s="9">
        <f t="shared" si="20"/>
        <v>20.425138077</v>
      </c>
      <c r="I48" s="9">
        <f t="shared" si="21"/>
        <v>293.57513807699996</v>
      </c>
      <c r="J48" s="9">
        <f t="shared" si="22"/>
        <v>0.20810317574651449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166.7488580716695</v>
      </c>
      <c r="P48" s="9">
        <f t="shared" si="25"/>
        <v>34.70096691681924</v>
      </c>
      <c r="Q48" s="12">
        <f t="shared" si="26"/>
        <v>8.3282320600366173</v>
      </c>
      <c r="R48" s="9">
        <f t="shared" si="27"/>
        <v>14.125500000000001</v>
      </c>
      <c r="S48" s="13">
        <f t="shared" si="28"/>
        <v>0.5895884789944863</v>
      </c>
      <c r="T48" s="2">
        <f t="shared" si="29"/>
        <v>0.43</v>
      </c>
      <c r="U48" s="14">
        <f t="shared" si="30"/>
        <v>0.25352304596762909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0.26912304596762909</v>
      </c>
      <c r="AR48" s="9">
        <f t="shared" si="35"/>
        <v>136.875</v>
      </c>
      <c r="AS48" s="1">
        <f t="shared" si="36"/>
        <v>0.24</v>
      </c>
      <c r="AT48" s="1">
        <f t="shared" si="37"/>
        <v>37051.083333333336</v>
      </c>
      <c r="AU48" s="1">
        <f t="shared" si="38"/>
        <v>2194633362.2130585</v>
      </c>
    </row>
    <row r="49" spans="1:48" x14ac:dyDescent="0.15">
      <c r="C49" s="7">
        <v>7</v>
      </c>
      <c r="D49" s="7">
        <f t="shared" si="39"/>
        <v>23.040486368064499</v>
      </c>
      <c r="E49" s="10">
        <f t="shared" si="40"/>
        <v>20.425138077</v>
      </c>
      <c r="F49" s="7" t="s">
        <v>83</v>
      </c>
      <c r="G49" s="1">
        <v>8</v>
      </c>
      <c r="H49" s="9">
        <f t="shared" si="20"/>
        <v>23.040486368064499</v>
      </c>
      <c r="I49" s="9">
        <f t="shared" si="21"/>
        <v>296.19048636806446</v>
      </c>
      <c r="J49" s="9">
        <f t="shared" si="22"/>
        <v>0.27891038468493012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190.90414115485027</v>
      </c>
      <c r="P49" s="9">
        <f t="shared" si="25"/>
        <v>53.24514744744549</v>
      </c>
      <c r="Q49" s="12">
        <f t="shared" si="26"/>
        <v>12.778835387386916</v>
      </c>
      <c r="R49" s="9">
        <f t="shared" si="27"/>
        <v>14.125500000000001</v>
      </c>
      <c r="S49" s="13">
        <f t="shared" si="28"/>
        <v>0.90466428709687552</v>
      </c>
      <c r="T49" s="2">
        <f t="shared" si="29"/>
        <v>0.43</v>
      </c>
      <c r="U49" s="14">
        <f t="shared" si="30"/>
        <v>0.38900564345165645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0.40460564345165645</v>
      </c>
      <c r="AR49" s="9">
        <f t="shared" si="35"/>
        <v>136.875</v>
      </c>
      <c r="AS49" s="1">
        <f t="shared" si="36"/>
        <v>0.24</v>
      </c>
      <c r="AT49" s="1">
        <f t="shared" si="37"/>
        <v>37051.083333333336</v>
      </c>
      <c r="AU49" s="1">
        <f t="shared" si="38"/>
        <v>3299461183.1403441</v>
      </c>
    </row>
    <row r="50" spans="1:48" x14ac:dyDescent="0.15">
      <c r="C50" s="7">
        <v>8</v>
      </c>
      <c r="D50" s="7">
        <f t="shared" si="39"/>
        <v>20.8118877193548</v>
      </c>
      <c r="E50" s="10">
        <f t="shared" si="40"/>
        <v>23.040486368064499</v>
      </c>
      <c r="F50" s="7" t="s">
        <v>83</v>
      </c>
      <c r="G50" s="1">
        <v>9</v>
      </c>
      <c r="H50" s="9">
        <f t="shared" si="20"/>
        <v>20.8118877193548</v>
      </c>
      <c r="I50" s="9">
        <f t="shared" si="21"/>
        <v>293.96188771935476</v>
      </c>
      <c r="J50" s="9">
        <f t="shared" si="22"/>
        <v>0.21738479553678541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196.51524370740475</v>
      </c>
      <c r="P50" s="9">
        <f t="shared" si="25"/>
        <v>42.719426073195741</v>
      </c>
      <c r="Q50" s="12">
        <f t="shared" si="26"/>
        <v>10.252662257566978</v>
      </c>
      <c r="R50" s="9">
        <f t="shared" si="27"/>
        <v>14.125500000000001</v>
      </c>
      <c r="S50" s="13">
        <f t="shared" si="28"/>
        <v>0.72582650225244971</v>
      </c>
      <c r="T50" s="2">
        <f t="shared" si="29"/>
        <v>0.43</v>
      </c>
      <c r="U50" s="14">
        <f t="shared" si="30"/>
        <v>0.31210539596855336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0.32770539596855336</v>
      </c>
      <c r="AR50" s="9">
        <f t="shared" si="35"/>
        <v>136.875</v>
      </c>
      <c r="AS50" s="1">
        <f t="shared" si="36"/>
        <v>0.24</v>
      </c>
      <c r="AT50" s="1">
        <f t="shared" si="37"/>
        <v>37051.083333333336</v>
      </c>
      <c r="AU50" s="1">
        <f t="shared" si="38"/>
        <v>2672358260.4528584</v>
      </c>
    </row>
    <row r="51" spans="1:48" x14ac:dyDescent="0.15">
      <c r="C51" s="7">
        <v>9</v>
      </c>
      <c r="D51" s="7">
        <f t="shared" si="39"/>
        <v>18.238580682666701</v>
      </c>
      <c r="E51" s="10">
        <f t="shared" si="40"/>
        <v>20.8118877193548</v>
      </c>
      <c r="F51" s="7" t="s">
        <v>83</v>
      </c>
      <c r="G51" s="1">
        <v>10</v>
      </c>
      <c r="H51" s="9">
        <f t="shared" si="20"/>
        <v>18.238580682666701</v>
      </c>
      <c r="I51" s="9">
        <f t="shared" si="21"/>
        <v>291.38858068266666</v>
      </c>
      <c r="J51" s="9">
        <f t="shared" si="22"/>
        <v>0.16225301656477165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212.652067634209</v>
      </c>
      <c r="P51" s="9">
        <f t="shared" si="25"/>
        <v>34.503439452386253</v>
      </c>
      <c r="Q51" s="12">
        <f t="shared" si="26"/>
        <v>8.2808254685727007</v>
      </c>
      <c r="R51" s="9">
        <f t="shared" si="27"/>
        <v>14.125500000000001</v>
      </c>
      <c r="S51" s="13">
        <f t="shared" si="28"/>
        <v>0.58623237892978663</v>
      </c>
      <c r="T51" s="2">
        <f t="shared" si="29"/>
        <v>0.43</v>
      </c>
      <c r="U51" s="14">
        <f t="shared" si="30"/>
        <v>0.25207992293980824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0.26767992293980825</v>
      </c>
      <c r="AR51" s="9">
        <f t="shared" si="35"/>
        <v>136.875</v>
      </c>
      <c r="AS51" s="1">
        <f t="shared" si="36"/>
        <v>0.24</v>
      </c>
      <c r="AT51" s="1">
        <f t="shared" si="37"/>
        <v>37051.083333333336</v>
      </c>
      <c r="AU51" s="1">
        <f t="shared" si="38"/>
        <v>2182865042.8881702</v>
      </c>
    </row>
    <row r="52" spans="1:48" x14ac:dyDescent="0.15">
      <c r="C52" s="7">
        <v>10</v>
      </c>
      <c r="D52" s="7">
        <f t="shared" si="39"/>
        <v>11.1559439659032</v>
      </c>
      <c r="E52" s="10">
        <f t="shared" si="40"/>
        <v>18.238580682666701</v>
      </c>
      <c r="F52" s="7" t="s">
        <v>83</v>
      </c>
      <c r="G52" s="1">
        <v>11</v>
      </c>
      <c r="H52" s="9">
        <f t="shared" si="20"/>
        <v>11.1559439659032</v>
      </c>
      <c r="I52" s="9">
        <f t="shared" si="21"/>
        <v>284.30594396590317</v>
      </c>
      <c r="J52" s="9">
        <f t="shared" si="22"/>
        <v>7.0577983355039869E-2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169.2411967727316</v>
      </c>
      <c r="O52" s="9">
        <f t="shared" si="41"/>
        <v>67.763681409091134</v>
      </c>
      <c r="P52" s="9">
        <f t="shared" si="25"/>
        <v>4.7826239785670586</v>
      </c>
      <c r="Q52" s="12">
        <f t="shared" si="26"/>
        <v>1.1478297548560941</v>
      </c>
      <c r="R52" s="9">
        <f t="shared" si="27"/>
        <v>14.125500000000001</v>
      </c>
      <c r="S52" s="13">
        <f t="shared" si="28"/>
        <v>8.1259407090445934E-2</v>
      </c>
      <c r="T52" s="2">
        <f t="shared" si="29"/>
        <v>0.43</v>
      </c>
      <c r="U52" s="14">
        <f t="shared" si="30"/>
        <v>3.4941545048891749E-2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4.3361545048891746E-2</v>
      </c>
      <c r="AR52" s="9">
        <f t="shared" si="35"/>
        <v>136.875</v>
      </c>
      <c r="AS52" s="1">
        <f t="shared" si="36"/>
        <v>0.24</v>
      </c>
      <c r="AT52" s="1">
        <f t="shared" si="37"/>
        <v>37051.083333333336</v>
      </c>
      <c r="AU52" s="1">
        <f t="shared" si="38"/>
        <v>353602914.45589811</v>
      </c>
    </row>
    <row r="53" spans="1:48" x14ac:dyDescent="0.15">
      <c r="C53" s="7">
        <v>11</v>
      </c>
      <c r="D53" s="7">
        <f t="shared" si="39"/>
        <v>7.5554125852666703</v>
      </c>
      <c r="E53" s="10">
        <f t="shared" si="40"/>
        <v>11.1559439659032</v>
      </c>
      <c r="F53" s="7" t="s">
        <v>85</v>
      </c>
      <c r="G53" s="1">
        <v>12</v>
      </c>
      <c r="H53" s="9">
        <f t="shared" si="20"/>
        <v>7.5554125852666703</v>
      </c>
      <c r="I53" s="9">
        <f t="shared" si="21"/>
        <v>280.70541258526663</v>
      </c>
      <c r="J53" s="9">
        <f t="shared" si="22"/>
        <v>4.5487337438750317E-2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121.83730743052408</v>
      </c>
      <c r="P53" s="9">
        <f t="shared" si="25"/>
        <v>5.5420547157210098</v>
      </c>
      <c r="Q53" s="12">
        <f t="shared" si="26"/>
        <v>1.3300931317730422</v>
      </c>
      <c r="R53" s="9">
        <f t="shared" si="27"/>
        <v>14.125500000000001</v>
      </c>
      <c r="S53" s="13">
        <f t="shared" si="28"/>
        <v>9.4162552247569448E-2</v>
      </c>
      <c r="T53" s="2">
        <f t="shared" si="29"/>
        <v>0.43</v>
      </c>
      <c r="U53" s="14">
        <f t="shared" si="30"/>
        <v>4.0489897466454865E-2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4.8909897466454862E-2</v>
      </c>
      <c r="AR53" s="9">
        <f t="shared" si="35"/>
        <v>136.875</v>
      </c>
      <c r="AS53" s="1">
        <f t="shared" si="36"/>
        <v>0.24</v>
      </c>
      <c r="AT53" s="1">
        <f t="shared" si="37"/>
        <v>37051.083333333336</v>
      </c>
      <c r="AU53" s="1">
        <f t="shared" si="38"/>
        <v>398848386.75322092</v>
      </c>
      <c r="AV53" s="1">
        <f>SUM(AU42:AU53)</f>
        <v>14063031624.800352</v>
      </c>
    </row>
    <row r="54" spans="1:48" x14ac:dyDescent="0.15">
      <c r="C54" s="7">
        <v>12</v>
      </c>
      <c r="D54" s="7">
        <f t="shared" si="39"/>
        <v>1.4632997142580599</v>
      </c>
      <c r="E54" s="10">
        <f t="shared" si="40"/>
        <v>7.5554125852666703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4.5370835930967699</v>
      </c>
      <c r="E58" s="7"/>
      <c r="F58" s="7"/>
      <c r="G58" s="1">
        <v>1</v>
      </c>
      <c r="H58" s="9">
        <f t="shared" ref="H58:H69" si="42">E59</f>
        <v>4.5370835930967699</v>
      </c>
      <c r="I58" s="9">
        <f t="shared" ref="I58:I69" si="43">H58+273.15</f>
        <v>277.68708359309676</v>
      </c>
      <c r="J58" s="9">
        <f t="shared" ref="J58:J69" si="44">EXP(($C$15*(I58-$C$13))/($C$16*I58*$C$13))</f>
        <v>3.1199560838389089E-2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3.1126761863099514E-3</v>
      </c>
      <c r="Q58" s="12">
        <f t="shared" ref="Q58:Q69" si="48">P58*$B$60</f>
        <v>5.914084753988908E-4</v>
      </c>
      <c r="R58" s="9">
        <f t="shared" ref="R58:R69" si="49">L58*$B$60</f>
        <v>1.8955666666666669E-2</v>
      </c>
      <c r="S58" s="13">
        <f t="shared" ref="S58:S69" si="50">Q58/R58</f>
        <v>3.1199560838389085E-2</v>
      </c>
      <c r="T58" s="2">
        <f t="shared" ref="T58:T69" si="51">$B$59/100</f>
        <v>0.01</v>
      </c>
      <c r="U58" s="14">
        <f t="shared" ref="U58:U69" si="52">S58*T58</f>
        <v>3.1199560838389087E-4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1.2311995608383891E-2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51574.666666666664</v>
      </c>
      <c r="AU58" s="1">
        <f t="shared" ref="AU58:AU69" si="59">AT58*10000*AS58*0.67*AR58*AQ58</f>
        <v>8064524.1621963475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2.4948192780967702</v>
      </c>
      <c r="E59" s="10">
        <f t="shared" ref="E59:E70" si="61">D58</f>
        <v>4.5370835930967699</v>
      </c>
      <c r="F59" s="7" t="s">
        <v>83</v>
      </c>
      <c r="G59" s="1">
        <v>2</v>
      </c>
      <c r="H59" s="9">
        <f t="shared" si="42"/>
        <v>2.4948192780967702</v>
      </c>
      <c r="I59" s="9">
        <f t="shared" si="43"/>
        <v>275.64481927809675</v>
      </c>
      <c r="J59" s="9">
        <f t="shared" si="44"/>
        <v>2.4061526563509614E-2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0.19642065714702339</v>
      </c>
      <c r="P59" s="9">
        <f t="shared" si="47"/>
        <v>4.7261808595651178E-3</v>
      </c>
      <c r="Q59" s="12">
        <f t="shared" si="48"/>
        <v>8.9797436331737245E-4</v>
      </c>
      <c r="R59" s="9">
        <f t="shared" si="49"/>
        <v>1.8955666666666669E-2</v>
      </c>
      <c r="S59" s="13">
        <f t="shared" si="50"/>
        <v>4.737234406513649E-2</v>
      </c>
      <c r="T59" s="2">
        <f t="shared" si="51"/>
        <v>0.01</v>
      </c>
      <c r="U59" s="14">
        <f t="shared" si="52"/>
        <v>4.737234406513649E-4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1.2473723440651365E-2</v>
      </c>
      <c r="AR59" s="9">
        <f t="shared" si="56"/>
        <v>9.9766666666666666</v>
      </c>
      <c r="AS59" s="1">
        <f t="shared" si="57"/>
        <v>0.19</v>
      </c>
      <c r="AT59" s="1">
        <f t="shared" si="58"/>
        <v>51574.666666666664</v>
      </c>
      <c r="AU59" s="1">
        <f t="shared" si="59"/>
        <v>8170458.0865174821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7.0779182654827597</v>
      </c>
      <c r="E60" s="10">
        <f t="shared" si="61"/>
        <v>2.4948192780967702</v>
      </c>
      <c r="F60" s="7" t="s">
        <v>83</v>
      </c>
      <c r="G60" s="1">
        <v>3</v>
      </c>
      <c r="H60" s="9">
        <f t="shared" si="42"/>
        <v>7.0779182654827597</v>
      </c>
      <c r="I60" s="9">
        <f t="shared" si="43"/>
        <v>280.22791826548274</v>
      </c>
      <c r="J60" s="9">
        <f t="shared" si="44"/>
        <v>4.2876732830692224E-2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0.29146114295412495</v>
      </c>
      <c r="P60" s="9">
        <f t="shared" si="47"/>
        <v>1.2496901556972209E-2</v>
      </c>
      <c r="Q60" s="12">
        <f t="shared" si="48"/>
        <v>2.3744112958247196E-3</v>
      </c>
      <c r="R60" s="9">
        <f t="shared" si="49"/>
        <v>1.8955666666666669E-2</v>
      </c>
      <c r="S60" s="13">
        <f t="shared" si="50"/>
        <v>0.12526129191752963</v>
      </c>
      <c r="T60" s="2">
        <f t="shared" si="51"/>
        <v>0.01</v>
      </c>
      <c r="U60" s="14">
        <f t="shared" si="52"/>
        <v>1.2526129191752964E-3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1.3252612919175297E-2</v>
      </c>
      <c r="AR60" s="9">
        <f t="shared" si="56"/>
        <v>9.9766666666666666</v>
      </c>
      <c r="AS60" s="1">
        <f t="shared" si="57"/>
        <v>0.19</v>
      </c>
      <c r="AT60" s="1">
        <f t="shared" si="58"/>
        <v>51574.666666666664</v>
      </c>
      <c r="AU60" s="1">
        <f t="shared" si="59"/>
        <v>8680641.2622619104</v>
      </c>
    </row>
    <row r="61" spans="1:48" x14ac:dyDescent="0.15">
      <c r="C61" s="7">
        <v>3</v>
      </c>
      <c r="D61" s="7">
        <f t="shared" si="60"/>
        <v>7.67672843387097</v>
      </c>
      <c r="E61" s="10">
        <f t="shared" si="61"/>
        <v>7.0779182654827597</v>
      </c>
      <c r="F61" s="7" t="s">
        <v>83</v>
      </c>
      <c r="G61" s="1">
        <v>4</v>
      </c>
      <c r="H61" s="9">
        <f t="shared" si="42"/>
        <v>7.67672843387097</v>
      </c>
      <c r="I61" s="9">
        <f t="shared" si="43"/>
        <v>280.82672843387093</v>
      </c>
      <c r="J61" s="9">
        <f t="shared" si="44"/>
        <v>4.6174077706963898E-2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0.37873090806381943</v>
      </c>
      <c r="P61" s="9">
        <f t="shared" si="47"/>
        <v>1.7487550378967799E-2</v>
      </c>
      <c r="Q61" s="12">
        <f t="shared" si="48"/>
        <v>3.3226345720038819E-3</v>
      </c>
      <c r="R61" s="9">
        <f t="shared" si="49"/>
        <v>1.8955666666666669E-2</v>
      </c>
      <c r="S61" s="13">
        <f t="shared" si="50"/>
        <v>0.17528450095858134</v>
      </c>
      <c r="T61" s="2">
        <f t="shared" si="51"/>
        <v>0.01</v>
      </c>
      <c r="U61" s="14">
        <f t="shared" si="52"/>
        <v>1.7528450095858133E-3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1.3752845009585814E-2</v>
      </c>
      <c r="AR61" s="9">
        <f t="shared" si="56"/>
        <v>9.9766666666666666</v>
      </c>
      <c r="AS61" s="1">
        <f t="shared" si="57"/>
        <v>0.19</v>
      </c>
      <c r="AT61" s="1">
        <f t="shared" si="58"/>
        <v>51574.666666666664</v>
      </c>
      <c r="AU61" s="1">
        <f t="shared" si="59"/>
        <v>9008300.068205161</v>
      </c>
    </row>
    <row r="62" spans="1:48" x14ac:dyDescent="0.15">
      <c r="C62" s="7">
        <v>4</v>
      </c>
      <c r="D62" s="7">
        <f t="shared" si="60"/>
        <v>12.7625502841667</v>
      </c>
      <c r="E62" s="10">
        <f t="shared" si="61"/>
        <v>7.67672843387097</v>
      </c>
      <c r="F62" s="7" t="s">
        <v>83</v>
      </c>
      <c r="G62" s="1">
        <v>5</v>
      </c>
      <c r="H62" s="9">
        <f t="shared" si="42"/>
        <v>12.7625502841667</v>
      </c>
      <c r="I62" s="9">
        <f t="shared" si="43"/>
        <v>285.91255028416668</v>
      </c>
      <c r="J62" s="9">
        <f t="shared" si="44"/>
        <v>8.555530415787034E-2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0.34318118980060902</v>
      </c>
      <c r="O62" s="9">
        <f t="shared" si="62"/>
        <v>0.11782883455090926</v>
      </c>
      <c r="P62" s="9">
        <f t="shared" si="47"/>
        <v>1.0080881778570423E-2</v>
      </c>
      <c r="Q62" s="12">
        <f t="shared" si="48"/>
        <v>1.9153675379283805E-3</v>
      </c>
      <c r="R62" s="9">
        <f t="shared" si="49"/>
        <v>1.8955666666666669E-2</v>
      </c>
      <c r="S62" s="13">
        <f t="shared" si="50"/>
        <v>0.10104458849218599</v>
      </c>
      <c r="T62" s="2">
        <f t="shared" si="51"/>
        <v>0.01</v>
      </c>
      <c r="U62" s="14">
        <f t="shared" si="52"/>
        <v>1.01044588492186E-3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1.301044588492186E-2</v>
      </c>
      <c r="AR62" s="9">
        <f t="shared" si="56"/>
        <v>9.9766666666666666</v>
      </c>
      <c r="AS62" s="1">
        <f t="shared" si="57"/>
        <v>0.19</v>
      </c>
      <c r="AT62" s="1">
        <f t="shared" si="58"/>
        <v>51574.666666666664</v>
      </c>
      <c r="AU62" s="1">
        <f t="shared" si="59"/>
        <v>8522018.569309162</v>
      </c>
    </row>
    <row r="63" spans="1:48" x14ac:dyDescent="0.15">
      <c r="C63" s="7">
        <v>5</v>
      </c>
      <c r="D63" s="7">
        <f t="shared" si="60"/>
        <v>15.5364854745161</v>
      </c>
      <c r="E63" s="10">
        <f t="shared" si="61"/>
        <v>12.7625502841667</v>
      </c>
      <c r="F63" s="7" t="s">
        <v>85</v>
      </c>
      <c r="G63" s="1">
        <v>6</v>
      </c>
      <c r="H63" s="9">
        <f t="shared" si="42"/>
        <v>15.5364854745161</v>
      </c>
      <c r="I63" s="9">
        <f t="shared" si="43"/>
        <v>288.68648547451608</v>
      </c>
      <c r="J63" s="9">
        <f t="shared" si="44"/>
        <v>0.11867545088962785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0.20751461943900551</v>
      </c>
      <c r="P63" s="9">
        <f t="shared" si="47"/>
        <v>2.4626891028113509E-2</v>
      </c>
      <c r="Q63" s="12">
        <f t="shared" si="48"/>
        <v>4.679109295341567E-3</v>
      </c>
      <c r="R63" s="9">
        <f t="shared" si="49"/>
        <v>1.8955666666666669E-2</v>
      </c>
      <c r="S63" s="13">
        <f t="shared" si="50"/>
        <v>0.24684488167170238</v>
      </c>
      <c r="T63" s="2">
        <f t="shared" si="51"/>
        <v>0.01</v>
      </c>
      <c r="U63" s="14">
        <f t="shared" si="52"/>
        <v>2.4684488167170237E-3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1.4468448816717024E-2</v>
      </c>
      <c r="AR63" s="9">
        <f t="shared" si="56"/>
        <v>9.9766666666666666</v>
      </c>
      <c r="AS63" s="1">
        <f t="shared" si="57"/>
        <v>0.19</v>
      </c>
      <c r="AT63" s="1">
        <f t="shared" si="58"/>
        <v>51574.666666666664</v>
      </c>
      <c r="AU63" s="1">
        <f t="shared" si="59"/>
        <v>9477030.2705810908</v>
      </c>
    </row>
    <row r="64" spans="1:48" x14ac:dyDescent="0.15">
      <c r="C64" s="7">
        <v>6</v>
      </c>
      <c r="D64" s="7">
        <f t="shared" si="60"/>
        <v>20.425138077</v>
      </c>
      <c r="E64" s="10">
        <f t="shared" si="61"/>
        <v>15.5364854745161</v>
      </c>
      <c r="F64" s="7" t="s">
        <v>83</v>
      </c>
      <c r="G64" s="1">
        <v>7</v>
      </c>
      <c r="H64" s="9">
        <f t="shared" si="42"/>
        <v>20.425138077</v>
      </c>
      <c r="I64" s="9">
        <f t="shared" si="43"/>
        <v>293.57513807699996</v>
      </c>
      <c r="J64" s="9">
        <f t="shared" si="44"/>
        <v>0.20810317574651449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0.28265439507755868</v>
      </c>
      <c r="P64" s="9">
        <f t="shared" si="47"/>
        <v>5.8821277254349935E-2</v>
      </c>
      <c r="Q64" s="12">
        <f t="shared" si="48"/>
        <v>1.1176042678326488E-2</v>
      </c>
      <c r="R64" s="9">
        <f t="shared" si="49"/>
        <v>1.8955666666666669E-2</v>
      </c>
      <c r="S64" s="13">
        <f t="shared" si="50"/>
        <v>0.58958847899448641</v>
      </c>
      <c r="T64" s="2">
        <f t="shared" si="51"/>
        <v>0.01</v>
      </c>
      <c r="U64" s="14">
        <f t="shared" si="52"/>
        <v>5.8958847899448644E-3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2.5995884789944863E-2</v>
      </c>
      <c r="AR64" s="9">
        <f t="shared" si="56"/>
        <v>9.9766666666666666</v>
      </c>
      <c r="AS64" s="1">
        <f t="shared" si="57"/>
        <v>0.19</v>
      </c>
      <c r="AT64" s="1">
        <f t="shared" si="58"/>
        <v>51574.666666666664</v>
      </c>
      <c r="AU64" s="1">
        <f t="shared" si="59"/>
        <v>17027657.227511097</v>
      </c>
    </row>
    <row r="65" spans="1:48" x14ac:dyDescent="0.15">
      <c r="C65" s="7">
        <v>7</v>
      </c>
      <c r="D65" s="7">
        <f t="shared" si="60"/>
        <v>23.040486368064499</v>
      </c>
      <c r="E65" s="10">
        <f t="shared" si="61"/>
        <v>20.425138077</v>
      </c>
      <c r="F65" s="7" t="s">
        <v>83</v>
      </c>
      <c r="G65" s="1">
        <v>8</v>
      </c>
      <c r="H65" s="9">
        <f t="shared" si="42"/>
        <v>23.040486368064499</v>
      </c>
      <c r="I65" s="9">
        <f t="shared" si="43"/>
        <v>296.19048636806446</v>
      </c>
      <c r="J65" s="9">
        <f t="shared" si="44"/>
        <v>0.27891038468493012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0.32359978448987542</v>
      </c>
      <c r="P65" s="9">
        <f t="shared" si="47"/>
        <v>9.025534037603164E-2</v>
      </c>
      <c r="Q65" s="12">
        <f t="shared" si="48"/>
        <v>1.714851467144601E-2</v>
      </c>
      <c r="R65" s="9">
        <f t="shared" si="49"/>
        <v>1.8955666666666669E-2</v>
      </c>
      <c r="S65" s="13">
        <f t="shared" si="50"/>
        <v>0.90466428709687552</v>
      </c>
      <c r="T65" s="2">
        <f t="shared" si="51"/>
        <v>0.01</v>
      </c>
      <c r="U65" s="14">
        <f t="shared" si="52"/>
        <v>9.046642870968756E-3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2.9146642870968756E-2</v>
      </c>
      <c r="AR65" s="9">
        <f t="shared" si="56"/>
        <v>9.9766666666666666</v>
      </c>
      <c r="AS65" s="1">
        <f t="shared" si="57"/>
        <v>0.19</v>
      </c>
      <c r="AT65" s="1">
        <f t="shared" si="58"/>
        <v>51574.666666666664</v>
      </c>
      <c r="AU65" s="1">
        <f t="shared" si="59"/>
        <v>19091446.517392747</v>
      </c>
    </row>
    <row r="66" spans="1:48" x14ac:dyDescent="0.15">
      <c r="C66" s="7">
        <v>8</v>
      </c>
      <c r="D66" s="7">
        <f t="shared" si="60"/>
        <v>20.8118877193548</v>
      </c>
      <c r="E66" s="10">
        <f t="shared" si="61"/>
        <v>23.040486368064499</v>
      </c>
      <c r="F66" s="7" t="s">
        <v>83</v>
      </c>
      <c r="G66" s="1">
        <v>9</v>
      </c>
      <c r="H66" s="9">
        <f t="shared" si="42"/>
        <v>20.8118877193548</v>
      </c>
      <c r="I66" s="9">
        <f t="shared" si="43"/>
        <v>293.96188771935476</v>
      </c>
      <c r="J66" s="9">
        <f t="shared" si="44"/>
        <v>0.21738479553678541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0.33311111078051048</v>
      </c>
      <c r="P66" s="9">
        <f t="shared" si="47"/>
        <v>7.2413290708052747E-2</v>
      </c>
      <c r="Q66" s="12">
        <f t="shared" si="48"/>
        <v>1.3758525234530023E-2</v>
      </c>
      <c r="R66" s="9">
        <f t="shared" si="49"/>
        <v>1.8955666666666669E-2</v>
      </c>
      <c r="S66" s="13">
        <f t="shared" si="50"/>
        <v>0.72582650225244982</v>
      </c>
      <c r="T66" s="2">
        <f t="shared" si="51"/>
        <v>0.01</v>
      </c>
      <c r="U66" s="14">
        <f t="shared" si="52"/>
        <v>7.2582650225244986E-3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2.7358265022524499E-2</v>
      </c>
      <c r="AR66" s="9">
        <f t="shared" si="56"/>
        <v>9.9766666666666666</v>
      </c>
      <c r="AS66" s="1">
        <f t="shared" si="57"/>
        <v>0.19</v>
      </c>
      <c r="AT66" s="1">
        <f t="shared" si="58"/>
        <v>51574.666666666664</v>
      </c>
      <c r="AU66" s="1">
        <f t="shared" si="59"/>
        <v>17920034.763469245</v>
      </c>
    </row>
    <row r="67" spans="1:48" x14ac:dyDescent="0.15">
      <c r="C67" s="7">
        <v>9</v>
      </c>
      <c r="D67" s="7">
        <f t="shared" si="60"/>
        <v>18.238580682666701</v>
      </c>
      <c r="E67" s="10">
        <f t="shared" si="61"/>
        <v>20.8118877193548</v>
      </c>
      <c r="F67" s="7" t="s">
        <v>83</v>
      </c>
      <c r="G67" s="1">
        <v>10</v>
      </c>
      <c r="H67" s="9">
        <f t="shared" si="42"/>
        <v>18.238580682666701</v>
      </c>
      <c r="I67" s="9">
        <f t="shared" si="43"/>
        <v>291.38858068266666</v>
      </c>
      <c r="J67" s="9">
        <f t="shared" si="44"/>
        <v>0.16225301656477165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0.3604644867391244</v>
      </c>
      <c r="P67" s="9">
        <f t="shared" si="47"/>
        <v>5.8486450337895061E-2</v>
      </c>
      <c r="Q67" s="12">
        <f t="shared" si="48"/>
        <v>1.1112425564200062E-2</v>
      </c>
      <c r="R67" s="9">
        <f t="shared" si="49"/>
        <v>1.8955666666666669E-2</v>
      </c>
      <c r="S67" s="13">
        <f t="shared" si="50"/>
        <v>0.58623237892978675</v>
      </c>
      <c r="T67" s="2">
        <f t="shared" si="51"/>
        <v>0.01</v>
      </c>
      <c r="U67" s="14">
        <f t="shared" si="52"/>
        <v>5.8623237892978675E-3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2.5962323789297866E-2</v>
      </c>
      <c r="AR67" s="9">
        <f t="shared" si="56"/>
        <v>9.9766666666666666</v>
      </c>
      <c r="AS67" s="1">
        <f t="shared" si="57"/>
        <v>0.19</v>
      </c>
      <c r="AT67" s="1">
        <f t="shared" si="58"/>
        <v>51574.666666666664</v>
      </c>
      <c r="AU67" s="1">
        <f t="shared" si="59"/>
        <v>17005674.316760149</v>
      </c>
    </row>
    <row r="68" spans="1:48" x14ac:dyDescent="0.15">
      <c r="C68" s="7">
        <v>10</v>
      </c>
      <c r="D68" s="7">
        <f t="shared" si="60"/>
        <v>11.1559439659032</v>
      </c>
      <c r="E68" s="10">
        <f t="shared" si="61"/>
        <v>18.238580682666701</v>
      </c>
      <c r="F68" s="7" t="s">
        <v>83</v>
      </c>
      <c r="G68" s="1">
        <v>11</v>
      </c>
      <c r="H68" s="9">
        <f t="shared" si="42"/>
        <v>11.1559439659032</v>
      </c>
      <c r="I68" s="9">
        <f t="shared" si="43"/>
        <v>284.30594396590317</v>
      </c>
      <c r="J68" s="9">
        <f t="shared" si="44"/>
        <v>7.0577983355039869E-2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0.28687913458116787</v>
      </c>
      <c r="O68" s="9">
        <f t="shared" si="62"/>
        <v>0.11486556848672813</v>
      </c>
      <c r="P68" s="9">
        <f t="shared" si="47"/>
        <v>8.1069801807234897E-3</v>
      </c>
      <c r="Q68" s="12">
        <f t="shared" si="48"/>
        <v>1.5403262343374631E-3</v>
      </c>
      <c r="R68" s="9">
        <f t="shared" si="49"/>
        <v>1.8955666666666669E-2</v>
      </c>
      <c r="S68" s="13">
        <f t="shared" si="50"/>
        <v>8.1259407090445934E-2</v>
      </c>
      <c r="T68" s="2">
        <f t="shared" si="51"/>
        <v>0.01</v>
      </c>
      <c r="U68" s="14">
        <f t="shared" si="52"/>
        <v>8.1259407090445931E-4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1.2812594070904459E-2</v>
      </c>
      <c r="AR68" s="9">
        <f t="shared" si="56"/>
        <v>9.9766666666666666</v>
      </c>
      <c r="AS68" s="1">
        <f t="shared" si="57"/>
        <v>0.19</v>
      </c>
      <c r="AT68" s="1">
        <f t="shared" si="58"/>
        <v>51574.666666666664</v>
      </c>
      <c r="AU68" s="1">
        <f t="shared" si="59"/>
        <v>8392422.9468423072</v>
      </c>
    </row>
    <row r="69" spans="1:48" x14ac:dyDescent="0.15">
      <c r="C69" s="7">
        <v>11</v>
      </c>
      <c r="D69" s="7">
        <f t="shared" si="60"/>
        <v>7.5554125852666703</v>
      </c>
      <c r="E69" s="10">
        <f t="shared" si="61"/>
        <v>11.1559439659032</v>
      </c>
      <c r="F69" s="7" t="s">
        <v>85</v>
      </c>
      <c r="G69" s="1">
        <v>12</v>
      </c>
      <c r="H69" s="9">
        <f t="shared" si="42"/>
        <v>7.5554125852666703</v>
      </c>
      <c r="I69" s="9">
        <f t="shared" si="43"/>
        <v>280.70541258526663</v>
      </c>
      <c r="J69" s="9">
        <f t="shared" si="44"/>
        <v>4.5487337438750317E-2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0.20652525497267132</v>
      </c>
      <c r="P69" s="9">
        <f t="shared" si="47"/>
        <v>9.394283962565848E-3</v>
      </c>
      <c r="Q69" s="12">
        <f t="shared" si="48"/>
        <v>1.784913952887511E-3</v>
      </c>
      <c r="R69" s="9">
        <f t="shared" si="49"/>
        <v>1.8955666666666669E-2</v>
      </c>
      <c r="S69" s="13">
        <f t="shared" si="50"/>
        <v>9.4162552247569462E-2</v>
      </c>
      <c r="T69" s="2">
        <f t="shared" si="51"/>
        <v>0.01</v>
      </c>
      <c r="U69" s="14">
        <f t="shared" si="52"/>
        <v>9.4162552247569462E-4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1.2941625522475695E-2</v>
      </c>
      <c r="AR69" s="9">
        <f t="shared" si="56"/>
        <v>9.9766666666666666</v>
      </c>
      <c r="AS69" s="1">
        <f t="shared" si="57"/>
        <v>0.19</v>
      </c>
      <c r="AT69" s="1">
        <f t="shared" si="58"/>
        <v>51574.666666666664</v>
      </c>
      <c r="AU69" s="1">
        <f t="shared" si="59"/>
        <v>8476940.2982106674</v>
      </c>
      <c r="AV69" s="1">
        <f>SUM(AU58:AU69)</f>
        <v>139837148.4892574</v>
      </c>
    </row>
    <row r="70" spans="1:48" x14ac:dyDescent="0.15">
      <c r="C70" s="7">
        <v>12</v>
      </c>
      <c r="D70" s="7">
        <f t="shared" si="60"/>
        <v>1.4632997142580599</v>
      </c>
      <c r="E70" s="10">
        <f t="shared" si="61"/>
        <v>7.5554125852666703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4.5370835930967699</v>
      </c>
      <c r="E73" s="7"/>
      <c r="F73" s="7"/>
      <c r="G73" s="1">
        <v>1</v>
      </c>
      <c r="H73" s="9">
        <f t="shared" ref="H73:H84" si="63">E74</f>
        <v>4.5370835930967699</v>
      </c>
      <c r="I73" s="9">
        <f t="shared" ref="I73:I84" si="64">H73+273.15</f>
        <v>277.68708359309676</v>
      </c>
      <c r="J73" s="9">
        <f t="shared" ref="J73:J84" si="65">EXP(($C$15*(I73-$C$13))/($C$16*I73*$C$13))</f>
        <v>3.1199560838389089E-2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3.4163519118036055E-3</v>
      </c>
      <c r="Q73" s="12">
        <f t="shared" ref="Q73:Q84" si="69">P73*$B$75</f>
        <v>6.1494334412464898E-4</v>
      </c>
      <c r="R73" s="9">
        <f t="shared" ref="R73:R84" si="70">L73*$B$75</f>
        <v>1.9710000000000002E-2</v>
      </c>
      <c r="S73" s="13">
        <f t="shared" ref="S73:S84" si="71">Q73/R73</f>
        <v>3.1199560838389089E-2</v>
      </c>
      <c r="T73" s="2">
        <f t="shared" ref="T73:T84" si="72">$B$74/100</f>
        <v>0.01</v>
      </c>
      <c r="U73" s="14">
        <f t="shared" ref="U73:U84" si="73">S73*T73</f>
        <v>3.1199560838389087E-4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1.2911995608383891E-2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6294.166666666667</v>
      </c>
      <c r="AU73" s="1">
        <f t="shared" ref="AU73:AU84" si="80">AT73*10000*AS73*0.67*AR73*AQ73</f>
        <v>1073230.571569802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2.4948192780967702</v>
      </c>
      <c r="E74" s="10">
        <f t="shared" ref="E74:E85" si="82">D73</f>
        <v>4.5370835930967699</v>
      </c>
      <c r="F74" s="7" t="s">
        <v>83</v>
      </c>
      <c r="G74" s="1">
        <v>2</v>
      </c>
      <c r="H74" s="9">
        <f t="shared" si="63"/>
        <v>2.4948192780967702</v>
      </c>
      <c r="I74" s="9">
        <f t="shared" si="64"/>
        <v>275.64481927809675</v>
      </c>
      <c r="J74" s="9">
        <f t="shared" si="65"/>
        <v>2.4061526563509614E-2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0.21558364808819641</v>
      </c>
      <c r="P74" s="9">
        <f t="shared" si="68"/>
        <v>5.1872716751324467E-3</v>
      </c>
      <c r="Q74" s="12">
        <f t="shared" si="69"/>
        <v>9.3370890152384039E-4</v>
      </c>
      <c r="R74" s="9">
        <f t="shared" si="70"/>
        <v>1.9710000000000002E-2</v>
      </c>
      <c r="S74" s="13">
        <f t="shared" si="71"/>
        <v>4.7372344065136497E-2</v>
      </c>
      <c r="T74" s="2">
        <f t="shared" si="72"/>
        <v>0.01</v>
      </c>
      <c r="U74" s="14">
        <f t="shared" si="73"/>
        <v>4.7372344065136496E-4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1.3073723440651365E-2</v>
      </c>
      <c r="AR74" s="9">
        <f t="shared" si="77"/>
        <v>10.950000000000001</v>
      </c>
      <c r="AS74" s="1">
        <f t="shared" si="78"/>
        <v>0.18</v>
      </c>
      <c r="AT74" s="1">
        <f t="shared" si="79"/>
        <v>6294.166666666667</v>
      </c>
      <c r="AU74" s="1">
        <f t="shared" si="80"/>
        <v>1086673.2073270869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7.0779182654827597</v>
      </c>
      <c r="E75" s="10">
        <f t="shared" si="82"/>
        <v>2.4948192780967702</v>
      </c>
      <c r="F75" s="7" t="s">
        <v>83</v>
      </c>
      <c r="G75" s="1">
        <v>3</v>
      </c>
      <c r="H75" s="9">
        <f t="shared" si="63"/>
        <v>7.0779182654827597</v>
      </c>
      <c r="I75" s="9">
        <f t="shared" si="64"/>
        <v>280.22791826548274</v>
      </c>
      <c r="J75" s="9">
        <f t="shared" si="65"/>
        <v>4.2876732830692224E-2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0.31989637641306401</v>
      </c>
      <c r="P75" s="9">
        <f t="shared" si="68"/>
        <v>1.37161114649695E-2</v>
      </c>
      <c r="Q75" s="12">
        <f t="shared" si="69"/>
        <v>2.4689000636945097E-3</v>
      </c>
      <c r="R75" s="9">
        <f t="shared" si="70"/>
        <v>1.9710000000000002E-2</v>
      </c>
      <c r="S75" s="13">
        <f t="shared" si="71"/>
        <v>0.12526129191752966</v>
      </c>
      <c r="T75" s="2">
        <f t="shared" si="72"/>
        <v>0.01</v>
      </c>
      <c r="U75" s="14">
        <f t="shared" si="73"/>
        <v>1.2526129191752966E-3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1.3852612919175297E-2</v>
      </c>
      <c r="AR75" s="9">
        <f t="shared" si="77"/>
        <v>10.950000000000001</v>
      </c>
      <c r="AS75" s="1">
        <f t="shared" si="78"/>
        <v>0.18</v>
      </c>
      <c r="AT75" s="1">
        <f t="shared" si="79"/>
        <v>6294.166666666667</v>
      </c>
      <c r="AU75" s="1">
        <f t="shared" si="80"/>
        <v>1151413.6258943893</v>
      </c>
    </row>
    <row r="76" spans="1:48" x14ac:dyDescent="0.15">
      <c r="C76" s="7">
        <v>3</v>
      </c>
      <c r="D76" s="7">
        <f t="shared" si="81"/>
        <v>7.67672843387097</v>
      </c>
      <c r="E76" s="10">
        <f t="shared" si="82"/>
        <v>7.0779182654827597</v>
      </c>
      <c r="F76" s="7" t="s">
        <v>83</v>
      </c>
      <c r="G76" s="1">
        <v>4</v>
      </c>
      <c r="H76" s="9">
        <f t="shared" si="63"/>
        <v>7.67672843387097</v>
      </c>
      <c r="I76" s="9">
        <f t="shared" si="64"/>
        <v>280.82672843387093</v>
      </c>
      <c r="J76" s="9">
        <f t="shared" si="65"/>
        <v>4.6174077706963898E-2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0.41568026494809457</v>
      </c>
      <c r="P76" s="9">
        <f t="shared" si="68"/>
        <v>1.919365285496466E-2</v>
      </c>
      <c r="Q76" s="12">
        <f t="shared" si="69"/>
        <v>3.4548575138936386E-3</v>
      </c>
      <c r="R76" s="9">
        <f t="shared" si="70"/>
        <v>1.9710000000000002E-2</v>
      </c>
      <c r="S76" s="13">
        <f t="shared" si="71"/>
        <v>0.17528450095858134</v>
      </c>
      <c r="T76" s="2">
        <f t="shared" si="72"/>
        <v>0.01</v>
      </c>
      <c r="U76" s="14">
        <f t="shared" si="73"/>
        <v>1.7528450095858133E-3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1.4352845009585814E-2</v>
      </c>
      <c r="AR76" s="9">
        <f t="shared" si="77"/>
        <v>10.950000000000001</v>
      </c>
      <c r="AS76" s="1">
        <f t="shared" si="78"/>
        <v>0.18</v>
      </c>
      <c r="AT76" s="1">
        <f t="shared" si="79"/>
        <v>6294.166666666667</v>
      </c>
      <c r="AU76" s="1">
        <f t="shared" si="80"/>
        <v>1192992.355363616</v>
      </c>
    </row>
    <row r="77" spans="1:48" x14ac:dyDescent="0.15">
      <c r="C77" s="7">
        <v>4</v>
      </c>
      <c r="D77" s="7">
        <f t="shared" si="81"/>
        <v>12.7625502841667</v>
      </c>
      <c r="E77" s="10">
        <f t="shared" si="82"/>
        <v>7.67672843387097</v>
      </c>
      <c r="F77" s="7" t="s">
        <v>83</v>
      </c>
      <c r="G77" s="1">
        <v>5</v>
      </c>
      <c r="H77" s="9">
        <f t="shared" si="63"/>
        <v>12.7625502841667</v>
      </c>
      <c r="I77" s="9">
        <f t="shared" si="64"/>
        <v>285.91255028416668</v>
      </c>
      <c r="J77" s="9">
        <f t="shared" si="65"/>
        <v>8.555530415787034E-2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0.37666228148847336</v>
      </c>
      <c r="O77" s="9">
        <f t="shared" si="83"/>
        <v>0.12932433060465653</v>
      </c>
      <c r="P77" s="9">
        <f t="shared" si="68"/>
        <v>1.106438243989437E-2</v>
      </c>
      <c r="Q77" s="12">
        <f t="shared" si="69"/>
        <v>1.9915888391809867E-3</v>
      </c>
      <c r="R77" s="9">
        <f t="shared" si="70"/>
        <v>1.9710000000000002E-2</v>
      </c>
      <c r="S77" s="13">
        <f t="shared" si="71"/>
        <v>0.10104458849218602</v>
      </c>
      <c r="T77" s="2">
        <f t="shared" si="72"/>
        <v>0.01</v>
      </c>
      <c r="U77" s="14">
        <f t="shared" si="73"/>
        <v>1.0104458849218602E-3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1.361044588492186E-2</v>
      </c>
      <c r="AR77" s="9">
        <f t="shared" si="77"/>
        <v>10.950000000000001</v>
      </c>
      <c r="AS77" s="1">
        <f t="shared" si="78"/>
        <v>0.18</v>
      </c>
      <c r="AT77" s="1">
        <f t="shared" si="79"/>
        <v>6294.166666666667</v>
      </c>
      <c r="AU77" s="1">
        <f t="shared" si="80"/>
        <v>1131284.9740213649</v>
      </c>
    </row>
    <row r="78" spans="1:48" x14ac:dyDescent="0.15">
      <c r="C78" s="7">
        <v>5</v>
      </c>
      <c r="D78" s="7">
        <f t="shared" si="81"/>
        <v>15.5364854745161</v>
      </c>
      <c r="E78" s="10">
        <f t="shared" si="82"/>
        <v>12.7625502841667</v>
      </c>
      <c r="F78" s="7" t="s">
        <v>85</v>
      </c>
      <c r="G78" s="1">
        <v>6</v>
      </c>
      <c r="H78" s="9">
        <f t="shared" si="63"/>
        <v>15.5364854745161</v>
      </c>
      <c r="I78" s="9">
        <f t="shared" si="64"/>
        <v>288.68648547451608</v>
      </c>
      <c r="J78" s="9">
        <f t="shared" si="65"/>
        <v>0.11867545088962785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0.22775994816476217</v>
      </c>
      <c r="P78" s="9">
        <f t="shared" si="68"/>
        <v>2.7029514543051417E-2</v>
      </c>
      <c r="Q78" s="12">
        <f t="shared" si="69"/>
        <v>4.8653126177492546E-3</v>
      </c>
      <c r="R78" s="9">
        <f t="shared" si="70"/>
        <v>1.9710000000000002E-2</v>
      </c>
      <c r="S78" s="13">
        <f t="shared" si="71"/>
        <v>0.2468448816717024</v>
      </c>
      <c r="T78" s="2">
        <f t="shared" si="72"/>
        <v>0.01</v>
      </c>
      <c r="U78" s="14">
        <f t="shared" si="73"/>
        <v>2.4684488167170241E-3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1.5068448816717024E-2</v>
      </c>
      <c r="AR78" s="9">
        <f t="shared" si="77"/>
        <v>10.950000000000001</v>
      </c>
      <c r="AS78" s="1">
        <f t="shared" si="78"/>
        <v>0.18</v>
      </c>
      <c r="AT78" s="1">
        <f t="shared" si="79"/>
        <v>6294.166666666667</v>
      </c>
      <c r="AU78" s="1">
        <f t="shared" si="80"/>
        <v>1252472.5400103859</v>
      </c>
    </row>
    <row r="79" spans="1:48" x14ac:dyDescent="0.15">
      <c r="C79" s="7">
        <v>6</v>
      </c>
      <c r="D79" s="7">
        <f t="shared" si="81"/>
        <v>20.425138077</v>
      </c>
      <c r="E79" s="10">
        <f t="shared" si="82"/>
        <v>15.5364854745161</v>
      </c>
      <c r="F79" s="7" t="s">
        <v>83</v>
      </c>
      <c r="G79" s="1">
        <v>7</v>
      </c>
      <c r="H79" s="9">
        <f t="shared" si="63"/>
        <v>20.425138077</v>
      </c>
      <c r="I79" s="9">
        <f t="shared" si="64"/>
        <v>293.57513807699996</v>
      </c>
      <c r="J79" s="9">
        <f t="shared" si="65"/>
        <v>0.20810317574651449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0.31023043362171077</v>
      </c>
      <c r="P79" s="9">
        <f t="shared" si="68"/>
        <v>6.455993844989627E-2</v>
      </c>
      <c r="Q79" s="12">
        <f t="shared" si="69"/>
        <v>1.1620788920981328E-2</v>
      </c>
      <c r="R79" s="9">
        <f t="shared" si="70"/>
        <v>1.9710000000000002E-2</v>
      </c>
      <c r="S79" s="13">
        <f t="shared" si="71"/>
        <v>0.58958847899448641</v>
      </c>
      <c r="T79" s="2">
        <f t="shared" si="72"/>
        <v>0.01</v>
      </c>
      <c r="U79" s="14">
        <f t="shared" si="73"/>
        <v>5.8958847899448644E-3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2.7495884789944865E-2</v>
      </c>
      <c r="AR79" s="9">
        <f t="shared" si="77"/>
        <v>10.950000000000001</v>
      </c>
      <c r="AS79" s="1">
        <f t="shared" si="78"/>
        <v>0.18</v>
      </c>
      <c r="AT79" s="1">
        <f t="shared" si="79"/>
        <v>6294.166666666667</v>
      </c>
      <c r="AU79" s="1">
        <f t="shared" si="80"/>
        <v>2285427.0589876273</v>
      </c>
    </row>
    <row r="80" spans="1:48" x14ac:dyDescent="0.15">
      <c r="C80" s="7">
        <v>7</v>
      </c>
      <c r="D80" s="7">
        <f t="shared" si="81"/>
        <v>23.040486368064499</v>
      </c>
      <c r="E80" s="10">
        <f t="shared" si="82"/>
        <v>20.425138077</v>
      </c>
      <c r="F80" s="7" t="s">
        <v>83</v>
      </c>
      <c r="G80" s="1">
        <v>8</v>
      </c>
      <c r="H80" s="9">
        <f t="shared" si="63"/>
        <v>23.040486368064499</v>
      </c>
      <c r="I80" s="9">
        <f t="shared" si="64"/>
        <v>296.19048636806446</v>
      </c>
      <c r="J80" s="9">
        <f t="shared" si="65"/>
        <v>0.27891038468493012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0.35517049517181454</v>
      </c>
      <c r="P80" s="9">
        <f t="shared" si="68"/>
        <v>9.9060739437107914E-2</v>
      </c>
      <c r="Q80" s="12">
        <f t="shared" si="69"/>
        <v>1.7830933098679422E-2</v>
      </c>
      <c r="R80" s="9">
        <f t="shared" si="70"/>
        <v>1.9710000000000002E-2</v>
      </c>
      <c r="S80" s="13">
        <f t="shared" si="71"/>
        <v>0.90466428709687574</v>
      </c>
      <c r="T80" s="2">
        <f t="shared" si="72"/>
        <v>0.01</v>
      </c>
      <c r="U80" s="14">
        <f t="shared" si="73"/>
        <v>9.0466428709687578E-3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3.0646642870968757E-2</v>
      </c>
      <c r="AR80" s="9">
        <f t="shared" si="77"/>
        <v>10.950000000000001</v>
      </c>
      <c r="AS80" s="1">
        <f t="shared" si="78"/>
        <v>0.18</v>
      </c>
      <c r="AT80" s="1">
        <f t="shared" si="79"/>
        <v>6294.166666666667</v>
      </c>
      <c r="AU80" s="1">
        <f t="shared" si="80"/>
        <v>2547314.5315933186</v>
      </c>
    </row>
    <row r="81" spans="1:48" x14ac:dyDescent="0.15">
      <c r="C81" s="7">
        <v>8</v>
      </c>
      <c r="D81" s="7">
        <f t="shared" si="81"/>
        <v>20.8118877193548</v>
      </c>
      <c r="E81" s="10">
        <f t="shared" si="82"/>
        <v>23.040486368064499</v>
      </c>
      <c r="F81" s="7" t="s">
        <v>83</v>
      </c>
      <c r="G81" s="1">
        <v>9</v>
      </c>
      <c r="H81" s="9">
        <f t="shared" si="63"/>
        <v>20.8118877193548</v>
      </c>
      <c r="I81" s="9">
        <f t="shared" si="64"/>
        <v>293.96188771935476</v>
      </c>
      <c r="J81" s="9">
        <f t="shared" si="65"/>
        <v>0.21738479553678541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0.36560975573470667</v>
      </c>
      <c r="P81" s="9">
        <f t="shared" si="68"/>
        <v>7.947800199664326E-2</v>
      </c>
      <c r="Q81" s="12">
        <f t="shared" si="69"/>
        <v>1.4306040359395786E-2</v>
      </c>
      <c r="R81" s="9">
        <f t="shared" si="70"/>
        <v>1.9710000000000002E-2</v>
      </c>
      <c r="S81" s="13">
        <f t="shared" si="71"/>
        <v>0.72582650225244982</v>
      </c>
      <c r="T81" s="2">
        <f t="shared" si="72"/>
        <v>0.01</v>
      </c>
      <c r="U81" s="14">
        <f t="shared" si="73"/>
        <v>7.2582650225244986E-3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2.8858265022524501E-2</v>
      </c>
      <c r="AR81" s="9">
        <f t="shared" si="77"/>
        <v>10.950000000000001</v>
      </c>
      <c r="AS81" s="1">
        <f t="shared" si="78"/>
        <v>0.18</v>
      </c>
      <c r="AT81" s="1">
        <f t="shared" si="79"/>
        <v>6294.166666666667</v>
      </c>
      <c r="AU81" s="1">
        <f t="shared" si="80"/>
        <v>2398666.5736260503</v>
      </c>
    </row>
    <row r="82" spans="1:48" x14ac:dyDescent="0.15">
      <c r="C82" s="7">
        <v>9</v>
      </c>
      <c r="D82" s="7">
        <f t="shared" si="81"/>
        <v>18.238580682666701</v>
      </c>
      <c r="E82" s="10">
        <f t="shared" si="82"/>
        <v>20.8118877193548</v>
      </c>
      <c r="F82" s="7" t="s">
        <v>83</v>
      </c>
      <c r="G82" s="1">
        <v>10</v>
      </c>
      <c r="H82" s="9">
        <f t="shared" si="63"/>
        <v>18.238580682666701</v>
      </c>
      <c r="I82" s="9">
        <f t="shared" si="64"/>
        <v>291.38858068266666</v>
      </c>
      <c r="J82" s="9">
        <f t="shared" si="65"/>
        <v>0.16225301656477165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0.39563175373806347</v>
      </c>
      <c r="P82" s="9">
        <f t="shared" si="68"/>
        <v>6.4192445492811667E-2</v>
      </c>
      <c r="Q82" s="12">
        <f t="shared" si="69"/>
        <v>1.1554640188706099E-2</v>
      </c>
      <c r="R82" s="9">
        <f t="shared" si="70"/>
        <v>1.9710000000000002E-2</v>
      </c>
      <c r="S82" s="13">
        <f t="shared" si="71"/>
        <v>0.58623237892978686</v>
      </c>
      <c r="T82" s="2">
        <f t="shared" si="72"/>
        <v>0.01</v>
      </c>
      <c r="U82" s="14">
        <f t="shared" si="73"/>
        <v>5.8623237892978684E-3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2.746232378929787E-2</v>
      </c>
      <c r="AR82" s="9">
        <f t="shared" si="77"/>
        <v>10.950000000000001</v>
      </c>
      <c r="AS82" s="1">
        <f t="shared" si="78"/>
        <v>0.18</v>
      </c>
      <c r="AT82" s="1">
        <f t="shared" si="79"/>
        <v>6294.166666666667</v>
      </c>
      <c r="AU82" s="1">
        <f t="shared" si="80"/>
        <v>2282637.5063112429</v>
      </c>
    </row>
    <row r="83" spans="1:48" x14ac:dyDescent="0.15">
      <c r="C83" s="7">
        <v>10</v>
      </c>
      <c r="D83" s="7">
        <f t="shared" si="81"/>
        <v>11.1559439659032</v>
      </c>
      <c r="E83" s="10">
        <f t="shared" si="82"/>
        <v>18.238580682666701</v>
      </c>
      <c r="F83" s="7" t="s">
        <v>83</v>
      </c>
      <c r="G83" s="1">
        <v>11</v>
      </c>
      <c r="H83" s="9">
        <f t="shared" si="63"/>
        <v>11.1559439659032</v>
      </c>
      <c r="I83" s="9">
        <f t="shared" si="64"/>
        <v>284.30594396590317</v>
      </c>
      <c r="J83" s="9">
        <f t="shared" si="65"/>
        <v>7.0577983355039869E-2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0.31486734283298923</v>
      </c>
      <c r="O83" s="9">
        <f t="shared" si="83"/>
        <v>0.12607196541226262</v>
      </c>
      <c r="P83" s="9">
        <f t="shared" si="68"/>
        <v>8.897905076403834E-3</v>
      </c>
      <c r="Q83" s="12">
        <f t="shared" si="69"/>
        <v>1.6016229137526901E-3</v>
      </c>
      <c r="R83" s="9">
        <f t="shared" si="70"/>
        <v>1.9710000000000002E-2</v>
      </c>
      <c r="S83" s="13">
        <f t="shared" si="71"/>
        <v>8.1259407090445962E-2</v>
      </c>
      <c r="T83" s="2">
        <f t="shared" si="72"/>
        <v>0.01</v>
      </c>
      <c r="U83" s="14">
        <f t="shared" si="73"/>
        <v>8.1259407090445964E-4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1.3412594070904459E-2</v>
      </c>
      <c r="AR83" s="9">
        <f t="shared" si="77"/>
        <v>10.950000000000001</v>
      </c>
      <c r="AS83" s="1">
        <f t="shared" si="78"/>
        <v>0.18</v>
      </c>
      <c r="AT83" s="1">
        <f t="shared" si="79"/>
        <v>6294.166666666667</v>
      </c>
      <c r="AU83" s="1">
        <f t="shared" si="80"/>
        <v>1114839.7534772886</v>
      </c>
    </row>
    <row r="84" spans="1:48" x14ac:dyDescent="0.15">
      <c r="C84" s="7">
        <v>11</v>
      </c>
      <c r="D84" s="7">
        <f t="shared" si="81"/>
        <v>7.5554125852666703</v>
      </c>
      <c r="E84" s="10">
        <f t="shared" si="82"/>
        <v>11.1559439659032</v>
      </c>
      <c r="F84" s="7" t="s">
        <v>85</v>
      </c>
      <c r="G84" s="1">
        <v>12</v>
      </c>
      <c r="H84" s="9">
        <f t="shared" si="63"/>
        <v>7.5554125852666703</v>
      </c>
      <c r="I84" s="9">
        <f t="shared" si="64"/>
        <v>280.70541258526663</v>
      </c>
      <c r="J84" s="9">
        <f t="shared" si="65"/>
        <v>4.5487337438750317E-2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0.2266740603358588</v>
      </c>
      <c r="P84" s="9">
        <f t="shared" si="68"/>
        <v>1.0310799471108857E-2</v>
      </c>
      <c r="Q84" s="12">
        <f t="shared" si="69"/>
        <v>1.8559439047995943E-3</v>
      </c>
      <c r="R84" s="9">
        <f t="shared" si="70"/>
        <v>1.9710000000000002E-2</v>
      </c>
      <c r="S84" s="13">
        <f t="shared" si="71"/>
        <v>9.4162552247569462E-2</v>
      </c>
      <c r="T84" s="2">
        <f t="shared" si="72"/>
        <v>0.01</v>
      </c>
      <c r="U84" s="14">
        <f t="shared" si="73"/>
        <v>9.4162552247569462E-4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1.3541625522475694E-2</v>
      </c>
      <c r="AR84" s="9">
        <f t="shared" si="77"/>
        <v>10.950000000000001</v>
      </c>
      <c r="AS84" s="1">
        <f t="shared" si="78"/>
        <v>0.18</v>
      </c>
      <c r="AT84" s="1">
        <f t="shared" si="79"/>
        <v>6294.166666666667</v>
      </c>
      <c r="AU84" s="1">
        <f t="shared" si="80"/>
        <v>1125564.7027973118</v>
      </c>
      <c r="AV84" s="1">
        <f>SUM(AU73:AU84)</f>
        <v>18642517.400979485</v>
      </c>
    </row>
    <row r="85" spans="1:48" x14ac:dyDescent="0.15">
      <c r="C85" s="7">
        <v>12</v>
      </c>
      <c r="D85" s="7">
        <f t="shared" si="81"/>
        <v>1.4632997142580599</v>
      </c>
      <c r="E85" s="10">
        <f t="shared" si="82"/>
        <v>7.5554125852666703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4.5370835930967699</v>
      </c>
      <c r="E89" s="7"/>
      <c r="F89" s="7"/>
      <c r="G89" s="1">
        <v>1</v>
      </c>
      <c r="H89" s="9">
        <f t="shared" ref="H89:H100" si="84">E90</f>
        <v>4.5370835930967699</v>
      </c>
      <c r="I89" s="9">
        <f t="shared" ref="I89:I100" si="85">H89+273.15</f>
        <v>277.68708359309676</v>
      </c>
      <c r="J89" s="9">
        <f t="shared" ref="J89:J100" si="86">EXP(($C$15*(I89-$C$13))/($C$16*I89*$C$13))</f>
        <v>3.1199560838389089E-2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0.16552225012688468</v>
      </c>
      <c r="Q89" s="12">
        <f t="shared" ref="Q89:Q100" si="90">P89*$B$91</f>
        <v>7.4485012557098107E-2</v>
      </c>
      <c r="R89" s="9">
        <f t="shared" ref="R89:R100" si="91">L89*$B$91</f>
        <v>2.3873737500000001</v>
      </c>
      <c r="S89" s="13">
        <f t="shared" ref="S89:S100" si="92">Q89/R89</f>
        <v>3.1199560838389089E-2</v>
      </c>
      <c r="T89" s="2">
        <f t="shared" ref="T89:T100" si="93">$B$90/100</f>
        <v>0.51</v>
      </c>
      <c r="U89" s="14">
        <f t="shared" ref="U89:U100" si="94">S89*T89</f>
        <v>1.5911776027578435E-2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3.5134400472314899E-2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96918.916666666672</v>
      </c>
      <c r="AN89" s="1">
        <f t="shared" ref="AN89:AN100" si="99">AM89*10000*AK89*AJ89</f>
        <v>354224684.97778422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2.4948192780967702</v>
      </c>
      <c r="E90" s="10">
        <f t="shared" ref="E90:E101" si="101">D89</f>
        <v>4.5370835930967699</v>
      </c>
      <c r="F90" s="7" t="s">
        <v>83</v>
      </c>
      <c r="G90" s="1">
        <v>2</v>
      </c>
      <c r="H90" s="9">
        <f t="shared" si="84"/>
        <v>2.4948192780967702</v>
      </c>
      <c r="I90" s="9">
        <f t="shared" si="85"/>
        <v>275.64481927809675</v>
      </c>
      <c r="J90" s="9">
        <f t="shared" si="86"/>
        <v>2.4061526563509614E-2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10.445027749873116</v>
      </c>
      <c r="P90" s="9">
        <f t="shared" si="89"/>
        <v>0.25132331266016705</v>
      </c>
      <c r="Q90" s="12">
        <f t="shared" si="90"/>
        <v>0.11309549069707518</v>
      </c>
      <c r="R90" s="9">
        <f t="shared" si="91"/>
        <v>2.3873737500000001</v>
      </c>
      <c r="S90" s="13">
        <f t="shared" si="92"/>
        <v>4.7372344065136504E-2</v>
      </c>
      <c r="T90" s="2">
        <f t="shared" si="93"/>
        <v>0.51</v>
      </c>
      <c r="U90" s="14">
        <f t="shared" si="94"/>
        <v>2.4159895473219617E-2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3.7621208485175715E-2</v>
      </c>
      <c r="AK90" s="9">
        <f t="shared" si="96"/>
        <v>10.4025</v>
      </c>
      <c r="AL90" s="1">
        <f t="shared" si="97"/>
        <v>0.45</v>
      </c>
      <c r="AM90" s="17">
        <f t="shared" si="98"/>
        <v>96918.916666666672</v>
      </c>
      <c r="AN90" s="1">
        <f t="shared" si="99"/>
        <v>379296659.25695181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7.0779182654827597</v>
      </c>
      <c r="E91" s="10">
        <f t="shared" si="101"/>
        <v>2.4948192780967702</v>
      </c>
      <c r="F91" s="7" t="s">
        <v>83</v>
      </c>
      <c r="G91" s="1">
        <v>3</v>
      </c>
      <c r="H91" s="9">
        <f t="shared" si="84"/>
        <v>7.0779182654827597</v>
      </c>
      <c r="I91" s="9">
        <f t="shared" si="85"/>
        <v>280.22791826548274</v>
      </c>
      <c r="J91" s="9">
        <f t="shared" si="86"/>
        <v>4.2876732830692224E-2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15.498979437212949</v>
      </c>
      <c r="P91" s="9">
        <f t="shared" si="89"/>
        <v>0.66454560047777211</v>
      </c>
      <c r="Q91" s="12">
        <f t="shared" si="90"/>
        <v>0.29904552021499747</v>
      </c>
      <c r="R91" s="9">
        <f t="shared" si="91"/>
        <v>2.3873737500000001</v>
      </c>
      <c r="S91" s="13">
        <f t="shared" si="92"/>
        <v>0.12526129191752966</v>
      </c>
      <c r="T91" s="2">
        <f t="shared" si="93"/>
        <v>0.51</v>
      </c>
      <c r="U91" s="14">
        <f t="shared" si="94"/>
        <v>6.3883258877940122E-2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4.9597802551698947E-2</v>
      </c>
      <c r="AK91" s="9">
        <f t="shared" si="96"/>
        <v>10.4025</v>
      </c>
      <c r="AL91" s="1">
        <f t="shared" si="97"/>
        <v>0.45</v>
      </c>
      <c r="AM91" s="17">
        <f t="shared" si="98"/>
        <v>96918.916666666672</v>
      </c>
      <c r="AN91" s="1">
        <f t="shared" si="99"/>
        <v>500044564.5375303</v>
      </c>
    </row>
    <row r="92" spans="1:48" x14ac:dyDescent="0.15">
      <c r="C92" s="7">
        <v>3</v>
      </c>
      <c r="D92" s="7">
        <f t="shared" si="100"/>
        <v>7.67672843387097</v>
      </c>
      <c r="E92" s="10">
        <f t="shared" si="101"/>
        <v>7.0779182654827597</v>
      </c>
      <c r="F92" s="7" t="s">
        <v>83</v>
      </c>
      <c r="G92" s="1">
        <v>4</v>
      </c>
      <c r="H92" s="9">
        <f t="shared" si="84"/>
        <v>7.67672843387097</v>
      </c>
      <c r="I92" s="9">
        <f t="shared" si="85"/>
        <v>280.82672843387093</v>
      </c>
      <c r="J92" s="9">
        <f t="shared" si="86"/>
        <v>4.6174077706963898E-2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20.139708836735174</v>
      </c>
      <c r="P92" s="9">
        <f t="shared" si="89"/>
        <v>0.92993248082303748</v>
      </c>
      <c r="Q92" s="12">
        <f t="shared" si="90"/>
        <v>0.41846961637036689</v>
      </c>
      <c r="R92" s="9">
        <f t="shared" si="91"/>
        <v>2.3873737500000001</v>
      </c>
      <c r="S92" s="13">
        <f t="shared" si="92"/>
        <v>0.17528450095858131</v>
      </c>
      <c r="T92" s="2">
        <f t="shared" si="93"/>
        <v>0.51</v>
      </c>
      <c r="U92" s="14">
        <f t="shared" si="94"/>
        <v>8.9395095488876475E-2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5.7289621289896259E-2</v>
      </c>
      <c r="AK92" s="9">
        <f t="shared" si="96"/>
        <v>10.4025</v>
      </c>
      <c r="AL92" s="1">
        <f t="shared" si="97"/>
        <v>0.45</v>
      </c>
      <c r="AM92" s="17">
        <f t="shared" si="98"/>
        <v>96918.916666666672</v>
      </c>
      <c r="AN92" s="1">
        <f t="shared" si="99"/>
        <v>577593406.49346769</v>
      </c>
    </row>
    <row r="93" spans="1:48" x14ac:dyDescent="0.15">
      <c r="C93" s="7">
        <v>4</v>
      </c>
      <c r="D93" s="7">
        <f t="shared" si="100"/>
        <v>12.7625502841667</v>
      </c>
      <c r="E93" s="10">
        <f t="shared" si="101"/>
        <v>7.67672843387097</v>
      </c>
      <c r="F93" s="7" t="s">
        <v>83</v>
      </c>
      <c r="G93" s="1">
        <v>5</v>
      </c>
      <c r="H93" s="9">
        <f t="shared" si="84"/>
        <v>12.7625502841667</v>
      </c>
      <c r="I93" s="9">
        <f t="shared" si="85"/>
        <v>285.91255028416668</v>
      </c>
      <c r="J93" s="9">
        <f t="shared" si="86"/>
        <v>8.555530415787034E-2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18.24928753811653</v>
      </c>
      <c r="O93" s="9">
        <f t="shared" si="102"/>
        <v>6.2657638177956088</v>
      </c>
      <c r="P93" s="9">
        <f t="shared" si="89"/>
        <v>0.5360693292128822</v>
      </c>
      <c r="Q93" s="12">
        <f t="shared" si="90"/>
        <v>0.24123119814579699</v>
      </c>
      <c r="R93" s="9">
        <f t="shared" si="91"/>
        <v>2.3873737500000001</v>
      </c>
      <c r="S93" s="13">
        <f t="shared" si="92"/>
        <v>0.10104458849218602</v>
      </c>
      <c r="T93" s="2">
        <f t="shared" si="93"/>
        <v>0.51</v>
      </c>
      <c r="U93" s="14">
        <f t="shared" si="94"/>
        <v>5.1532740131014873E-2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3.844812114950099E-2</v>
      </c>
      <c r="AK93" s="9">
        <f t="shared" si="96"/>
        <v>10.4025</v>
      </c>
      <c r="AL93" s="1">
        <f t="shared" si="97"/>
        <v>0.45</v>
      </c>
      <c r="AM93" s="17">
        <f t="shared" si="98"/>
        <v>96918.916666666672</v>
      </c>
      <c r="AN93" s="1">
        <f t="shared" si="99"/>
        <v>387633584.72279459</v>
      </c>
    </row>
    <row r="94" spans="1:48" x14ac:dyDescent="0.15">
      <c r="C94" s="7">
        <v>5</v>
      </c>
      <c r="D94" s="7">
        <f t="shared" si="100"/>
        <v>15.5364854745161</v>
      </c>
      <c r="E94" s="10">
        <f t="shared" si="101"/>
        <v>12.7625502841667</v>
      </c>
      <c r="F94" s="7" t="s">
        <v>85</v>
      </c>
      <c r="G94" s="1">
        <v>6</v>
      </c>
      <c r="H94" s="9">
        <f t="shared" si="84"/>
        <v>15.5364854745161</v>
      </c>
      <c r="I94" s="9">
        <f t="shared" si="85"/>
        <v>288.68648547451608</v>
      </c>
      <c r="J94" s="9">
        <f t="shared" si="86"/>
        <v>0.11867545088962785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11.034969488582727</v>
      </c>
      <c r="P94" s="9">
        <f t="shared" si="89"/>
        <v>1.3095799796108412</v>
      </c>
      <c r="Q94" s="12">
        <f t="shared" si="90"/>
        <v>0.58931099082487859</v>
      </c>
      <c r="R94" s="9">
        <f t="shared" si="91"/>
        <v>2.3873737500000001</v>
      </c>
      <c r="S94" s="13">
        <f t="shared" si="92"/>
        <v>0.24684488167170246</v>
      </c>
      <c r="T94" s="2">
        <f t="shared" si="93"/>
        <v>0.51</v>
      </c>
      <c r="U94" s="14">
        <f t="shared" si="94"/>
        <v>0.12589088965256826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6.4085103230249338E-2</v>
      </c>
      <c r="AK94" s="9">
        <f t="shared" si="96"/>
        <v>10.4025</v>
      </c>
      <c r="AL94" s="1">
        <f t="shared" si="97"/>
        <v>0.45</v>
      </c>
      <c r="AM94" s="17">
        <f t="shared" si="98"/>
        <v>96918.916666666672</v>
      </c>
      <c r="AN94" s="1">
        <f t="shared" si="99"/>
        <v>646105389.54240441</v>
      </c>
    </row>
    <row r="95" spans="1:48" x14ac:dyDescent="0.15">
      <c r="C95" s="7">
        <v>6</v>
      </c>
      <c r="D95" s="7">
        <f t="shared" si="100"/>
        <v>20.425138077</v>
      </c>
      <c r="E95" s="10">
        <f t="shared" si="101"/>
        <v>15.5364854745161</v>
      </c>
      <c r="F95" s="7" t="s">
        <v>83</v>
      </c>
      <c r="G95" s="1">
        <v>7</v>
      </c>
      <c r="H95" s="9">
        <f t="shared" si="84"/>
        <v>20.425138077</v>
      </c>
      <c r="I95" s="9">
        <f t="shared" si="85"/>
        <v>293.57513807699996</v>
      </c>
      <c r="J95" s="9">
        <f t="shared" si="86"/>
        <v>0.20810317574651449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15.030664508971885</v>
      </c>
      <c r="P95" s="9">
        <f t="shared" si="89"/>
        <v>3.1279290178974741</v>
      </c>
      <c r="Q95" s="12">
        <f t="shared" si="90"/>
        <v>1.4075680580538634</v>
      </c>
      <c r="R95" s="9">
        <f t="shared" si="91"/>
        <v>2.3873737500000001</v>
      </c>
      <c r="S95" s="13">
        <f t="shared" si="92"/>
        <v>0.58958847899448652</v>
      </c>
      <c r="T95" s="2">
        <f t="shared" si="93"/>
        <v>0.51</v>
      </c>
      <c r="U95" s="14">
        <f t="shared" si="94"/>
        <v>0.30069012428718811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0.13711307247258722</v>
      </c>
      <c r="AK95" s="9">
        <f t="shared" si="96"/>
        <v>10.4025</v>
      </c>
      <c r="AL95" s="1">
        <f t="shared" si="97"/>
        <v>0.45</v>
      </c>
      <c r="AM95" s="17">
        <f t="shared" si="98"/>
        <v>96918.916666666672</v>
      </c>
      <c r="AN95" s="1">
        <f t="shared" si="99"/>
        <v>1382372667.5287781</v>
      </c>
    </row>
    <row r="96" spans="1:48" x14ac:dyDescent="0.15">
      <c r="C96" s="7">
        <v>7</v>
      </c>
      <c r="D96" s="7">
        <f t="shared" si="100"/>
        <v>23.040486368064499</v>
      </c>
      <c r="E96" s="10">
        <f t="shared" si="101"/>
        <v>20.425138077</v>
      </c>
      <c r="F96" s="7" t="s">
        <v>83</v>
      </c>
      <c r="G96" s="1">
        <v>8</v>
      </c>
      <c r="H96" s="9">
        <f t="shared" si="84"/>
        <v>23.040486368064499</v>
      </c>
      <c r="I96" s="9">
        <f t="shared" si="85"/>
        <v>296.19048636806446</v>
      </c>
      <c r="J96" s="9">
        <f t="shared" si="86"/>
        <v>0.27891038468493012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17.208010491074408</v>
      </c>
      <c r="P96" s="9">
        <f t="shared" si="89"/>
        <v>4.7994928257278762</v>
      </c>
      <c r="Q96" s="12">
        <f t="shared" si="90"/>
        <v>2.1597717715775442</v>
      </c>
      <c r="R96" s="9">
        <f t="shared" si="91"/>
        <v>2.3873737500000001</v>
      </c>
      <c r="S96" s="13">
        <f t="shared" si="92"/>
        <v>0.90466428709687541</v>
      </c>
      <c r="T96" s="2">
        <f t="shared" si="93"/>
        <v>0.51</v>
      </c>
      <c r="U96" s="14">
        <f t="shared" si="94"/>
        <v>0.46137878641940644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0.18556070410545106</v>
      </c>
      <c r="AK96" s="9">
        <f t="shared" si="96"/>
        <v>10.4025</v>
      </c>
      <c r="AL96" s="1">
        <f t="shared" si="97"/>
        <v>0.45</v>
      </c>
      <c r="AM96" s="17">
        <f t="shared" si="98"/>
        <v>96918.916666666672</v>
      </c>
      <c r="AN96" s="1">
        <f t="shared" si="99"/>
        <v>1870821220.0120821</v>
      </c>
    </row>
    <row r="97" spans="1:50" x14ac:dyDescent="0.15">
      <c r="C97" s="7">
        <v>8</v>
      </c>
      <c r="D97" s="7">
        <f t="shared" si="100"/>
        <v>20.8118877193548</v>
      </c>
      <c r="E97" s="10">
        <f t="shared" si="101"/>
        <v>23.040486368064499</v>
      </c>
      <c r="F97" s="7" t="s">
        <v>83</v>
      </c>
      <c r="G97" s="1">
        <v>9</v>
      </c>
      <c r="H97" s="9">
        <f t="shared" si="84"/>
        <v>20.8118877193548</v>
      </c>
      <c r="I97" s="9">
        <f t="shared" si="85"/>
        <v>293.96188771935476</v>
      </c>
      <c r="J97" s="9">
        <f t="shared" si="86"/>
        <v>0.21738479553678541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17.713792665346531</v>
      </c>
      <c r="P97" s="9">
        <f t="shared" si="89"/>
        <v>3.8507091967373648</v>
      </c>
      <c r="Q97" s="12">
        <f t="shared" si="90"/>
        <v>1.7328191385318141</v>
      </c>
      <c r="R97" s="9">
        <f t="shared" si="91"/>
        <v>2.3873737500000001</v>
      </c>
      <c r="S97" s="13">
        <f t="shared" si="92"/>
        <v>0.7258265022524496</v>
      </c>
      <c r="T97" s="2">
        <f t="shared" si="93"/>
        <v>0.51</v>
      </c>
      <c r="U97" s="14">
        <f t="shared" si="94"/>
        <v>0.37017151614874932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0.15806171211884792</v>
      </c>
      <c r="AK97" s="9">
        <f t="shared" si="96"/>
        <v>10.4025</v>
      </c>
      <c r="AL97" s="1">
        <f t="shared" si="97"/>
        <v>0.45</v>
      </c>
      <c r="AM97" s="17">
        <f t="shared" si="98"/>
        <v>96918.916666666672</v>
      </c>
      <c r="AN97" s="1">
        <f t="shared" si="99"/>
        <v>1593576649.3715029</v>
      </c>
    </row>
    <row r="98" spans="1:50" x14ac:dyDescent="0.15">
      <c r="C98" s="7">
        <v>9</v>
      </c>
      <c r="D98" s="7">
        <f t="shared" si="100"/>
        <v>18.238580682666701</v>
      </c>
      <c r="E98" s="10">
        <f t="shared" si="101"/>
        <v>20.8118877193548</v>
      </c>
      <c r="F98" s="7" t="s">
        <v>83</v>
      </c>
      <c r="G98" s="1">
        <v>10</v>
      </c>
      <c r="H98" s="9">
        <f t="shared" si="84"/>
        <v>18.238580682666701</v>
      </c>
      <c r="I98" s="9">
        <f t="shared" si="85"/>
        <v>291.38858068266666</v>
      </c>
      <c r="J98" s="9">
        <f t="shared" si="86"/>
        <v>0.16225301656477165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19.168358468609167</v>
      </c>
      <c r="P98" s="9">
        <f t="shared" si="89"/>
        <v>3.1101239841267239</v>
      </c>
      <c r="Q98" s="12">
        <f t="shared" si="90"/>
        <v>1.3995557928570257</v>
      </c>
      <c r="R98" s="9">
        <f t="shared" si="91"/>
        <v>2.3873737500000001</v>
      </c>
      <c r="S98" s="13">
        <f t="shared" si="92"/>
        <v>0.58623237892978663</v>
      </c>
      <c r="T98" s="2">
        <f t="shared" si="93"/>
        <v>0.51</v>
      </c>
      <c r="U98" s="14">
        <f t="shared" si="94"/>
        <v>0.29897851325419117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0.13339102174613865</v>
      </c>
      <c r="AK98" s="9">
        <f t="shared" si="96"/>
        <v>10.4025</v>
      </c>
      <c r="AL98" s="1">
        <f t="shared" si="97"/>
        <v>0.45</v>
      </c>
      <c r="AM98" s="17">
        <f t="shared" si="98"/>
        <v>96918.916666666672</v>
      </c>
      <c r="AN98" s="1">
        <f t="shared" si="99"/>
        <v>1344846988.1853528</v>
      </c>
    </row>
    <row r="99" spans="1:50" x14ac:dyDescent="0.15">
      <c r="C99" s="7">
        <v>10</v>
      </c>
      <c r="D99" s="7">
        <f t="shared" si="100"/>
        <v>11.1559439659032</v>
      </c>
      <c r="E99" s="10">
        <f t="shared" si="101"/>
        <v>18.238580682666701</v>
      </c>
      <c r="F99" s="7" t="s">
        <v>83</v>
      </c>
      <c r="G99" s="1">
        <v>11</v>
      </c>
      <c r="H99" s="9">
        <f t="shared" si="84"/>
        <v>11.1559439659032</v>
      </c>
      <c r="I99" s="9">
        <f t="shared" si="85"/>
        <v>284.30594396590317</v>
      </c>
      <c r="J99" s="9">
        <f t="shared" si="86"/>
        <v>7.0577983355039869E-2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15.255322760258323</v>
      </c>
      <c r="O99" s="9">
        <f t="shared" si="102"/>
        <v>6.1081867242241188</v>
      </c>
      <c r="P99" s="9">
        <f t="shared" si="89"/>
        <v>0.43110350095176536</v>
      </c>
      <c r="Q99" s="12">
        <f t="shared" si="90"/>
        <v>0.1939965754282944</v>
      </c>
      <c r="R99" s="9">
        <f t="shared" si="91"/>
        <v>2.3873737500000001</v>
      </c>
      <c r="S99" s="13">
        <f t="shared" si="92"/>
        <v>8.1259407090445893E-2</v>
      </c>
      <c r="T99" s="2">
        <f t="shared" si="93"/>
        <v>0.51</v>
      </c>
      <c r="U99" s="14">
        <f t="shared" si="94"/>
        <v>4.1442297616127409E-2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4.2831852731262415E-2</v>
      </c>
      <c r="AK99" s="9">
        <f t="shared" si="96"/>
        <v>10.4025</v>
      </c>
      <c r="AL99" s="1">
        <f t="shared" si="97"/>
        <v>0.45</v>
      </c>
      <c r="AM99" s="17">
        <f t="shared" si="98"/>
        <v>96918.916666666672</v>
      </c>
      <c r="AN99" s="1">
        <f t="shared" si="99"/>
        <v>431830324.03531528</v>
      </c>
    </row>
    <row r="100" spans="1:50" x14ac:dyDescent="0.15">
      <c r="C100" s="7">
        <v>11</v>
      </c>
      <c r="D100" s="7">
        <f t="shared" si="100"/>
        <v>7.5554125852666703</v>
      </c>
      <c r="E100" s="10">
        <f t="shared" si="101"/>
        <v>11.1559439659032</v>
      </c>
      <c r="F100" s="7" t="s">
        <v>85</v>
      </c>
      <c r="G100" s="1">
        <v>12</v>
      </c>
      <c r="H100" s="9">
        <f t="shared" si="84"/>
        <v>7.5554125852666703</v>
      </c>
      <c r="I100" s="9">
        <f t="shared" si="85"/>
        <v>280.70541258526663</v>
      </c>
      <c r="J100" s="9">
        <f t="shared" si="86"/>
        <v>4.5487337438750317E-2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10.982358223272353</v>
      </c>
      <c r="P100" s="9">
        <f t="shared" si="89"/>
        <v>0.4995582343752239</v>
      </c>
      <c r="Q100" s="12">
        <f t="shared" si="90"/>
        <v>0.22480120546885077</v>
      </c>
      <c r="R100" s="9">
        <f t="shared" si="91"/>
        <v>2.3873737500000001</v>
      </c>
      <c r="S100" s="13">
        <f t="shared" si="92"/>
        <v>9.4162552247569434E-2</v>
      </c>
      <c r="T100" s="2">
        <f t="shared" si="93"/>
        <v>0.51</v>
      </c>
      <c r="U100" s="14">
        <f t="shared" si="94"/>
        <v>4.8022901646260413E-2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4.481590484634751E-2</v>
      </c>
      <c r="AK100" s="9">
        <f t="shared" si="96"/>
        <v>10.4025</v>
      </c>
      <c r="AL100" s="1">
        <f t="shared" si="97"/>
        <v>0.45</v>
      </c>
      <c r="AM100" s="17">
        <f t="shared" si="98"/>
        <v>96918.916666666672</v>
      </c>
      <c r="AN100" s="1">
        <f t="shared" si="99"/>
        <v>451833518.22669798</v>
      </c>
      <c r="AO100" s="1">
        <f>SUM(AN89:AN100)</f>
        <v>9920179656.8906612</v>
      </c>
    </row>
    <row r="101" spans="1:50" x14ac:dyDescent="0.15">
      <c r="C101" s="7">
        <v>12</v>
      </c>
      <c r="D101" s="7">
        <f t="shared" si="100"/>
        <v>1.4632997142580599</v>
      </c>
      <c r="E101" s="10">
        <f t="shared" si="101"/>
        <v>7.5554125852666703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4.5370835930967699</v>
      </c>
      <c r="E105" s="7"/>
      <c r="F105" s="7"/>
      <c r="G105" s="1">
        <v>1</v>
      </c>
      <c r="H105" s="9">
        <f t="shared" ref="H105:H116" si="103">E106</f>
        <v>4.5370835930967699</v>
      </c>
      <c r="I105" s="9">
        <f t="shared" ref="I105:I116" si="104">H105+273.15</f>
        <v>277.68708359309676</v>
      </c>
      <c r="J105" s="9">
        <f t="shared" ref="J105:J116" si="105">EXP(($C$15*(I105-$C$13))/($C$16*I105*$C$13))</f>
        <v>3.1199560838389089E-2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2.0213889971492417E-2</v>
      </c>
      <c r="Q105" s="12">
        <f t="shared" ref="Q105:Q116" si="109">P105*$B$107</f>
        <v>6.0641669914477244E-3</v>
      </c>
      <c r="R105" s="9">
        <f t="shared" ref="R105:R116" si="110">L105*$B$107</f>
        <v>0.19436706250000002</v>
      </c>
      <c r="S105" s="13">
        <f t="shared" ref="S105:S116" si="111">Q105/R105</f>
        <v>3.1199560838389085E-2</v>
      </c>
      <c r="T105" s="2">
        <f t="shared" ref="T105:T116" si="112">$B$106/100</f>
        <v>0.01</v>
      </c>
      <c r="U105" s="14">
        <f t="shared" ref="U105:U116" si="113">S105*T105</f>
        <v>3.1199560838389087E-4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5.8019956083838909E-3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1897.9166666666667</v>
      </c>
      <c r="AX105" s="1">
        <f t="shared" ref="AX105:AX116" si="120">AW105*10000*AV105*0.67*AU105*AT105</f>
        <v>1434009.4364291788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2.4948192780967702</v>
      </c>
      <c r="E106" s="10">
        <f t="shared" ref="E106:E117" si="122">D105</f>
        <v>4.5370835930967699</v>
      </c>
      <c r="F106" s="7" t="s">
        <v>83</v>
      </c>
      <c r="G106" s="1">
        <v>2</v>
      </c>
      <c r="H106" s="9">
        <f t="shared" si="103"/>
        <v>2.4948192780967702</v>
      </c>
      <c r="I106" s="9">
        <f t="shared" si="104"/>
        <v>275.64481927809675</v>
      </c>
      <c r="J106" s="9">
        <f t="shared" si="105"/>
        <v>2.4061526563509614E-2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1.2755665266951746</v>
      </c>
      <c r="P106" s="9">
        <f t="shared" si="108"/>
        <v>3.0692077865599639E-2</v>
      </c>
      <c r="Q106" s="12">
        <f t="shared" si="109"/>
        <v>9.2076233596798916E-3</v>
      </c>
      <c r="R106" s="9">
        <f t="shared" si="110"/>
        <v>0.19436706250000002</v>
      </c>
      <c r="S106" s="13">
        <f t="shared" si="111"/>
        <v>4.7372344065136504E-2</v>
      </c>
      <c r="T106" s="2">
        <f t="shared" si="112"/>
        <v>0.01</v>
      </c>
      <c r="U106" s="14">
        <f t="shared" si="113"/>
        <v>4.7372344065136506E-4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5.963723440651365E-3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1897.9166666666667</v>
      </c>
      <c r="AX106" s="1">
        <f t="shared" si="120"/>
        <v>1473981.7585849676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7.0779182654827597</v>
      </c>
      <c r="E107" s="10">
        <f t="shared" si="122"/>
        <v>2.4948192780967702</v>
      </c>
      <c r="F107" s="7" t="s">
        <v>83</v>
      </c>
      <c r="G107" s="1">
        <v>3</v>
      </c>
      <c r="H107" s="9">
        <f t="shared" si="103"/>
        <v>7.0779182654827597</v>
      </c>
      <c r="I107" s="9">
        <f t="shared" si="104"/>
        <v>280.22791826548274</v>
      </c>
      <c r="J107" s="9">
        <f t="shared" si="105"/>
        <v>4.2876732830692224E-2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1.8927646571629084</v>
      </c>
      <c r="P107" s="9">
        <f t="shared" si="108"/>
        <v>8.1155564516550788E-2</v>
      </c>
      <c r="Q107" s="12">
        <f t="shared" si="109"/>
        <v>2.4346669354965236E-2</v>
      </c>
      <c r="R107" s="9">
        <f t="shared" si="110"/>
        <v>0.19436706250000002</v>
      </c>
      <c r="S107" s="13">
        <f t="shared" si="111"/>
        <v>0.12526129191752966</v>
      </c>
      <c r="T107" s="2">
        <f t="shared" si="112"/>
        <v>0.01</v>
      </c>
      <c r="U107" s="14">
        <f t="shared" si="113"/>
        <v>1.2526129191752966E-3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6.7426129191752969E-3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1897.9166666666667</v>
      </c>
      <c r="AX107" s="1">
        <f t="shared" si="120"/>
        <v>1666490.4982545993</v>
      </c>
    </row>
    <row r="108" spans="1:50" x14ac:dyDescent="0.15">
      <c r="C108" s="7">
        <v>3</v>
      </c>
      <c r="D108" s="7">
        <f t="shared" si="121"/>
        <v>7.67672843387097</v>
      </c>
      <c r="E108" s="10">
        <f t="shared" si="122"/>
        <v>7.0779182654827597</v>
      </c>
      <c r="F108" s="7" t="s">
        <v>83</v>
      </c>
      <c r="G108" s="1">
        <v>4</v>
      </c>
      <c r="H108" s="9">
        <f t="shared" si="103"/>
        <v>7.67672843387097</v>
      </c>
      <c r="I108" s="9">
        <f t="shared" si="104"/>
        <v>280.82672843387093</v>
      </c>
      <c r="J108" s="9">
        <f t="shared" si="105"/>
        <v>4.6174077706963898E-2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2.459499300979691</v>
      </c>
      <c r="P108" s="9">
        <f t="shared" si="108"/>
        <v>0.11356511184365964</v>
      </c>
      <c r="Q108" s="12">
        <f t="shared" si="109"/>
        <v>3.4069533553097893E-2</v>
      </c>
      <c r="R108" s="9">
        <f t="shared" si="110"/>
        <v>0.19436706250000002</v>
      </c>
      <c r="S108" s="13">
        <f t="shared" si="111"/>
        <v>0.17528450095858134</v>
      </c>
      <c r="T108" s="2">
        <f t="shared" si="112"/>
        <v>0.01</v>
      </c>
      <c r="U108" s="14">
        <f t="shared" si="113"/>
        <v>1.7528450095858133E-3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7.2428450095858134E-3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1897.9166666666667</v>
      </c>
      <c r="AX108" s="1">
        <f t="shared" si="120"/>
        <v>1790126.8445173956</v>
      </c>
    </row>
    <row r="109" spans="1:50" x14ac:dyDescent="0.15">
      <c r="C109" s="7">
        <v>4</v>
      </c>
      <c r="D109" s="7">
        <f t="shared" si="121"/>
        <v>12.7625502841667</v>
      </c>
      <c r="E109" s="10">
        <f t="shared" si="122"/>
        <v>7.67672843387097</v>
      </c>
      <c r="F109" s="7" t="s">
        <v>83</v>
      </c>
      <c r="G109" s="1">
        <v>5</v>
      </c>
      <c r="H109" s="9">
        <f t="shared" si="103"/>
        <v>12.7625502841667</v>
      </c>
      <c r="I109" s="9">
        <f t="shared" si="104"/>
        <v>285.91255028416668</v>
      </c>
      <c r="J109" s="9">
        <f t="shared" si="105"/>
        <v>8.555530415787034E-2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2.2286374796792301</v>
      </c>
      <c r="O109" s="9">
        <f t="shared" si="123"/>
        <v>0.76518691779013492</v>
      </c>
      <c r="P109" s="9">
        <f t="shared" si="108"/>
        <v>6.5465799489158316E-2</v>
      </c>
      <c r="Q109" s="12">
        <f t="shared" si="109"/>
        <v>1.9639739846747495E-2</v>
      </c>
      <c r="R109" s="9">
        <f t="shared" si="110"/>
        <v>0.19436706250000002</v>
      </c>
      <c r="S109" s="13">
        <f t="shared" si="111"/>
        <v>0.10104458849218598</v>
      </c>
      <c r="T109" s="2">
        <f t="shared" si="112"/>
        <v>0.01</v>
      </c>
      <c r="U109" s="14">
        <f t="shared" si="113"/>
        <v>1.0104458849218598E-3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6.5004458849218594E-3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1897.9166666666667</v>
      </c>
      <c r="AX109" s="1">
        <f t="shared" si="120"/>
        <v>1606636.9865060395</v>
      </c>
    </row>
    <row r="110" spans="1:50" x14ac:dyDescent="0.15">
      <c r="C110" s="7">
        <v>5</v>
      </c>
      <c r="D110" s="7">
        <f t="shared" si="121"/>
        <v>15.5364854745161</v>
      </c>
      <c r="E110" s="10">
        <f t="shared" si="122"/>
        <v>12.7625502841667</v>
      </c>
      <c r="F110" s="7" t="s">
        <v>85</v>
      </c>
      <c r="G110" s="1">
        <v>6</v>
      </c>
      <c r="H110" s="9">
        <f t="shared" si="103"/>
        <v>15.5364854745161</v>
      </c>
      <c r="I110" s="9">
        <f t="shared" si="104"/>
        <v>288.68648547451608</v>
      </c>
      <c r="J110" s="9">
        <f t="shared" si="105"/>
        <v>0.11867545088962785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1.3476113266343102</v>
      </c>
      <c r="P110" s="9">
        <f t="shared" si="108"/>
        <v>0.15992838181229629</v>
      </c>
      <c r="Q110" s="12">
        <f t="shared" si="109"/>
        <v>4.7978514543688885E-2</v>
      </c>
      <c r="R110" s="9">
        <f t="shared" si="110"/>
        <v>0.19436706250000002</v>
      </c>
      <c r="S110" s="13">
        <f t="shared" si="111"/>
        <v>0.24684488167170238</v>
      </c>
      <c r="T110" s="2">
        <f t="shared" si="112"/>
        <v>0.01</v>
      </c>
      <c r="U110" s="14">
        <f t="shared" si="113"/>
        <v>2.4684488167170237E-3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7.9584488167170238E-3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1897.9166666666667</v>
      </c>
      <c r="AX110" s="1">
        <f t="shared" si="120"/>
        <v>1966994.0263346252</v>
      </c>
    </row>
    <row r="111" spans="1:50" x14ac:dyDescent="0.15">
      <c r="C111" s="7">
        <v>6</v>
      </c>
      <c r="D111" s="7">
        <f t="shared" si="121"/>
        <v>20.425138077</v>
      </c>
      <c r="E111" s="10">
        <f t="shared" si="122"/>
        <v>15.5364854745161</v>
      </c>
      <c r="F111" s="7" t="s">
        <v>83</v>
      </c>
      <c r="G111" s="1">
        <v>7</v>
      </c>
      <c r="H111" s="9">
        <f t="shared" si="103"/>
        <v>20.425138077</v>
      </c>
      <c r="I111" s="9">
        <f t="shared" si="104"/>
        <v>293.57513807699996</v>
      </c>
      <c r="J111" s="9">
        <f t="shared" si="105"/>
        <v>0.20810317574651449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1.8355731531553472</v>
      </c>
      <c r="P111" s="9">
        <f t="shared" si="108"/>
        <v>0.38198860248667099</v>
      </c>
      <c r="Q111" s="12">
        <f t="shared" si="109"/>
        <v>0.11459658074600129</v>
      </c>
      <c r="R111" s="9">
        <f t="shared" si="110"/>
        <v>0.19436706250000002</v>
      </c>
      <c r="S111" s="13">
        <f t="shared" si="111"/>
        <v>0.58958847899448641</v>
      </c>
      <c r="T111" s="2">
        <f t="shared" si="112"/>
        <v>0.01</v>
      </c>
      <c r="U111" s="14">
        <f t="shared" si="113"/>
        <v>5.8958847899448644E-3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1.5845884789944864E-2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1897.9166666666667</v>
      </c>
      <c r="AX111" s="1">
        <f t="shared" si="120"/>
        <v>3916436.6626743996</v>
      </c>
    </row>
    <row r="112" spans="1:50" x14ac:dyDescent="0.15">
      <c r="C112" s="7">
        <v>7</v>
      </c>
      <c r="D112" s="7">
        <f t="shared" si="121"/>
        <v>23.040486368064499</v>
      </c>
      <c r="E112" s="10">
        <f t="shared" si="122"/>
        <v>20.425138077</v>
      </c>
      <c r="F112" s="7" t="s">
        <v>83</v>
      </c>
      <c r="G112" s="1">
        <v>8</v>
      </c>
      <c r="H112" s="9">
        <f t="shared" si="103"/>
        <v>23.040486368064499</v>
      </c>
      <c r="I112" s="9">
        <f t="shared" si="104"/>
        <v>296.19048636806446</v>
      </c>
      <c r="J112" s="9">
        <f t="shared" si="105"/>
        <v>0.27891038468493012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2.1014747590020098</v>
      </c>
      <c r="P112" s="9">
        <f t="shared" si="108"/>
        <v>0.58612313343892142</v>
      </c>
      <c r="Q112" s="12">
        <f t="shared" si="109"/>
        <v>0.17583694003167641</v>
      </c>
      <c r="R112" s="9">
        <f t="shared" si="110"/>
        <v>0.19436706250000002</v>
      </c>
      <c r="S112" s="13">
        <f t="shared" si="111"/>
        <v>0.90466428709687574</v>
      </c>
      <c r="T112" s="2">
        <f t="shared" si="112"/>
        <v>0.01</v>
      </c>
      <c r="U112" s="14">
        <f t="shared" si="113"/>
        <v>9.0466428709687578E-3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1.8996642870968757E-2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1897.9166666666667</v>
      </c>
      <c r="AX112" s="1">
        <f t="shared" si="120"/>
        <v>4695171.6230326816</v>
      </c>
    </row>
    <row r="113" spans="1:53" x14ac:dyDescent="0.15">
      <c r="C113" s="7">
        <v>8</v>
      </c>
      <c r="D113" s="7">
        <f t="shared" si="121"/>
        <v>20.8118877193548</v>
      </c>
      <c r="E113" s="10">
        <f t="shared" si="122"/>
        <v>23.040486368064499</v>
      </c>
      <c r="F113" s="7" t="s">
        <v>83</v>
      </c>
      <c r="G113" s="1">
        <v>9</v>
      </c>
      <c r="H113" s="9">
        <f t="shared" si="103"/>
        <v>20.8118877193548</v>
      </c>
      <c r="I113" s="9">
        <f t="shared" si="104"/>
        <v>293.96188771935476</v>
      </c>
      <c r="J113" s="9">
        <f t="shared" si="105"/>
        <v>0.21738479553678541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2.1632418338964219</v>
      </c>
      <c r="P113" s="9">
        <f t="shared" si="108"/>
        <v>0.47025588375819438</v>
      </c>
      <c r="Q113" s="12">
        <f t="shared" si="109"/>
        <v>0.14107676512745831</v>
      </c>
      <c r="R113" s="9">
        <f t="shared" si="110"/>
        <v>0.19436706250000002</v>
      </c>
      <c r="S113" s="13">
        <f t="shared" si="111"/>
        <v>0.72582650225244982</v>
      </c>
      <c r="T113" s="2">
        <f t="shared" si="112"/>
        <v>0.01</v>
      </c>
      <c r="U113" s="14">
        <f t="shared" si="113"/>
        <v>7.2582650225244986E-3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1.72082650225245E-2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1897.9166666666667</v>
      </c>
      <c r="AX113" s="1">
        <f t="shared" si="120"/>
        <v>4253159.7906100238</v>
      </c>
    </row>
    <row r="114" spans="1:53" x14ac:dyDescent="0.15">
      <c r="C114" s="7">
        <v>9</v>
      </c>
      <c r="D114" s="7">
        <f t="shared" si="121"/>
        <v>18.238580682666701</v>
      </c>
      <c r="E114" s="10">
        <f t="shared" si="122"/>
        <v>20.8118877193548</v>
      </c>
      <c r="F114" s="7" t="s">
        <v>83</v>
      </c>
      <c r="G114" s="1">
        <v>10</v>
      </c>
      <c r="H114" s="9">
        <f t="shared" si="103"/>
        <v>18.238580682666701</v>
      </c>
      <c r="I114" s="9">
        <f t="shared" si="104"/>
        <v>291.38858068266666</v>
      </c>
      <c r="J114" s="9">
        <f t="shared" si="105"/>
        <v>0.16225301656477165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2.3408761584715609</v>
      </c>
      <c r="P114" s="9">
        <f t="shared" si="108"/>
        <v>0.37981421811656518</v>
      </c>
      <c r="Q114" s="12">
        <f t="shared" si="109"/>
        <v>0.11394426543496955</v>
      </c>
      <c r="R114" s="9">
        <f t="shared" si="110"/>
        <v>0.19436706250000002</v>
      </c>
      <c r="S114" s="13">
        <f t="shared" si="111"/>
        <v>0.58623237892978675</v>
      </c>
      <c r="T114" s="2">
        <f t="shared" si="112"/>
        <v>0.01</v>
      </c>
      <c r="U114" s="14">
        <f t="shared" si="113"/>
        <v>5.8623237892978675E-3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1.5812323789297866E-2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1897.9166666666667</v>
      </c>
      <c r="AX114" s="1">
        <f t="shared" si="120"/>
        <v>3908141.7939995155</v>
      </c>
    </row>
    <row r="115" spans="1:53" x14ac:dyDescent="0.15">
      <c r="C115" s="7">
        <v>10</v>
      </c>
      <c r="D115" s="7">
        <f t="shared" si="121"/>
        <v>11.1559439659032</v>
      </c>
      <c r="E115" s="10">
        <f t="shared" si="122"/>
        <v>18.238580682666701</v>
      </c>
      <c r="F115" s="7" t="s">
        <v>83</v>
      </c>
      <c r="G115" s="1">
        <v>11</v>
      </c>
      <c r="H115" s="9">
        <f t="shared" si="103"/>
        <v>11.1559439659032</v>
      </c>
      <c r="I115" s="9">
        <f t="shared" si="104"/>
        <v>284.30594396590317</v>
      </c>
      <c r="J115" s="9">
        <f t="shared" si="105"/>
        <v>7.0577983355039869E-2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1.863008843337246</v>
      </c>
      <c r="O115" s="9">
        <f t="shared" si="123"/>
        <v>0.74594330535108311</v>
      </c>
      <c r="P115" s="9">
        <f t="shared" si="108"/>
        <v>5.2647174188872166E-2</v>
      </c>
      <c r="Q115" s="12">
        <f t="shared" si="109"/>
        <v>1.5794152256661649E-2</v>
      </c>
      <c r="R115" s="9">
        <f t="shared" si="110"/>
        <v>0.19436706250000002</v>
      </c>
      <c r="S115" s="13">
        <f t="shared" si="111"/>
        <v>8.1259407090445934E-2</v>
      </c>
      <c r="T115" s="2">
        <f t="shared" si="112"/>
        <v>0.01</v>
      </c>
      <c r="U115" s="14">
        <f t="shared" si="113"/>
        <v>8.1259407090445931E-4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6.3025940709044593E-3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1897.9166666666667</v>
      </c>
      <c r="AX115" s="1">
        <f t="shared" si="120"/>
        <v>1557736.3344776917</v>
      </c>
    </row>
    <row r="116" spans="1:53" x14ac:dyDescent="0.15">
      <c r="C116" s="7">
        <v>11</v>
      </c>
      <c r="D116" s="7">
        <f t="shared" si="121"/>
        <v>7.5554125852666703</v>
      </c>
      <c r="E116" s="10">
        <f t="shared" si="122"/>
        <v>11.1559439659032</v>
      </c>
      <c r="F116" s="7" t="s">
        <v>85</v>
      </c>
      <c r="G116" s="1">
        <v>12</v>
      </c>
      <c r="H116" s="9">
        <f t="shared" si="103"/>
        <v>7.5554125852666703</v>
      </c>
      <c r="I116" s="9">
        <f t="shared" si="104"/>
        <v>280.70541258526663</v>
      </c>
      <c r="J116" s="9">
        <f t="shared" si="105"/>
        <v>4.5487337438750317E-2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1.3411863394955446</v>
      </c>
      <c r="P116" s="9">
        <f t="shared" si="108"/>
        <v>6.1006995592876173E-2</v>
      </c>
      <c r="Q116" s="12">
        <f t="shared" si="109"/>
        <v>1.8302098677862852E-2</v>
      </c>
      <c r="R116" s="9">
        <f t="shared" si="110"/>
        <v>0.19436706250000002</v>
      </c>
      <c r="S116" s="13">
        <f t="shared" si="111"/>
        <v>9.4162552247569462E-2</v>
      </c>
      <c r="T116" s="2">
        <f t="shared" si="112"/>
        <v>0.01</v>
      </c>
      <c r="U116" s="14">
        <f t="shared" si="113"/>
        <v>9.4162552247569462E-4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6.4316255224756945E-3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1897.9166666666667</v>
      </c>
      <c r="AX116" s="1">
        <f t="shared" si="120"/>
        <v>1589627.4856674536</v>
      </c>
      <c r="AY116" s="1">
        <f>SUM(AX105:AX116)</f>
        <v>29858513.241088569</v>
      </c>
    </row>
    <row r="117" spans="1:53" x14ac:dyDescent="0.15">
      <c r="C117" s="7">
        <v>12</v>
      </c>
      <c r="D117" s="7">
        <f t="shared" si="121"/>
        <v>1.4632997142580599</v>
      </c>
      <c r="E117" s="10">
        <f t="shared" si="122"/>
        <v>7.5554125852666703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4.5370835930967699</v>
      </c>
      <c r="E121" s="7"/>
      <c r="F121" s="7"/>
      <c r="G121" s="1">
        <v>1</v>
      </c>
      <c r="H121" s="9">
        <f t="shared" ref="H121:H132" si="124">E122</f>
        <v>4.5370835930967699</v>
      </c>
      <c r="I121" s="9">
        <f t="shared" ref="I121:I132" si="125">H121+273.15</f>
        <v>277.68708359309676</v>
      </c>
      <c r="J121" s="9">
        <f t="shared" ref="J121:J132" si="126">EXP(($C$15*(I121-$C$13))/($C$16*I121*$C$13))</f>
        <v>3.1199560838389089E-2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8.8825149706893737E-3</v>
      </c>
      <c r="Q121" s="12">
        <f t="shared" ref="Q121:Q132" si="130">P121*$B$123</f>
        <v>2.9312299403274934E-3</v>
      </c>
      <c r="R121" s="9">
        <f t="shared" ref="R121:R132" si="131">L121*$B$123</f>
        <v>9.3951000000000007E-2</v>
      </c>
      <c r="S121" s="13">
        <f t="shared" ref="S121:S132" si="132">Q121/R121</f>
        <v>3.1199560838389089E-2</v>
      </c>
      <c r="T121" s="2">
        <f t="shared" ref="T121:T132" si="133">$B$122/100</f>
        <v>0.01</v>
      </c>
      <c r="U121" s="14">
        <f t="shared" ref="U121:U132" si="134">S121*T121</f>
        <v>3.1199560838389087E-4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5.8019956083838909E-3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238.5</v>
      </c>
      <c r="AX121" s="1">
        <f t="shared" ref="AX121:AX132" si="141">AW121*10000*AV121*0.67*AU121*AT121</f>
        <v>87104.780130196319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2.4948192780967702</v>
      </c>
      <c r="E122" s="10">
        <f t="shared" ref="E122:E133" si="145">D121</f>
        <v>4.5370835930967699</v>
      </c>
      <c r="F122" s="7" t="s">
        <v>83</v>
      </c>
      <c r="G122" s="1">
        <v>2</v>
      </c>
      <c r="H122" s="9">
        <f t="shared" si="124"/>
        <v>2.4948192780967702</v>
      </c>
      <c r="I122" s="9">
        <f t="shared" si="125"/>
        <v>275.64481927809675</v>
      </c>
      <c r="J122" s="9">
        <f t="shared" si="126"/>
        <v>2.4061526563509614E-2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0.56051748502931065</v>
      </c>
      <c r="P122" s="9">
        <f t="shared" si="129"/>
        <v>1.348690635534436E-2</v>
      </c>
      <c r="Q122" s="12">
        <f t="shared" si="130"/>
        <v>4.4506790972636389E-3</v>
      </c>
      <c r="R122" s="9">
        <f t="shared" si="131"/>
        <v>9.3951000000000007E-2</v>
      </c>
      <c r="S122" s="13">
        <f t="shared" si="132"/>
        <v>4.737234406513649E-2</v>
      </c>
      <c r="T122" s="2">
        <f t="shared" si="133"/>
        <v>0.01</v>
      </c>
      <c r="U122" s="14">
        <f t="shared" si="134"/>
        <v>4.737234406513649E-4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5.963723440651365E-3</v>
      </c>
      <c r="AU122" s="9">
        <f t="shared" si="138"/>
        <v>28.47</v>
      </c>
      <c r="AV122" s="1">
        <f t="shared" si="139"/>
        <v>0.33</v>
      </c>
      <c r="AW122" s="1">
        <f t="shared" si="140"/>
        <v>238.5</v>
      </c>
      <c r="AX122" s="1">
        <f t="shared" si="141"/>
        <v>89532.783910522427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7.0779182654827597</v>
      </c>
      <c r="E123" s="10">
        <f t="shared" si="145"/>
        <v>2.4948192780967702</v>
      </c>
      <c r="F123" s="7" t="s">
        <v>83</v>
      </c>
      <c r="G123" s="1">
        <v>3</v>
      </c>
      <c r="H123" s="9">
        <f t="shared" si="124"/>
        <v>7.0779182654827597</v>
      </c>
      <c r="I123" s="9">
        <f t="shared" si="125"/>
        <v>280.22791826548274</v>
      </c>
      <c r="J123" s="9">
        <f t="shared" si="126"/>
        <v>4.2876732830692224E-2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0.83173057867396627</v>
      </c>
      <c r="P123" s="9">
        <f t="shared" si="129"/>
        <v>3.566188980892069E-2</v>
      </c>
      <c r="Q123" s="12">
        <f t="shared" si="130"/>
        <v>1.1768423636943828E-2</v>
      </c>
      <c r="R123" s="9">
        <f t="shared" si="131"/>
        <v>9.3951000000000007E-2</v>
      </c>
      <c r="S123" s="13">
        <f t="shared" si="132"/>
        <v>0.12526129191752963</v>
      </c>
      <c r="T123" s="2">
        <f t="shared" si="133"/>
        <v>0.01</v>
      </c>
      <c r="U123" s="14">
        <f t="shared" si="134"/>
        <v>1.2526129191752964E-3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6.742612919175296E-3</v>
      </c>
      <c r="AU123" s="9">
        <f t="shared" si="138"/>
        <v>28.47</v>
      </c>
      <c r="AV123" s="1">
        <f t="shared" si="139"/>
        <v>0.33</v>
      </c>
      <c r="AW123" s="1">
        <f t="shared" si="140"/>
        <v>238.5</v>
      </c>
      <c r="AX123" s="1">
        <f t="shared" si="141"/>
        <v>101226.17379770438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7.67672843387097</v>
      </c>
      <c r="E124" s="10">
        <f t="shared" si="145"/>
        <v>7.0779182654827597</v>
      </c>
      <c r="F124" s="7" t="s">
        <v>83</v>
      </c>
      <c r="G124" s="1">
        <v>4</v>
      </c>
      <c r="H124" s="9">
        <f t="shared" si="124"/>
        <v>7.67672843387097</v>
      </c>
      <c r="I124" s="9">
        <f t="shared" si="125"/>
        <v>280.82672843387093</v>
      </c>
      <c r="J124" s="9">
        <f t="shared" si="126"/>
        <v>4.6174077706963898E-2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1.0807686888650456</v>
      </c>
      <c r="P124" s="9">
        <f t="shared" si="129"/>
        <v>4.9903497422908102E-2</v>
      </c>
      <c r="Q124" s="12">
        <f t="shared" si="130"/>
        <v>1.6468154149559676E-2</v>
      </c>
      <c r="R124" s="9">
        <f t="shared" si="131"/>
        <v>9.3951000000000007E-2</v>
      </c>
      <c r="S124" s="13">
        <f t="shared" si="132"/>
        <v>0.17528450095858134</v>
      </c>
      <c r="T124" s="2">
        <f t="shared" si="133"/>
        <v>0.01</v>
      </c>
      <c r="U124" s="14">
        <f t="shared" si="134"/>
        <v>1.7528450095858133E-3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7.2428450095858134E-3</v>
      </c>
      <c r="AU124" s="9">
        <f t="shared" si="138"/>
        <v>28.47</v>
      </c>
      <c r="AV124" s="1">
        <f t="shared" si="139"/>
        <v>0.33</v>
      </c>
      <c r="AW124" s="1">
        <f t="shared" si="140"/>
        <v>238.5</v>
      </c>
      <c r="AX124" s="1">
        <f t="shared" si="141"/>
        <v>108736.10817033888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12.7625502841667</v>
      </c>
      <c r="E125" s="10">
        <f t="shared" si="145"/>
        <v>7.67672843387097</v>
      </c>
      <c r="F125" s="7" t="s">
        <v>83</v>
      </c>
      <c r="G125" s="1">
        <v>5</v>
      </c>
      <c r="H125" s="9">
        <f t="shared" si="124"/>
        <v>12.7625502841667</v>
      </c>
      <c r="I125" s="9">
        <f t="shared" si="125"/>
        <v>285.91255028416668</v>
      </c>
      <c r="J125" s="9">
        <f t="shared" si="126"/>
        <v>8.555530415787034E-2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0.9793219318700308</v>
      </c>
      <c r="O125" s="9">
        <f t="shared" si="146"/>
        <v>0.33624325957210677</v>
      </c>
      <c r="P125" s="9">
        <f t="shared" si="129"/>
        <v>2.8767394343725342E-2</v>
      </c>
      <c r="Q125" s="12">
        <f t="shared" si="130"/>
        <v>9.4932401334293631E-3</v>
      </c>
      <c r="R125" s="9">
        <f t="shared" si="131"/>
        <v>9.3951000000000007E-2</v>
      </c>
      <c r="S125" s="13">
        <f t="shared" si="132"/>
        <v>0.10104458849218595</v>
      </c>
      <c r="T125" s="2">
        <f t="shared" si="133"/>
        <v>0.01</v>
      </c>
      <c r="U125" s="14">
        <f t="shared" si="134"/>
        <v>1.0104458849218595E-3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6.5004458849218594E-3</v>
      </c>
      <c r="AU125" s="9">
        <f t="shared" si="138"/>
        <v>28.47</v>
      </c>
      <c r="AV125" s="1">
        <f t="shared" si="139"/>
        <v>0.33</v>
      </c>
      <c r="AW125" s="1">
        <f t="shared" si="140"/>
        <v>238.5</v>
      </c>
      <c r="AX125" s="1">
        <f t="shared" si="141"/>
        <v>97590.544318263448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15.5364854745161</v>
      </c>
      <c r="E126" s="10">
        <f t="shared" si="145"/>
        <v>12.7625502841667</v>
      </c>
      <c r="F126" s="7" t="s">
        <v>85</v>
      </c>
      <c r="G126" s="1">
        <v>6</v>
      </c>
      <c r="H126" s="9">
        <f t="shared" si="124"/>
        <v>15.5364854745161</v>
      </c>
      <c r="I126" s="9">
        <f t="shared" si="125"/>
        <v>288.68648547451608</v>
      </c>
      <c r="J126" s="9">
        <f t="shared" si="126"/>
        <v>0.11867545088962785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0.59217586522838139</v>
      </c>
      <c r="P126" s="9">
        <f t="shared" si="129"/>
        <v>7.0276737811933651E-2</v>
      </c>
      <c r="Q126" s="12">
        <f t="shared" si="130"/>
        <v>2.3191323477938106E-2</v>
      </c>
      <c r="R126" s="9">
        <f t="shared" si="131"/>
        <v>9.3951000000000007E-2</v>
      </c>
      <c r="S126" s="13">
        <f t="shared" si="132"/>
        <v>0.24684488167170232</v>
      </c>
      <c r="T126" s="2">
        <f t="shared" si="133"/>
        <v>0.01</v>
      </c>
      <c r="U126" s="14">
        <f t="shared" si="134"/>
        <v>2.4684488167170233E-3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7.9584488167170238E-3</v>
      </c>
      <c r="AU126" s="9">
        <f t="shared" si="138"/>
        <v>28.47</v>
      </c>
      <c r="AV126" s="1">
        <f t="shared" si="139"/>
        <v>0.33</v>
      </c>
      <c r="AW126" s="1">
        <f t="shared" si="140"/>
        <v>238.5</v>
      </c>
      <c r="AX126" s="1">
        <f t="shared" si="141"/>
        <v>119479.3965986212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20.425138077</v>
      </c>
      <c r="E127" s="10">
        <f t="shared" si="145"/>
        <v>15.5364854745161</v>
      </c>
      <c r="F127" s="7" t="s">
        <v>83</v>
      </c>
      <c r="G127" s="1">
        <v>7</v>
      </c>
      <c r="H127" s="9">
        <f t="shared" si="124"/>
        <v>20.425138077</v>
      </c>
      <c r="I127" s="9">
        <f t="shared" si="125"/>
        <v>293.57513807699996</v>
      </c>
      <c r="J127" s="9">
        <f t="shared" si="126"/>
        <v>0.20810317574651449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0.80659912741644779</v>
      </c>
      <c r="P127" s="9">
        <f t="shared" si="129"/>
        <v>0.16785583996973027</v>
      </c>
      <c r="Q127" s="12">
        <f t="shared" si="130"/>
        <v>5.5392427190010994E-2</v>
      </c>
      <c r="R127" s="9">
        <f t="shared" si="131"/>
        <v>9.3951000000000007E-2</v>
      </c>
      <c r="S127" s="13">
        <f t="shared" si="132"/>
        <v>0.58958847899448641</v>
      </c>
      <c r="T127" s="2">
        <f t="shared" si="133"/>
        <v>0.01</v>
      </c>
      <c r="U127" s="14">
        <f t="shared" si="134"/>
        <v>5.8958847899448644E-3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1.5845884789944864E-2</v>
      </c>
      <c r="AU127" s="9">
        <f t="shared" si="138"/>
        <v>28.47</v>
      </c>
      <c r="AV127" s="1">
        <f t="shared" si="139"/>
        <v>0.33</v>
      </c>
      <c r="AW127" s="1">
        <f t="shared" si="140"/>
        <v>238.5</v>
      </c>
      <c r="AX127" s="1">
        <f t="shared" si="141"/>
        <v>237892.68447602805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23.040486368064499</v>
      </c>
      <c r="E128" s="10">
        <f t="shared" si="145"/>
        <v>20.425138077</v>
      </c>
      <c r="F128" s="7" t="s">
        <v>83</v>
      </c>
      <c r="G128" s="1">
        <v>8</v>
      </c>
      <c r="H128" s="9">
        <f t="shared" si="124"/>
        <v>23.040486368064499</v>
      </c>
      <c r="I128" s="9">
        <f t="shared" si="125"/>
        <v>296.19048636806446</v>
      </c>
      <c r="J128" s="9">
        <f t="shared" si="126"/>
        <v>0.27891038468493012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0.92344328744671755</v>
      </c>
      <c r="P128" s="9">
        <f t="shared" si="129"/>
        <v>0.25755792253648052</v>
      </c>
      <c r="Q128" s="12">
        <f t="shared" si="130"/>
        <v>8.4994114437038581E-2</v>
      </c>
      <c r="R128" s="9">
        <f t="shared" si="131"/>
        <v>9.3951000000000007E-2</v>
      </c>
      <c r="S128" s="13">
        <f t="shared" si="132"/>
        <v>0.90466428709687574</v>
      </c>
      <c r="T128" s="2">
        <f t="shared" si="133"/>
        <v>0.01</v>
      </c>
      <c r="U128" s="14">
        <f t="shared" si="134"/>
        <v>9.0466428709687578E-3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1.8996642870968757E-2</v>
      </c>
      <c r="AU128" s="9">
        <f t="shared" si="138"/>
        <v>28.47</v>
      </c>
      <c r="AV128" s="1">
        <f t="shared" si="139"/>
        <v>0.33</v>
      </c>
      <c r="AW128" s="1">
        <f t="shared" si="140"/>
        <v>238.5</v>
      </c>
      <c r="AX128" s="1">
        <f t="shared" si="141"/>
        <v>285194.70061241579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20.8118877193548</v>
      </c>
      <c r="E129" s="10">
        <f t="shared" si="145"/>
        <v>23.040486368064499</v>
      </c>
      <c r="F129" s="7" t="s">
        <v>83</v>
      </c>
      <c r="G129" s="1">
        <v>9</v>
      </c>
      <c r="H129" s="9">
        <f t="shared" si="124"/>
        <v>20.8118877193548</v>
      </c>
      <c r="I129" s="9">
        <f t="shared" si="125"/>
        <v>293.96188771935476</v>
      </c>
      <c r="J129" s="9">
        <f t="shared" si="126"/>
        <v>0.21738479553678541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0.95058536491023693</v>
      </c>
      <c r="P129" s="9">
        <f t="shared" si="129"/>
        <v>0.2066428051912724</v>
      </c>
      <c r="Q129" s="12">
        <f t="shared" si="130"/>
        <v>6.8192125713119889E-2</v>
      </c>
      <c r="R129" s="9">
        <f t="shared" si="131"/>
        <v>9.3951000000000007E-2</v>
      </c>
      <c r="S129" s="13">
        <f t="shared" si="132"/>
        <v>0.72582650225244949</v>
      </c>
      <c r="T129" s="2">
        <f t="shared" si="133"/>
        <v>0.01</v>
      </c>
      <c r="U129" s="14">
        <f t="shared" si="134"/>
        <v>7.2582650225244951E-3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1.7208265022524497E-2</v>
      </c>
      <c r="AU129" s="9">
        <f t="shared" si="138"/>
        <v>28.47</v>
      </c>
      <c r="AV129" s="1">
        <f t="shared" si="139"/>
        <v>0.33</v>
      </c>
      <c r="AW129" s="1">
        <f t="shared" si="140"/>
        <v>238.5</v>
      </c>
      <c r="AX129" s="1">
        <f t="shared" si="141"/>
        <v>258345.96273102993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18.238580682666701</v>
      </c>
      <c r="E130" s="10">
        <f t="shared" si="145"/>
        <v>20.8118877193548</v>
      </c>
      <c r="F130" s="7" t="s">
        <v>83</v>
      </c>
      <c r="G130" s="1">
        <v>10</v>
      </c>
      <c r="H130" s="9">
        <f t="shared" si="124"/>
        <v>18.238580682666701</v>
      </c>
      <c r="I130" s="9">
        <f t="shared" si="125"/>
        <v>291.38858068266666</v>
      </c>
      <c r="J130" s="9">
        <f t="shared" si="126"/>
        <v>0.16225301656477165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1.0286425597189646</v>
      </c>
      <c r="P130" s="9">
        <f t="shared" si="129"/>
        <v>0.16690035828131025</v>
      </c>
      <c r="Q130" s="12">
        <f t="shared" si="130"/>
        <v>5.5077118232832387E-2</v>
      </c>
      <c r="R130" s="9">
        <f t="shared" si="131"/>
        <v>9.3951000000000007E-2</v>
      </c>
      <c r="S130" s="13">
        <f t="shared" si="132"/>
        <v>0.58623237892978663</v>
      </c>
      <c r="T130" s="2">
        <f t="shared" si="133"/>
        <v>0.01</v>
      </c>
      <c r="U130" s="14">
        <f t="shared" si="134"/>
        <v>5.8623237892978667E-3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1.5812323789297866E-2</v>
      </c>
      <c r="AU130" s="9">
        <f t="shared" si="138"/>
        <v>28.47</v>
      </c>
      <c r="AV130" s="1">
        <f t="shared" si="139"/>
        <v>0.33</v>
      </c>
      <c r="AW130" s="1">
        <f t="shared" si="140"/>
        <v>238.5</v>
      </c>
      <c r="AX130" s="1">
        <f t="shared" si="141"/>
        <v>237388.8365279045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11.1559439659032</v>
      </c>
      <c r="E131" s="10">
        <f t="shared" si="145"/>
        <v>18.238580682666701</v>
      </c>
      <c r="F131" s="7" t="s">
        <v>83</v>
      </c>
      <c r="G131" s="1">
        <v>11</v>
      </c>
      <c r="H131" s="9">
        <f t="shared" si="124"/>
        <v>11.1559439659032</v>
      </c>
      <c r="I131" s="9">
        <f t="shared" si="125"/>
        <v>284.30594396590317</v>
      </c>
      <c r="J131" s="9">
        <f t="shared" si="126"/>
        <v>7.0577983355039869E-2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0.81865509136577164</v>
      </c>
      <c r="O131" s="9">
        <f t="shared" si="146"/>
        <v>0.32778711007188266</v>
      </c>
      <c r="P131" s="9">
        <f t="shared" si="129"/>
        <v>2.3134553198649956E-2</v>
      </c>
      <c r="Q131" s="12">
        <f t="shared" si="130"/>
        <v>7.6344025555544863E-3</v>
      </c>
      <c r="R131" s="9">
        <f t="shared" si="131"/>
        <v>9.3951000000000007E-2</v>
      </c>
      <c r="S131" s="13">
        <f t="shared" si="132"/>
        <v>8.1259407090445934E-2</v>
      </c>
      <c r="T131" s="2">
        <f t="shared" si="133"/>
        <v>0.01</v>
      </c>
      <c r="U131" s="14">
        <f t="shared" si="134"/>
        <v>8.1259407090445931E-4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6.3025940709044593E-3</v>
      </c>
      <c r="AU131" s="9">
        <f t="shared" si="138"/>
        <v>28.47</v>
      </c>
      <c r="AV131" s="1">
        <f t="shared" si="139"/>
        <v>0.33</v>
      </c>
      <c r="AW131" s="1">
        <f t="shared" si="140"/>
        <v>238.5</v>
      </c>
      <c r="AX131" s="1">
        <f t="shared" si="141"/>
        <v>94620.214810698293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7.5554125852666703</v>
      </c>
      <c r="E132" s="10">
        <f t="shared" si="145"/>
        <v>11.1559439659032</v>
      </c>
      <c r="F132" s="7" t="s">
        <v>85</v>
      </c>
      <c r="G132" s="1">
        <v>12</v>
      </c>
      <c r="H132" s="9">
        <f t="shared" si="124"/>
        <v>7.5554125852666703</v>
      </c>
      <c r="I132" s="9">
        <f t="shared" si="125"/>
        <v>280.70541258526663</v>
      </c>
      <c r="J132" s="9">
        <f t="shared" si="126"/>
        <v>4.5487337438750317E-2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0.58935255687323274</v>
      </c>
      <c r="P132" s="9">
        <f t="shared" si="129"/>
        <v>2.6808078624883026E-2</v>
      </c>
      <c r="Q132" s="12">
        <f t="shared" si="130"/>
        <v>8.8466659462113992E-3</v>
      </c>
      <c r="R132" s="9">
        <f t="shared" si="131"/>
        <v>9.3951000000000007E-2</v>
      </c>
      <c r="S132" s="13">
        <f t="shared" si="132"/>
        <v>9.4162552247569462E-2</v>
      </c>
      <c r="T132" s="2">
        <f t="shared" si="133"/>
        <v>0.01</v>
      </c>
      <c r="U132" s="14">
        <f t="shared" si="134"/>
        <v>9.4162552247569462E-4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6.4316255224756945E-3</v>
      </c>
      <c r="AU132" s="9">
        <f t="shared" si="138"/>
        <v>28.47</v>
      </c>
      <c r="AV132" s="1">
        <f t="shared" si="139"/>
        <v>0.33</v>
      </c>
      <c r="AW132" s="1">
        <f t="shared" si="140"/>
        <v>238.5</v>
      </c>
      <c r="AX132" s="1">
        <f t="shared" si="141"/>
        <v>96557.351095798498</v>
      </c>
      <c r="AY132" s="1">
        <f>SUM(AX121:AX132)</f>
        <v>1813669.5371795215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1.4632997142580599</v>
      </c>
      <c r="E133" s="10">
        <f t="shared" si="145"/>
        <v>7.5554125852666703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4.5370835930967699</v>
      </c>
      <c r="E136" s="7"/>
      <c r="F136" s="7"/>
      <c r="G136" s="1">
        <v>1</v>
      </c>
      <c r="H136" s="9">
        <f t="shared" ref="H136:H147" si="147">E137</f>
        <v>4.5370835930967699</v>
      </c>
      <c r="I136" s="9">
        <f t="shared" ref="I136:I147" si="148">H136+273.15</f>
        <v>277.68708359309676</v>
      </c>
      <c r="J136" s="9">
        <f t="shared" ref="J136:J147" si="149">EXP(($C$15*(I136-$C$13))/($C$16*I136*$C$13))</f>
        <v>3.1199560838389089E-2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2.3681961655294161E-2</v>
      </c>
      <c r="Q136" s="12">
        <f t="shared" ref="Q136:Q147" si="153">P136*$B$138</f>
        <v>6.1573100303764818E-3</v>
      </c>
      <c r="R136" s="9">
        <f t="shared" ref="R136:R147" si="154">L136*$B$138</f>
        <v>0.19735245833333334</v>
      </c>
      <c r="S136" s="13">
        <f t="shared" ref="S136:S147" si="155">Q136/R136</f>
        <v>3.1199560838389092E-2</v>
      </c>
      <c r="T136" s="2">
        <f t="shared" ref="T136:T147" si="156">$B$137/100</f>
        <v>0.01</v>
      </c>
      <c r="U136" s="14">
        <f t="shared" ref="U136:U147" si="157">S136*T136</f>
        <v>3.1199560838389092E-4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5.8019956083838909E-3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2.4948192780967702</v>
      </c>
      <c r="E137" s="10">
        <f t="shared" ref="E137:E148" si="166">D136</f>
        <v>4.5370835930967699</v>
      </c>
      <c r="F137" s="7" t="s">
        <v>83</v>
      </c>
      <c r="G137" s="1">
        <v>2</v>
      </c>
      <c r="H137" s="9">
        <f t="shared" si="147"/>
        <v>2.4948192780967702</v>
      </c>
      <c r="I137" s="9">
        <f t="shared" si="148"/>
        <v>275.64481927809675</v>
      </c>
      <c r="J137" s="9">
        <f t="shared" si="149"/>
        <v>2.4061526563509614E-2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1.4944138716780393</v>
      </c>
      <c r="P137" s="9">
        <f t="shared" si="152"/>
        <v>3.5957879070258388E-2</v>
      </c>
      <c r="Q137" s="12">
        <f t="shared" si="153"/>
        <v>9.3490485582671812E-3</v>
      </c>
      <c r="R137" s="9">
        <f t="shared" si="154"/>
        <v>0.19735245833333334</v>
      </c>
      <c r="S137" s="13">
        <f t="shared" si="155"/>
        <v>4.7372344065136497E-2</v>
      </c>
      <c r="T137" s="2">
        <f t="shared" si="156"/>
        <v>0.01</v>
      </c>
      <c r="U137" s="14">
        <f t="shared" si="157"/>
        <v>4.7372344065136496E-4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5.963723440651365E-3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7.0779182654827597</v>
      </c>
      <c r="E138" s="10">
        <f t="shared" si="166"/>
        <v>2.4948192780967702</v>
      </c>
      <c r="F138" s="7" t="s">
        <v>83</v>
      </c>
      <c r="G138" s="1">
        <v>3</v>
      </c>
      <c r="H138" s="9">
        <f t="shared" si="147"/>
        <v>7.0779182654827597</v>
      </c>
      <c r="I138" s="9">
        <f t="shared" si="148"/>
        <v>280.22791826548274</v>
      </c>
      <c r="J138" s="9">
        <f t="shared" si="149"/>
        <v>4.2876732830692224E-2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2.2175039092744475</v>
      </c>
      <c r="P138" s="9">
        <f t="shared" si="152"/>
        <v>9.5079322668976049E-2</v>
      </c>
      <c r="Q138" s="12">
        <f t="shared" si="153"/>
        <v>2.4720623893933775E-2</v>
      </c>
      <c r="R138" s="9">
        <f t="shared" si="154"/>
        <v>0.19735245833333334</v>
      </c>
      <c r="S138" s="13">
        <f t="shared" si="155"/>
        <v>0.12526129191752966</v>
      </c>
      <c r="T138" s="2">
        <f t="shared" si="156"/>
        <v>0.01</v>
      </c>
      <c r="U138" s="14">
        <f t="shared" si="157"/>
        <v>1.2526129191752966E-3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6.7426129191752969E-3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7.67672843387097</v>
      </c>
      <c r="E139" s="10">
        <f t="shared" si="166"/>
        <v>7.0779182654827597</v>
      </c>
      <c r="F139" s="7" t="s">
        <v>83</v>
      </c>
      <c r="G139" s="1">
        <v>4</v>
      </c>
      <c r="H139" s="9">
        <f t="shared" si="147"/>
        <v>7.67672843387097</v>
      </c>
      <c r="I139" s="9">
        <f t="shared" si="148"/>
        <v>280.82672843387093</v>
      </c>
      <c r="J139" s="9">
        <f t="shared" si="149"/>
        <v>4.6174077706963898E-2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2.8814725032721382</v>
      </c>
      <c r="P139" s="9">
        <f t="shared" si="152"/>
        <v>0.13304933527656748</v>
      </c>
      <c r="Q139" s="12">
        <f t="shared" si="153"/>
        <v>3.4592827171907543E-2</v>
      </c>
      <c r="R139" s="9">
        <f t="shared" si="154"/>
        <v>0.19735245833333334</v>
      </c>
      <c r="S139" s="13">
        <f t="shared" si="155"/>
        <v>0.17528450095858131</v>
      </c>
      <c r="T139" s="2">
        <f t="shared" si="156"/>
        <v>0.01</v>
      </c>
      <c r="U139" s="14">
        <f t="shared" si="157"/>
        <v>1.7528450095858131E-3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7.2428450095858134E-3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12.7625502841667</v>
      </c>
      <c r="E140" s="10">
        <f t="shared" si="166"/>
        <v>7.67672843387097</v>
      </c>
      <c r="F140" s="7" t="s">
        <v>83</v>
      </c>
      <c r="G140" s="1">
        <v>5</v>
      </c>
      <c r="H140" s="9">
        <f t="shared" si="147"/>
        <v>12.7625502841667</v>
      </c>
      <c r="I140" s="9">
        <f t="shared" si="148"/>
        <v>285.91255028416668</v>
      </c>
      <c r="J140" s="9">
        <f t="shared" si="149"/>
        <v>8.555530415787034E-2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3.5074710846622374</v>
      </c>
      <c r="P140" s="9">
        <f t="shared" si="152"/>
        <v>0.30008275547321311</v>
      </c>
      <c r="Q140" s="12">
        <f t="shared" si="153"/>
        <v>7.8021516423035411E-2</v>
      </c>
      <c r="R140" s="9">
        <f t="shared" si="154"/>
        <v>0.19735245833333334</v>
      </c>
      <c r="S140" s="13">
        <f t="shared" si="155"/>
        <v>0.39534099084418334</v>
      </c>
      <c r="T140" s="2">
        <f t="shared" si="156"/>
        <v>0.01</v>
      </c>
      <c r="U140" s="14">
        <f t="shared" si="157"/>
        <v>3.9534099084418337E-3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9.4434099084418355E-3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15.5364854745161</v>
      </c>
      <c r="E141" s="10">
        <f t="shared" si="166"/>
        <v>12.7625502841667</v>
      </c>
      <c r="F141" s="7" t="s">
        <v>85</v>
      </c>
      <c r="G141" s="1">
        <v>6</v>
      </c>
      <c r="H141" s="9">
        <f t="shared" si="147"/>
        <v>15.5364854745161</v>
      </c>
      <c r="I141" s="9">
        <f t="shared" si="148"/>
        <v>288.68648547451608</v>
      </c>
      <c r="J141" s="9">
        <f t="shared" si="149"/>
        <v>0.11867545088962785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3.9664362458556908</v>
      </c>
      <c r="P141" s="9">
        <f t="shared" si="152"/>
        <v>0.47071860990188685</v>
      </c>
      <c r="Q141" s="12">
        <f t="shared" si="153"/>
        <v>0.12238683857449059</v>
      </c>
      <c r="R141" s="9">
        <f t="shared" si="154"/>
        <v>0.19735245833333334</v>
      </c>
      <c r="S141" s="13">
        <f t="shared" si="155"/>
        <v>0.6201434712699454</v>
      </c>
      <c r="T141" s="2">
        <f t="shared" si="156"/>
        <v>0.01</v>
      </c>
      <c r="U141" s="14">
        <f t="shared" si="157"/>
        <v>6.2014347126994537E-3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1.1691434712699456E-2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20.425138077</v>
      </c>
      <c r="E142" s="10">
        <f t="shared" si="166"/>
        <v>15.5364854745161</v>
      </c>
      <c r="F142" s="7" t="s">
        <v>83</v>
      </c>
      <c r="G142" s="1">
        <v>7</v>
      </c>
      <c r="H142" s="9">
        <f t="shared" si="147"/>
        <v>20.425138077</v>
      </c>
      <c r="I142" s="9">
        <f t="shared" si="148"/>
        <v>293.57513807699996</v>
      </c>
      <c r="J142" s="9">
        <f t="shared" si="149"/>
        <v>0.20810317574651449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4.2547655526204702</v>
      </c>
      <c r="P142" s="9">
        <f t="shared" si="152"/>
        <v>0.88543022355719359</v>
      </c>
      <c r="Q142" s="12">
        <f t="shared" si="153"/>
        <v>0.23021185812487033</v>
      </c>
      <c r="R142" s="9">
        <f t="shared" si="154"/>
        <v>0.19735245833333334</v>
      </c>
      <c r="S142" s="13">
        <f t="shared" si="155"/>
        <v>1.1665010918487604</v>
      </c>
      <c r="T142" s="2">
        <f t="shared" si="156"/>
        <v>0.01</v>
      </c>
      <c r="U142" s="14">
        <f t="shared" si="157"/>
        <v>1.1665010918487604E-2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2.1615010918487602E-2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23.040486368064499</v>
      </c>
      <c r="E143" s="10">
        <f t="shared" si="166"/>
        <v>20.425138077</v>
      </c>
      <c r="F143" s="7" t="s">
        <v>83</v>
      </c>
      <c r="G143" s="1">
        <v>8</v>
      </c>
      <c r="H143" s="9">
        <f t="shared" si="147"/>
        <v>23.040486368064499</v>
      </c>
      <c r="I143" s="9">
        <f t="shared" si="148"/>
        <v>296.19048636806446</v>
      </c>
      <c r="J143" s="9">
        <f t="shared" si="149"/>
        <v>0.27891038468493012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4.1283832457299434</v>
      </c>
      <c r="P143" s="9">
        <f t="shared" si="152"/>
        <v>1.151448959193359</v>
      </c>
      <c r="Q143" s="12">
        <f t="shared" si="153"/>
        <v>0.29937672939027332</v>
      </c>
      <c r="R143" s="9">
        <f t="shared" si="154"/>
        <v>0.19735245833333334</v>
      </c>
      <c r="S143" s="13">
        <f t="shared" si="155"/>
        <v>1.5169647843181076</v>
      </c>
      <c r="T143" s="2">
        <f t="shared" si="156"/>
        <v>0.01</v>
      </c>
      <c r="U143" s="14">
        <f t="shared" si="157"/>
        <v>1.5169647843181077E-2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2.5119647843181075E-2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20.8118877193548</v>
      </c>
      <c r="E144" s="10">
        <f t="shared" si="166"/>
        <v>23.040486368064499</v>
      </c>
      <c r="F144" s="7" t="s">
        <v>83</v>
      </c>
      <c r="G144" s="1">
        <v>9</v>
      </c>
      <c r="H144" s="9">
        <f t="shared" si="147"/>
        <v>20.8118877193548</v>
      </c>
      <c r="I144" s="9">
        <f t="shared" si="148"/>
        <v>293.96188771935476</v>
      </c>
      <c r="J144" s="9">
        <f t="shared" si="149"/>
        <v>0.21738479553678541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3.7359822032032515</v>
      </c>
      <c r="P144" s="9">
        <f t="shared" si="152"/>
        <v>0.81214572737240787</v>
      </c>
      <c r="Q144" s="12">
        <f t="shared" si="153"/>
        <v>0.21115788911682606</v>
      </c>
      <c r="R144" s="9">
        <f t="shared" si="154"/>
        <v>0.19735245833333334</v>
      </c>
      <c r="S144" s="13">
        <f t="shared" si="155"/>
        <v>1.0699531736269279</v>
      </c>
      <c r="T144" s="2">
        <f t="shared" si="156"/>
        <v>0.01</v>
      </c>
      <c r="U144" s="14">
        <f t="shared" si="157"/>
        <v>1.0699531736269278E-2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2.064953173626928E-2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18.238580682666701</v>
      </c>
      <c r="E145" s="10">
        <f t="shared" si="166"/>
        <v>20.8118877193548</v>
      </c>
      <c r="F145" s="7" t="s">
        <v>83</v>
      </c>
      <c r="G145" s="1">
        <v>10</v>
      </c>
      <c r="H145" s="9">
        <f t="shared" si="147"/>
        <v>18.238580682666701</v>
      </c>
      <c r="I145" s="9">
        <f t="shared" si="148"/>
        <v>291.38858068266666</v>
      </c>
      <c r="J145" s="9">
        <f t="shared" si="149"/>
        <v>0.16225301656477165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3.6828843924975105</v>
      </c>
      <c r="P145" s="9">
        <f t="shared" si="152"/>
        <v>0.59755910234203757</v>
      </c>
      <c r="Q145" s="12">
        <f t="shared" si="153"/>
        <v>0.15536536660892977</v>
      </c>
      <c r="R145" s="9">
        <f t="shared" si="154"/>
        <v>0.19735245833333334</v>
      </c>
      <c r="S145" s="13">
        <f t="shared" si="155"/>
        <v>0.78724819503648491</v>
      </c>
      <c r="T145" s="2">
        <f t="shared" si="156"/>
        <v>0.01</v>
      </c>
      <c r="U145" s="14">
        <f t="shared" si="157"/>
        <v>7.8724819503648499E-3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1.782248195036485E-2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11.1559439659032</v>
      </c>
      <c r="E146" s="10">
        <f t="shared" si="166"/>
        <v>18.238580682666701</v>
      </c>
      <c r="F146" s="7" t="s">
        <v>83</v>
      </c>
      <c r="G146" s="1">
        <v>11</v>
      </c>
      <c r="H146" s="9">
        <f t="shared" si="147"/>
        <v>11.1559439659032</v>
      </c>
      <c r="I146" s="9">
        <f t="shared" si="148"/>
        <v>284.30594396590317</v>
      </c>
      <c r="J146" s="9">
        <f t="shared" si="149"/>
        <v>7.0577983355039869E-2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3.8443732068221399</v>
      </c>
      <c r="P146" s="9">
        <f t="shared" si="152"/>
        <v>0.27132810820165426</v>
      </c>
      <c r="Q146" s="12">
        <f t="shared" si="153"/>
        <v>7.054530813243011E-2</v>
      </c>
      <c r="R146" s="9">
        <f t="shared" si="154"/>
        <v>0.19735245833333334</v>
      </c>
      <c r="S146" s="13">
        <f t="shared" si="155"/>
        <v>0.35745847165114752</v>
      </c>
      <c r="T146" s="2">
        <f t="shared" si="156"/>
        <v>0.01</v>
      </c>
      <c r="U146" s="14">
        <f t="shared" si="157"/>
        <v>3.5745847165114752E-3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9.0645847165114757E-3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7.5554125852666703</v>
      </c>
      <c r="E147" s="10">
        <f t="shared" si="166"/>
        <v>11.1559439659032</v>
      </c>
      <c r="F147" s="7" t="s">
        <v>85</v>
      </c>
      <c r="G147" s="1">
        <v>12</v>
      </c>
      <c r="H147" s="9">
        <f t="shared" si="147"/>
        <v>7.5554125852666703</v>
      </c>
      <c r="I147" s="9">
        <f t="shared" si="148"/>
        <v>280.70541258526663</v>
      </c>
      <c r="J147" s="9">
        <f t="shared" si="149"/>
        <v>4.5487337438750317E-2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4.3320930152871524</v>
      </c>
      <c r="P147" s="9">
        <f t="shared" si="152"/>
        <v>0.19705537680242002</v>
      </c>
      <c r="Q147" s="12">
        <f t="shared" si="153"/>
        <v>5.1234397968629206E-2</v>
      </c>
      <c r="R147" s="9">
        <f t="shared" si="154"/>
        <v>0.19735245833333334</v>
      </c>
      <c r="S147" s="13">
        <f t="shared" si="155"/>
        <v>0.2596086129420947</v>
      </c>
      <c r="T147" s="2">
        <f t="shared" si="156"/>
        <v>0.01</v>
      </c>
      <c r="U147" s="14">
        <f t="shared" si="157"/>
        <v>2.5960861294209471E-3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8.0860861294209472E-3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1.4632997142580599</v>
      </c>
      <c r="E148" s="10">
        <f t="shared" si="166"/>
        <v>7.5554125852666703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821000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72000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1190000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3124000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>
        <v>60000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1">
        <v>3000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1">
        <v>176</v>
      </c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5156719.3758623768</v>
      </c>
      <c r="J13" s="6" t="s">
        <v>37</v>
      </c>
      <c r="K13" s="6">
        <f>I13/(10000*1000)</f>
        <v>0.51567193758623764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2.6996779897419398</v>
      </c>
      <c r="E26" s="7"/>
      <c r="F26" s="7"/>
      <c r="G26" s="1">
        <v>1</v>
      </c>
      <c r="H26" s="9">
        <f t="shared" ref="H26:H37" si="0">E27</f>
        <v>2.6996779897419398</v>
      </c>
      <c r="I26" s="9">
        <f t="shared" ref="I26:I37" si="1">H26+273.15</f>
        <v>275.84967798974191</v>
      </c>
      <c r="J26" s="9">
        <f t="shared" ref="J26:J37" si="2">EXP(($C$15*(I26-$C$13))/($C$16*I26*$C$13))</f>
        <v>2.4701084567865066E-2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1.0011866857235037</v>
      </c>
      <c r="Q26" s="12">
        <f t="shared" ref="Q26:Q37" si="6">P26*$B$28</f>
        <v>0.10011866857235037</v>
      </c>
      <c r="R26" s="9">
        <f t="shared" ref="R26:R37" si="7">L26*$B$28</f>
        <v>4.0532094166666672</v>
      </c>
      <c r="S26" s="13">
        <f t="shared" ref="S26:S37" si="8">Q26/R26</f>
        <v>2.4701084567865062E-2</v>
      </c>
      <c r="T26" s="2">
        <f t="shared" ref="T26:T37" si="9">$B$27/100</f>
        <v>0.34</v>
      </c>
      <c r="U26" s="14">
        <f t="shared" ref="U26:U37" si="10">S26*T26</f>
        <v>8.398368753074122E-3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2.1298368753074122E-2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-0.780814317870968</v>
      </c>
      <c r="E27" s="10">
        <f t="shared" ref="E27:E38" si="18">D26</f>
        <v>2.6996779897419398</v>
      </c>
      <c r="F27" s="7" t="s">
        <v>83</v>
      </c>
      <c r="G27" s="1">
        <v>2</v>
      </c>
      <c r="H27" s="9">
        <f t="shared" si="0"/>
        <v>-0.780814317870968</v>
      </c>
      <c r="I27" s="9">
        <f t="shared" si="1"/>
        <v>272.369185682129</v>
      </c>
      <c r="J27" s="9">
        <f t="shared" si="2"/>
        <v>1.5733556688761769E-2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80.063001647609823</v>
      </c>
      <c r="P27" s="9">
        <f t="shared" si="5"/>
        <v>1.259675775095096</v>
      </c>
      <c r="Q27" s="12">
        <f t="shared" si="6"/>
        <v>0.1259675775095096</v>
      </c>
      <c r="R27" s="9">
        <f t="shared" si="7"/>
        <v>4.0532094166666672</v>
      </c>
      <c r="S27" s="13">
        <f t="shared" si="8"/>
        <v>3.1078477463201127E-2</v>
      </c>
      <c r="T27" s="2">
        <f t="shared" si="9"/>
        <v>0.34</v>
      </c>
      <c r="U27" s="14">
        <f t="shared" si="10"/>
        <v>1.0566682337488384E-2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2.3466682337488384E-2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5.9923781398965499</v>
      </c>
      <c r="E28" s="10">
        <f t="shared" si="18"/>
        <v>-0.780814317870968</v>
      </c>
      <c r="F28" s="7" t="s">
        <v>83</v>
      </c>
      <c r="G28" s="1">
        <v>3</v>
      </c>
      <c r="H28" s="9">
        <f t="shared" si="0"/>
        <v>5.9923781398965499</v>
      </c>
      <c r="I28" s="9">
        <f t="shared" si="1"/>
        <v>279.14237813989655</v>
      </c>
      <c r="J28" s="9">
        <f t="shared" si="2"/>
        <v>3.7457532193290184E-2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119.3354200391814</v>
      </c>
      <c r="P28" s="9">
        <f t="shared" si="5"/>
        <v>4.4700103379174436</v>
      </c>
      <c r="Q28" s="12">
        <f t="shared" si="6"/>
        <v>0.44700103379174438</v>
      </c>
      <c r="R28" s="9">
        <f t="shared" si="7"/>
        <v>4.0532094166666672</v>
      </c>
      <c r="S28" s="13">
        <f t="shared" si="8"/>
        <v>0.11028323183936425</v>
      </c>
      <c r="T28" s="2">
        <f t="shared" si="9"/>
        <v>0.34</v>
      </c>
      <c r="U28" s="14">
        <f t="shared" si="10"/>
        <v>3.7496298825383849E-2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5.0396298825383851E-2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7.0349746894516096</v>
      </c>
      <c r="E29" s="10">
        <f t="shared" si="18"/>
        <v>5.9923781398965499</v>
      </c>
      <c r="F29" s="7" t="s">
        <v>83</v>
      </c>
      <c r="G29" s="1">
        <v>4</v>
      </c>
      <c r="H29" s="9">
        <f t="shared" si="0"/>
        <v>7.0349746894516096</v>
      </c>
      <c r="I29" s="9">
        <f t="shared" si="1"/>
        <v>280.18497468945156</v>
      </c>
      <c r="J29" s="9">
        <f t="shared" si="2"/>
        <v>4.2649001115911099E-2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155.39750386793062</v>
      </c>
      <c r="P29" s="9">
        <f t="shared" si="5"/>
        <v>6.6275483158731729</v>
      </c>
      <c r="Q29" s="12">
        <f t="shared" si="6"/>
        <v>0.66275483158731729</v>
      </c>
      <c r="R29" s="9">
        <f t="shared" si="7"/>
        <v>4.0532094166666672</v>
      </c>
      <c r="S29" s="13">
        <f t="shared" si="8"/>
        <v>0.16351359218255307</v>
      </c>
      <c r="T29" s="2">
        <f t="shared" si="9"/>
        <v>0.34</v>
      </c>
      <c r="U29" s="14">
        <f t="shared" si="10"/>
        <v>5.5594621342068044E-2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6.8494621342068046E-2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12.7218167303</v>
      </c>
      <c r="E30" s="10">
        <f t="shared" si="18"/>
        <v>7.0349746894516096</v>
      </c>
      <c r="F30" s="7" t="s">
        <v>83</v>
      </c>
      <c r="G30" s="1">
        <v>5</v>
      </c>
      <c r="H30" s="9">
        <f t="shared" si="0"/>
        <v>12.7218167303</v>
      </c>
      <c r="I30" s="9">
        <f t="shared" si="1"/>
        <v>285.8718167303</v>
      </c>
      <c r="J30" s="9">
        <f t="shared" si="2"/>
        <v>8.5141154630890517E-2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141.33145777445458</v>
      </c>
      <c r="O30" s="9">
        <f t="shared" si="19"/>
        <v>47.970591944269529</v>
      </c>
      <c r="P30" s="9">
        <f t="shared" si="5"/>
        <v>4.0842715864624033</v>
      </c>
      <c r="Q30" s="12">
        <f t="shared" si="6"/>
        <v>0.40842715864624035</v>
      </c>
      <c r="R30" s="9">
        <f t="shared" si="7"/>
        <v>4.0532094166666672</v>
      </c>
      <c r="S30" s="13">
        <f t="shared" si="8"/>
        <v>0.10076635985468724</v>
      </c>
      <c r="T30" s="2">
        <f t="shared" si="9"/>
        <v>0.34</v>
      </c>
      <c r="U30" s="14">
        <f t="shared" si="10"/>
        <v>3.4260562350593667E-2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4.7160562350593668E-2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16.231744656128999</v>
      </c>
      <c r="E31" s="10">
        <f t="shared" si="18"/>
        <v>12.7218167303</v>
      </c>
      <c r="F31" s="7" t="s">
        <v>85</v>
      </c>
      <c r="G31" s="1">
        <v>6</v>
      </c>
      <c r="H31" s="9">
        <f t="shared" si="0"/>
        <v>16.231744656128999</v>
      </c>
      <c r="I31" s="9">
        <f t="shared" si="1"/>
        <v>289.381744656129</v>
      </c>
      <c r="J31" s="9">
        <f t="shared" si="2"/>
        <v>0.12869252379820245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84.418414524473789</v>
      </c>
      <c r="P31" s="9">
        <f t="shared" si="5"/>
        <v>10.864018820197362</v>
      </c>
      <c r="Q31" s="12">
        <f t="shared" si="6"/>
        <v>1.0864018820197363</v>
      </c>
      <c r="R31" s="9">
        <f t="shared" si="7"/>
        <v>4.0532094166666672</v>
      </c>
      <c r="S31" s="13">
        <f t="shared" si="8"/>
        <v>0.26803497434711532</v>
      </c>
      <c r="T31" s="2">
        <f t="shared" si="9"/>
        <v>0.34</v>
      </c>
      <c r="U31" s="14">
        <f t="shared" si="10"/>
        <v>9.1131891278019211E-2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0.10403189127801921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20.916155336999999</v>
      </c>
      <c r="E32" s="10">
        <f t="shared" si="18"/>
        <v>16.231744656128999</v>
      </c>
      <c r="F32" s="7" t="s">
        <v>83</v>
      </c>
      <c r="G32" s="1">
        <v>7</v>
      </c>
      <c r="H32" s="9">
        <f t="shared" si="0"/>
        <v>20.916155336999999</v>
      </c>
      <c r="I32" s="9">
        <f t="shared" si="1"/>
        <v>294.066155337</v>
      </c>
      <c r="J32" s="9">
        <f t="shared" si="2"/>
        <v>0.21995289038277907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114.0864898709431</v>
      </c>
      <c r="P32" s="9">
        <f t="shared" si="5"/>
        <v>25.093653200739581</v>
      </c>
      <c r="Q32" s="12">
        <f t="shared" si="6"/>
        <v>2.5093653200739583</v>
      </c>
      <c r="R32" s="9">
        <f t="shared" si="7"/>
        <v>4.0532094166666672</v>
      </c>
      <c r="S32" s="13">
        <f t="shared" si="8"/>
        <v>0.61910576585446797</v>
      </c>
      <c r="T32" s="2">
        <f t="shared" si="9"/>
        <v>0.34</v>
      </c>
      <c r="U32" s="14">
        <f t="shared" si="10"/>
        <v>0.21049596039051913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0.23614596039051913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22.344489590322599</v>
      </c>
      <c r="E33" s="10">
        <f t="shared" si="18"/>
        <v>20.916155336999999</v>
      </c>
      <c r="F33" s="7" t="s">
        <v>83</v>
      </c>
      <c r="G33" s="1">
        <v>8</v>
      </c>
      <c r="H33" s="9">
        <f t="shared" si="0"/>
        <v>22.344489590322599</v>
      </c>
      <c r="I33" s="9">
        <f t="shared" si="1"/>
        <v>295.49448959032259</v>
      </c>
      <c r="J33" s="9">
        <f t="shared" si="2"/>
        <v>0.25812958676277226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129.52493083687017</v>
      </c>
      <c r="P33" s="9">
        <f t="shared" si="5"/>
        <v>33.434216872397954</v>
      </c>
      <c r="Q33" s="12">
        <f t="shared" si="6"/>
        <v>3.3434216872397955</v>
      </c>
      <c r="R33" s="9">
        <f t="shared" si="7"/>
        <v>4.0532094166666672</v>
      </c>
      <c r="S33" s="13">
        <f t="shared" si="8"/>
        <v>0.82488254208917822</v>
      </c>
      <c r="T33" s="2">
        <f t="shared" si="9"/>
        <v>0.34</v>
      </c>
      <c r="U33" s="14">
        <f t="shared" si="10"/>
        <v>0.28046006431032061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0.30611006431032062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20.436504499032299</v>
      </c>
      <c r="E34" s="10">
        <f t="shared" si="18"/>
        <v>22.344489590322599</v>
      </c>
      <c r="F34" s="7" t="s">
        <v>83</v>
      </c>
      <c r="G34" s="1">
        <v>9</v>
      </c>
      <c r="H34" s="9">
        <f t="shared" si="0"/>
        <v>20.436504499032299</v>
      </c>
      <c r="I34" s="9">
        <f t="shared" si="1"/>
        <v>293.58650449903229</v>
      </c>
      <c r="J34" s="9">
        <f t="shared" si="2"/>
        <v>0.20837056364428111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136.62280813113887</v>
      </c>
      <c r="P34" s="9">
        <f t="shared" si="5"/>
        <v>28.468171536949878</v>
      </c>
      <c r="Q34" s="12">
        <f t="shared" si="6"/>
        <v>2.846817153694988</v>
      </c>
      <c r="R34" s="9">
        <f t="shared" si="7"/>
        <v>4.0532094166666672</v>
      </c>
      <c r="S34" s="13">
        <f t="shared" si="8"/>
        <v>0.70236123058161448</v>
      </c>
      <c r="T34" s="2">
        <f t="shared" si="9"/>
        <v>0.34</v>
      </c>
      <c r="U34" s="14">
        <f t="shared" si="10"/>
        <v>0.23880281839774894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0.26445281839774892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18.196885383333299</v>
      </c>
      <c r="E35" s="10">
        <f t="shared" si="18"/>
        <v>20.436504499032299</v>
      </c>
      <c r="F35" s="7" t="s">
        <v>83</v>
      </c>
      <c r="G35" s="1">
        <v>10</v>
      </c>
      <c r="H35" s="9">
        <f t="shared" si="0"/>
        <v>18.196885383333299</v>
      </c>
      <c r="I35" s="9">
        <f t="shared" si="1"/>
        <v>291.3468853833333</v>
      </c>
      <c r="J35" s="9">
        <f t="shared" si="2"/>
        <v>0.16147895639021156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148.68673076085565</v>
      </c>
      <c r="P35" s="9">
        <f t="shared" si="5"/>
        <v>24.00977811233534</v>
      </c>
      <c r="Q35" s="12">
        <f t="shared" si="6"/>
        <v>2.4009778112335343</v>
      </c>
      <c r="R35" s="9">
        <f t="shared" si="7"/>
        <v>4.0532094166666672</v>
      </c>
      <c r="S35" s="13">
        <f t="shared" si="8"/>
        <v>0.59236460898388088</v>
      </c>
      <c r="T35" s="2">
        <f t="shared" si="9"/>
        <v>0.34</v>
      </c>
      <c r="U35" s="14">
        <f t="shared" si="10"/>
        <v>0.20140396705451952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0.22705396705451952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9.7474304555806501</v>
      </c>
      <c r="E36" s="10">
        <f t="shared" si="18"/>
        <v>18.196885383333299</v>
      </c>
      <c r="F36" s="7" t="s">
        <v>83</v>
      </c>
      <c r="G36" s="1">
        <v>11</v>
      </c>
      <c r="H36" s="9">
        <f t="shared" si="0"/>
        <v>9.7474304555806501</v>
      </c>
      <c r="I36" s="9">
        <f t="shared" si="1"/>
        <v>282.8974304555806</v>
      </c>
      <c r="J36" s="9">
        <f t="shared" si="2"/>
        <v>5.9513521562586824E-2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118.44310501609431</v>
      </c>
      <c r="O36" s="9">
        <f t="shared" si="19"/>
        <v>46.765941799092673</v>
      </c>
      <c r="P36" s="9">
        <f t="shared" si="5"/>
        <v>2.7832058856549824</v>
      </c>
      <c r="Q36" s="12">
        <f t="shared" si="6"/>
        <v>0.27832058856549824</v>
      </c>
      <c r="R36" s="9">
        <f t="shared" si="7"/>
        <v>4.0532094166666672</v>
      </c>
      <c r="S36" s="13">
        <f t="shared" si="8"/>
        <v>6.8666718137250171E-2</v>
      </c>
      <c r="T36" s="2">
        <f t="shared" si="9"/>
        <v>0.34</v>
      </c>
      <c r="U36" s="14">
        <f t="shared" si="10"/>
        <v>2.334668416666506E-2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3.6246684166665058E-2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5.1475653578666698</v>
      </c>
      <c r="E37" s="10">
        <f t="shared" si="18"/>
        <v>9.7474304555806501</v>
      </c>
      <c r="F37" s="7" t="s">
        <v>85</v>
      </c>
      <c r="G37" s="1">
        <v>12</v>
      </c>
      <c r="H37" s="9">
        <f t="shared" si="0"/>
        <v>5.1475653578666698</v>
      </c>
      <c r="I37" s="9">
        <f t="shared" si="1"/>
        <v>278.29756535786663</v>
      </c>
      <c r="J37" s="9">
        <f t="shared" si="2"/>
        <v>3.3694047938031636E-2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84.51483008010436</v>
      </c>
      <c r="P37" s="9">
        <f t="shared" si="5"/>
        <v>2.8476467361936346</v>
      </c>
      <c r="Q37" s="12">
        <f t="shared" si="6"/>
        <v>0.28476467361936347</v>
      </c>
      <c r="R37" s="9">
        <f t="shared" si="7"/>
        <v>4.0532094166666672</v>
      </c>
      <c r="S37" s="13">
        <f t="shared" si="8"/>
        <v>7.025659035736477E-2</v>
      </c>
      <c r="T37" s="2">
        <f t="shared" si="9"/>
        <v>0.34</v>
      </c>
      <c r="U37" s="14">
        <f t="shared" si="10"/>
        <v>2.3887240721504024E-2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3.6787240721504022E-2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-0.718436691774193</v>
      </c>
      <c r="E38" s="10">
        <f t="shared" si="18"/>
        <v>5.1475653578666698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2.6996779897419398</v>
      </c>
      <c r="E42" s="7"/>
      <c r="F42" s="7"/>
      <c r="G42" s="1">
        <v>1</v>
      </c>
      <c r="H42" s="9">
        <f t="shared" ref="H42:H53" si="20">E43</f>
        <v>2.6996779897419398</v>
      </c>
      <c r="I42" s="9">
        <f t="shared" ref="I42:I53" si="21">H42+273.15</f>
        <v>275.84967798974191</v>
      </c>
      <c r="J42" s="9">
        <f t="shared" ref="J42:J53" si="22">EXP(($C$15*(I42-$C$13))/($C$16*I42*$C$13))</f>
        <v>2.4701084567865066E-2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1.4538132085974083</v>
      </c>
      <c r="Q42" s="12">
        <f t="shared" ref="Q42:Q53" si="26">P42*$B$44</f>
        <v>0.34891517006337797</v>
      </c>
      <c r="R42" s="9">
        <f t="shared" ref="R42:R53" si="27">L42*$B$44</f>
        <v>14.125500000000001</v>
      </c>
      <c r="S42" s="13">
        <f t="shared" ref="S42:S53" si="28">Q42/R42</f>
        <v>2.4701084567865062E-2</v>
      </c>
      <c r="T42" s="2">
        <f t="shared" ref="T42:T53" si="29">$B$43/100</f>
        <v>0.43</v>
      </c>
      <c r="U42" s="14">
        <f t="shared" ref="U42:U53" si="30">S42*T42</f>
        <v>1.0621466364181976E-2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1.9041466364181976E-2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68416.666666666672</v>
      </c>
      <c r="AU42" s="1">
        <f t="shared" ref="AU42:AU53" si="38">AT42*10000*AS42*0.67*AR42*AQ42</f>
        <v>286729566.15563524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-0.780814317870968</v>
      </c>
      <c r="E43" s="10">
        <f t="shared" ref="E43:E54" si="40">D42</f>
        <v>2.6996779897419398</v>
      </c>
      <c r="F43" s="7" t="s">
        <v>83</v>
      </c>
      <c r="G43" s="1">
        <v>2</v>
      </c>
      <c r="H43" s="9">
        <f t="shared" si="20"/>
        <v>-0.780814317870968</v>
      </c>
      <c r="I43" s="9">
        <f t="shared" si="21"/>
        <v>272.369185682129</v>
      </c>
      <c r="J43" s="9">
        <f t="shared" si="22"/>
        <v>1.5733556688761769E-2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116.2586867914026</v>
      </c>
      <c r="P43" s="9">
        <f t="shared" si="25"/>
        <v>1.8291626391935318</v>
      </c>
      <c r="Q43" s="12">
        <f t="shared" si="26"/>
        <v>0.43899903340644764</v>
      </c>
      <c r="R43" s="9">
        <f t="shared" si="27"/>
        <v>14.125500000000001</v>
      </c>
      <c r="S43" s="13">
        <f t="shared" si="28"/>
        <v>3.1078477463201134E-2</v>
      </c>
      <c r="T43" s="2">
        <f t="shared" si="29"/>
        <v>0.43</v>
      </c>
      <c r="U43" s="14">
        <f t="shared" si="30"/>
        <v>1.3363745309176488E-2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2.1783745309176487E-2</v>
      </c>
      <c r="AR43" s="9">
        <f t="shared" si="35"/>
        <v>136.875</v>
      </c>
      <c r="AS43" s="1">
        <f t="shared" si="36"/>
        <v>0.24</v>
      </c>
      <c r="AT43" s="1">
        <f t="shared" si="37"/>
        <v>68416.666666666672</v>
      </c>
      <c r="AU43" s="1">
        <f t="shared" si="38"/>
        <v>328023258.41323721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5.9923781398965499</v>
      </c>
      <c r="E44" s="10">
        <f t="shared" si="40"/>
        <v>-0.780814317870968</v>
      </c>
      <c r="F44" s="7" t="s">
        <v>83</v>
      </c>
      <c r="G44" s="1">
        <v>3</v>
      </c>
      <c r="H44" s="9">
        <f t="shared" si="20"/>
        <v>5.9923781398965499</v>
      </c>
      <c r="I44" s="9">
        <f t="shared" si="21"/>
        <v>279.14237813989655</v>
      </c>
      <c r="J44" s="9">
        <f t="shared" si="22"/>
        <v>3.7457532193290184E-2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173.28577415220909</v>
      </c>
      <c r="P44" s="9">
        <f t="shared" si="25"/>
        <v>6.4908574639455843</v>
      </c>
      <c r="Q44" s="12">
        <f t="shared" si="26"/>
        <v>1.5578057913469401</v>
      </c>
      <c r="R44" s="9">
        <f t="shared" si="27"/>
        <v>14.125500000000001</v>
      </c>
      <c r="S44" s="13">
        <f t="shared" si="28"/>
        <v>0.11028323183936427</v>
      </c>
      <c r="T44" s="2">
        <f t="shared" si="29"/>
        <v>0.43</v>
      </c>
      <c r="U44" s="14">
        <f t="shared" si="30"/>
        <v>4.7421789690926634E-2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5.5841789690926631E-2</v>
      </c>
      <c r="AR44" s="9">
        <f t="shared" si="35"/>
        <v>136.875</v>
      </c>
      <c r="AS44" s="1">
        <f t="shared" si="36"/>
        <v>0.24</v>
      </c>
      <c r="AT44" s="1">
        <f t="shared" si="37"/>
        <v>68416.666666666672</v>
      </c>
      <c r="AU44" s="1">
        <f t="shared" si="38"/>
        <v>840874952.8635093</v>
      </c>
    </row>
    <row r="45" spans="1:48" x14ac:dyDescent="0.15">
      <c r="C45" s="7">
        <v>3</v>
      </c>
      <c r="D45" s="7">
        <f t="shared" si="39"/>
        <v>7.0349746894516096</v>
      </c>
      <c r="E45" s="10">
        <f t="shared" si="40"/>
        <v>5.9923781398965499</v>
      </c>
      <c r="F45" s="7" t="s">
        <v>83</v>
      </c>
      <c r="G45" s="1">
        <v>4</v>
      </c>
      <c r="H45" s="9">
        <f t="shared" si="20"/>
        <v>7.0349746894516096</v>
      </c>
      <c r="I45" s="9">
        <f t="shared" si="21"/>
        <v>280.18497468945156</v>
      </c>
      <c r="J45" s="9">
        <f t="shared" si="22"/>
        <v>4.2649001115911099E-2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225.65116668826352</v>
      </c>
      <c r="P45" s="9">
        <f t="shared" si="25"/>
        <v>9.6237968598943926</v>
      </c>
      <c r="Q45" s="12">
        <f t="shared" si="26"/>
        <v>2.3097112463746541</v>
      </c>
      <c r="R45" s="9">
        <f t="shared" si="27"/>
        <v>14.125500000000001</v>
      </c>
      <c r="S45" s="13">
        <f t="shared" si="28"/>
        <v>0.16351359218255312</v>
      </c>
      <c r="T45" s="2">
        <f t="shared" si="29"/>
        <v>0.43</v>
      </c>
      <c r="U45" s="14">
        <f t="shared" si="30"/>
        <v>7.0310844638497849E-2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7.873084463849786E-2</v>
      </c>
      <c r="AR45" s="9">
        <f t="shared" si="35"/>
        <v>136.875</v>
      </c>
      <c r="AS45" s="1">
        <f t="shared" si="36"/>
        <v>0.24</v>
      </c>
      <c r="AT45" s="1">
        <f t="shared" si="37"/>
        <v>68416.666666666672</v>
      </c>
      <c r="AU45" s="1">
        <f t="shared" si="38"/>
        <v>1185542147.569422</v>
      </c>
    </row>
    <row r="46" spans="1:48" x14ac:dyDescent="0.15">
      <c r="C46" s="7">
        <v>4</v>
      </c>
      <c r="D46" s="7">
        <f t="shared" si="39"/>
        <v>12.7218167303</v>
      </c>
      <c r="E46" s="10">
        <f t="shared" si="40"/>
        <v>7.0349746894516096</v>
      </c>
      <c r="F46" s="7" t="s">
        <v>83</v>
      </c>
      <c r="G46" s="1">
        <v>5</v>
      </c>
      <c r="H46" s="9">
        <f t="shared" si="20"/>
        <v>12.7218167303</v>
      </c>
      <c r="I46" s="9">
        <f t="shared" si="21"/>
        <v>285.8718167303</v>
      </c>
      <c r="J46" s="9">
        <f t="shared" si="22"/>
        <v>8.5141154630890517E-2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205.22600133695067</v>
      </c>
      <c r="O46" s="9">
        <f t="shared" si="41"/>
        <v>69.657618491418418</v>
      </c>
      <c r="P46" s="9">
        <f t="shared" si="25"/>
        <v>5.9307300671974339</v>
      </c>
      <c r="Q46" s="12">
        <f t="shared" si="26"/>
        <v>1.423375216127384</v>
      </c>
      <c r="R46" s="9">
        <f t="shared" si="27"/>
        <v>14.125500000000001</v>
      </c>
      <c r="S46" s="13">
        <f t="shared" si="28"/>
        <v>0.1007663598546872</v>
      </c>
      <c r="T46" s="2">
        <f t="shared" si="29"/>
        <v>0.43</v>
      </c>
      <c r="U46" s="14">
        <f t="shared" si="30"/>
        <v>4.3329534737515496E-2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5.1749534737515493E-2</v>
      </c>
      <c r="AR46" s="9">
        <f t="shared" si="35"/>
        <v>136.875</v>
      </c>
      <c r="AS46" s="1">
        <f t="shared" si="36"/>
        <v>0.24</v>
      </c>
      <c r="AT46" s="1">
        <f t="shared" si="37"/>
        <v>68416.666666666672</v>
      </c>
      <c r="AU46" s="1">
        <f t="shared" si="38"/>
        <v>779253097.43765843</v>
      </c>
    </row>
    <row r="47" spans="1:48" x14ac:dyDescent="0.15">
      <c r="C47" s="7">
        <v>5</v>
      </c>
      <c r="D47" s="7">
        <f t="shared" si="39"/>
        <v>16.231744656128999</v>
      </c>
      <c r="E47" s="10">
        <f t="shared" si="40"/>
        <v>12.7218167303</v>
      </c>
      <c r="F47" s="7" t="s">
        <v>85</v>
      </c>
      <c r="G47" s="1">
        <v>6</v>
      </c>
      <c r="H47" s="9">
        <f t="shared" si="20"/>
        <v>16.231744656128999</v>
      </c>
      <c r="I47" s="9">
        <f t="shared" si="21"/>
        <v>289.381744656129</v>
      </c>
      <c r="J47" s="9">
        <f t="shared" si="22"/>
        <v>0.12869252379820245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122.58313842422098</v>
      </c>
      <c r="P47" s="9">
        <f t="shared" si="25"/>
        <v>15.775533458917403</v>
      </c>
      <c r="Q47" s="12">
        <f t="shared" si="26"/>
        <v>3.7861280301401767</v>
      </c>
      <c r="R47" s="9">
        <f t="shared" si="27"/>
        <v>14.125500000000001</v>
      </c>
      <c r="S47" s="13">
        <f t="shared" si="28"/>
        <v>0.26803497434711526</v>
      </c>
      <c r="T47" s="2">
        <f t="shared" si="29"/>
        <v>0.43</v>
      </c>
      <c r="U47" s="14">
        <f t="shared" si="30"/>
        <v>0.11525503896925957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0.12367503896925958</v>
      </c>
      <c r="AR47" s="9">
        <f t="shared" si="35"/>
        <v>136.875</v>
      </c>
      <c r="AS47" s="1">
        <f t="shared" si="36"/>
        <v>0.24</v>
      </c>
      <c r="AT47" s="1">
        <f t="shared" si="37"/>
        <v>68416.666666666672</v>
      </c>
      <c r="AU47" s="1">
        <f t="shared" si="38"/>
        <v>1862319297.7743394</v>
      </c>
    </row>
    <row r="48" spans="1:48" x14ac:dyDescent="0.15">
      <c r="C48" s="7">
        <v>6</v>
      </c>
      <c r="D48" s="7">
        <f t="shared" si="39"/>
        <v>20.916155336999999</v>
      </c>
      <c r="E48" s="10">
        <f t="shared" si="40"/>
        <v>16.231744656128999</v>
      </c>
      <c r="F48" s="7" t="s">
        <v>83</v>
      </c>
      <c r="G48" s="1">
        <v>7</v>
      </c>
      <c r="H48" s="9">
        <f t="shared" si="20"/>
        <v>20.916155336999999</v>
      </c>
      <c r="I48" s="9">
        <f t="shared" si="21"/>
        <v>294.066155337</v>
      </c>
      <c r="J48" s="9">
        <f t="shared" si="22"/>
        <v>0.21995289038277907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165.66385496530356</v>
      </c>
      <c r="P48" s="9">
        <f t="shared" si="25"/>
        <v>36.438243731572022</v>
      </c>
      <c r="Q48" s="12">
        <f t="shared" si="26"/>
        <v>8.7451784955772851</v>
      </c>
      <c r="R48" s="9">
        <f t="shared" si="27"/>
        <v>14.125500000000001</v>
      </c>
      <c r="S48" s="13">
        <f t="shared" si="28"/>
        <v>0.61910576585446775</v>
      </c>
      <c r="T48" s="2">
        <f t="shared" si="29"/>
        <v>0.43</v>
      </c>
      <c r="U48" s="14">
        <f t="shared" si="30"/>
        <v>0.26621547931742112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0.28181547931742112</v>
      </c>
      <c r="AR48" s="9">
        <f t="shared" si="35"/>
        <v>136.875</v>
      </c>
      <c r="AS48" s="1">
        <f t="shared" si="36"/>
        <v>0.24</v>
      </c>
      <c r="AT48" s="1">
        <f t="shared" si="37"/>
        <v>68416.666666666672</v>
      </c>
      <c r="AU48" s="1">
        <f t="shared" si="38"/>
        <v>4243624339.3851638</v>
      </c>
    </row>
    <row r="49" spans="1:48" x14ac:dyDescent="0.15">
      <c r="C49" s="7">
        <v>7</v>
      </c>
      <c r="D49" s="7">
        <f t="shared" si="39"/>
        <v>22.344489590322599</v>
      </c>
      <c r="E49" s="10">
        <f t="shared" si="40"/>
        <v>20.916155336999999</v>
      </c>
      <c r="F49" s="7" t="s">
        <v>83</v>
      </c>
      <c r="G49" s="1">
        <v>8</v>
      </c>
      <c r="H49" s="9">
        <f t="shared" si="20"/>
        <v>22.344489590322599</v>
      </c>
      <c r="I49" s="9">
        <f t="shared" si="21"/>
        <v>295.49448959032259</v>
      </c>
      <c r="J49" s="9">
        <f t="shared" si="22"/>
        <v>0.25812958676277226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188.08186123373156</v>
      </c>
      <c r="P49" s="9">
        <f t="shared" si="25"/>
        <v>48.549493117836199</v>
      </c>
      <c r="Q49" s="12">
        <f t="shared" si="26"/>
        <v>11.651878348280688</v>
      </c>
      <c r="R49" s="9">
        <f t="shared" si="27"/>
        <v>14.125500000000001</v>
      </c>
      <c r="S49" s="13">
        <f t="shared" si="28"/>
        <v>0.82488254208917822</v>
      </c>
      <c r="T49" s="2">
        <f t="shared" si="29"/>
        <v>0.43</v>
      </c>
      <c r="U49" s="14">
        <f t="shared" si="30"/>
        <v>0.35469949309834664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0.37029949309834664</v>
      </c>
      <c r="AR49" s="9">
        <f t="shared" si="35"/>
        <v>136.875</v>
      </c>
      <c r="AS49" s="1">
        <f t="shared" si="36"/>
        <v>0.24</v>
      </c>
      <c r="AT49" s="1">
        <f t="shared" si="37"/>
        <v>68416.666666666672</v>
      </c>
      <c r="AU49" s="1">
        <f t="shared" si="38"/>
        <v>5576031329.3656311</v>
      </c>
    </row>
    <row r="50" spans="1:48" x14ac:dyDescent="0.15">
      <c r="C50" s="7">
        <v>8</v>
      </c>
      <c r="D50" s="7">
        <f t="shared" si="39"/>
        <v>20.436504499032299</v>
      </c>
      <c r="E50" s="10">
        <f t="shared" si="40"/>
        <v>22.344489590322599</v>
      </c>
      <c r="F50" s="7" t="s">
        <v>83</v>
      </c>
      <c r="G50" s="1">
        <v>9</v>
      </c>
      <c r="H50" s="9">
        <f t="shared" si="20"/>
        <v>20.436504499032299</v>
      </c>
      <c r="I50" s="9">
        <f t="shared" si="21"/>
        <v>293.58650449903229</v>
      </c>
      <c r="J50" s="9">
        <f t="shared" si="22"/>
        <v>0.20837056364428111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198.38861811589535</v>
      </c>
      <c r="P50" s="9">
        <f t="shared" si="25"/>
        <v>41.338348177419157</v>
      </c>
      <c r="Q50" s="12">
        <f t="shared" si="26"/>
        <v>9.9212035625805974</v>
      </c>
      <c r="R50" s="9">
        <f t="shared" si="27"/>
        <v>14.125500000000001</v>
      </c>
      <c r="S50" s="13">
        <f t="shared" si="28"/>
        <v>0.70236123058161459</v>
      </c>
      <c r="T50" s="2">
        <f t="shared" si="29"/>
        <v>0.43</v>
      </c>
      <c r="U50" s="14">
        <f t="shared" si="30"/>
        <v>0.30201532915009427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0.31761532915009427</v>
      </c>
      <c r="AR50" s="9">
        <f t="shared" si="35"/>
        <v>136.875</v>
      </c>
      <c r="AS50" s="1">
        <f t="shared" si="36"/>
        <v>0.24</v>
      </c>
      <c r="AT50" s="1">
        <f t="shared" si="37"/>
        <v>68416.666666666672</v>
      </c>
      <c r="AU50" s="1">
        <f t="shared" si="38"/>
        <v>4782704429.8905907</v>
      </c>
    </row>
    <row r="51" spans="1:48" x14ac:dyDescent="0.15">
      <c r="C51" s="7">
        <v>9</v>
      </c>
      <c r="D51" s="7">
        <f t="shared" si="39"/>
        <v>18.196885383333299</v>
      </c>
      <c r="E51" s="10">
        <f t="shared" si="40"/>
        <v>20.436504499032299</v>
      </c>
      <c r="F51" s="7" t="s">
        <v>83</v>
      </c>
      <c r="G51" s="1">
        <v>10</v>
      </c>
      <c r="H51" s="9">
        <f t="shared" si="20"/>
        <v>18.196885383333299</v>
      </c>
      <c r="I51" s="9">
        <f t="shared" si="21"/>
        <v>291.3468853833333</v>
      </c>
      <c r="J51" s="9">
        <f t="shared" si="22"/>
        <v>0.16147895639021156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215.90651993847621</v>
      </c>
      <c r="P51" s="9">
        <f t="shared" si="25"/>
        <v>34.864359517507545</v>
      </c>
      <c r="Q51" s="12">
        <f t="shared" si="26"/>
        <v>8.3674462842018098</v>
      </c>
      <c r="R51" s="9">
        <f t="shared" si="27"/>
        <v>14.125500000000001</v>
      </c>
      <c r="S51" s="13">
        <f t="shared" si="28"/>
        <v>0.59236460898388088</v>
      </c>
      <c r="T51" s="2">
        <f t="shared" si="29"/>
        <v>0.43</v>
      </c>
      <c r="U51" s="14">
        <f t="shared" si="30"/>
        <v>0.25471678186306879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0.27031678186306879</v>
      </c>
      <c r="AR51" s="9">
        <f t="shared" si="35"/>
        <v>136.875</v>
      </c>
      <c r="AS51" s="1">
        <f t="shared" si="36"/>
        <v>0.24</v>
      </c>
      <c r="AT51" s="1">
        <f t="shared" si="37"/>
        <v>68416.666666666672</v>
      </c>
      <c r="AU51" s="1">
        <f t="shared" si="38"/>
        <v>4070475041.4590745</v>
      </c>
    </row>
    <row r="52" spans="1:48" x14ac:dyDescent="0.15">
      <c r="C52" s="7">
        <v>10</v>
      </c>
      <c r="D52" s="7">
        <f t="shared" si="39"/>
        <v>9.7474304555806501</v>
      </c>
      <c r="E52" s="10">
        <f t="shared" si="40"/>
        <v>18.196885383333299</v>
      </c>
      <c r="F52" s="7" t="s">
        <v>83</v>
      </c>
      <c r="G52" s="1">
        <v>11</v>
      </c>
      <c r="H52" s="9">
        <f t="shared" si="20"/>
        <v>9.7474304555806501</v>
      </c>
      <c r="I52" s="9">
        <f t="shared" si="21"/>
        <v>282.8974304555806</v>
      </c>
      <c r="J52" s="9">
        <f t="shared" si="22"/>
        <v>5.9513521562586824E-2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171.99005239992024</v>
      </c>
      <c r="O52" s="9">
        <f t="shared" si="41"/>
        <v>67.9083580210484</v>
      </c>
      <c r="P52" s="9">
        <f t="shared" si="25"/>
        <v>4.0414655293655297</v>
      </c>
      <c r="Q52" s="12">
        <f t="shared" si="26"/>
        <v>0.96995172704772714</v>
      </c>
      <c r="R52" s="9">
        <f t="shared" si="27"/>
        <v>14.125500000000001</v>
      </c>
      <c r="S52" s="13">
        <f t="shared" si="28"/>
        <v>6.8666718137250157E-2</v>
      </c>
      <c r="T52" s="2">
        <f t="shared" si="29"/>
        <v>0.43</v>
      </c>
      <c r="U52" s="14">
        <f t="shared" si="30"/>
        <v>2.9526688799017566E-2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3.7946688799017567E-2</v>
      </c>
      <c r="AR52" s="9">
        <f t="shared" si="35"/>
        <v>136.875</v>
      </c>
      <c r="AS52" s="1">
        <f t="shared" si="36"/>
        <v>0.24</v>
      </c>
      <c r="AT52" s="1">
        <f t="shared" si="37"/>
        <v>68416.666666666672</v>
      </c>
      <c r="AU52" s="1">
        <f t="shared" si="38"/>
        <v>571407548.57261932</v>
      </c>
    </row>
    <row r="53" spans="1:48" x14ac:dyDescent="0.15">
      <c r="C53" s="7">
        <v>11</v>
      </c>
      <c r="D53" s="7">
        <f t="shared" si="39"/>
        <v>5.1475653578666698</v>
      </c>
      <c r="E53" s="10">
        <f t="shared" si="40"/>
        <v>9.7474304555806501</v>
      </c>
      <c r="F53" s="7" t="s">
        <v>85</v>
      </c>
      <c r="G53" s="1">
        <v>12</v>
      </c>
      <c r="H53" s="9">
        <f t="shared" si="20"/>
        <v>5.1475653578666698</v>
      </c>
      <c r="I53" s="9">
        <f t="shared" si="21"/>
        <v>278.29756535786663</v>
      </c>
      <c r="J53" s="9">
        <f t="shared" si="22"/>
        <v>3.3694047938031636E-2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122.72314249168288</v>
      </c>
      <c r="P53" s="9">
        <f t="shared" si="25"/>
        <v>4.1350394462206506</v>
      </c>
      <c r="Q53" s="12">
        <f t="shared" si="26"/>
        <v>0.99240946709295608</v>
      </c>
      <c r="R53" s="9">
        <f t="shared" si="27"/>
        <v>14.125500000000001</v>
      </c>
      <c r="S53" s="13">
        <f t="shared" si="28"/>
        <v>7.025659035736477E-2</v>
      </c>
      <c r="T53" s="2">
        <f t="shared" si="29"/>
        <v>0.43</v>
      </c>
      <c r="U53" s="14">
        <f t="shared" si="30"/>
        <v>3.0210333853666851E-2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3.8630333853666848E-2</v>
      </c>
      <c r="AR53" s="9">
        <f t="shared" si="35"/>
        <v>136.875</v>
      </c>
      <c r="AS53" s="1">
        <f t="shared" si="36"/>
        <v>0.24</v>
      </c>
      <c r="AT53" s="1">
        <f t="shared" si="37"/>
        <v>68416.666666666672</v>
      </c>
      <c r="AU53" s="1">
        <f t="shared" si="38"/>
        <v>581701989.46151853</v>
      </c>
      <c r="AV53" s="1">
        <f>SUM(AU42:AU53)</f>
        <v>25108686998.3484</v>
      </c>
    </row>
    <row r="54" spans="1:48" x14ac:dyDescent="0.15">
      <c r="C54" s="7">
        <v>12</v>
      </c>
      <c r="D54" s="7">
        <f t="shared" si="39"/>
        <v>-0.718436691774193</v>
      </c>
      <c r="E54" s="10">
        <f t="shared" si="40"/>
        <v>5.1475653578666698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2.6996779897419398</v>
      </c>
      <c r="E58" s="7"/>
      <c r="F58" s="7"/>
      <c r="G58" s="1">
        <v>1</v>
      </c>
      <c r="H58" s="9">
        <f t="shared" ref="H58:H69" si="42">E59</f>
        <v>2.6996779897419398</v>
      </c>
      <c r="I58" s="9">
        <f t="shared" ref="I58:I69" si="43">H58+273.15</f>
        <v>275.84967798974191</v>
      </c>
      <c r="J58" s="9">
        <f t="shared" ref="J58:J69" si="44">EXP(($C$15*(I58-$C$13))/($C$16*I58*$C$13))</f>
        <v>2.4701084567865066E-2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2.464344870387338E-3</v>
      </c>
      <c r="Q58" s="12">
        <f t="shared" ref="Q58:Q69" si="48">P58*$B$60</f>
        <v>4.6822552537359425E-4</v>
      </c>
      <c r="R58" s="9">
        <f t="shared" ref="R58:R69" si="49">L58*$B$60</f>
        <v>1.8955666666666669E-2</v>
      </c>
      <c r="S58" s="13">
        <f t="shared" ref="S58:S69" si="50">Q58/R58</f>
        <v>2.4701084567865062E-2</v>
      </c>
      <c r="T58" s="2">
        <f t="shared" ref="T58:T69" si="51">$B$59/100</f>
        <v>0.01</v>
      </c>
      <c r="U58" s="14">
        <f t="shared" ref="U58:U69" si="52">S58*T58</f>
        <v>2.4701084567865062E-4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1.2247010845678651E-2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99166.666666666672</v>
      </c>
      <c r="AU58" s="1">
        <f t="shared" ref="AU58:AU69" si="59">AT58*10000*AS58*0.67*AR58*AQ58</f>
        <v>15424449.87615031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-0.780814317870968</v>
      </c>
      <c r="E59" s="10">
        <f t="shared" ref="E59:E70" si="61">D58</f>
        <v>2.6996779897419398</v>
      </c>
      <c r="F59" s="7" t="s">
        <v>83</v>
      </c>
      <c r="G59" s="1">
        <v>2</v>
      </c>
      <c r="H59" s="9">
        <f t="shared" si="42"/>
        <v>-0.780814317870968</v>
      </c>
      <c r="I59" s="9">
        <f t="shared" si="43"/>
        <v>272.369185682129</v>
      </c>
      <c r="J59" s="9">
        <f t="shared" si="44"/>
        <v>1.5733556688761769E-2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0.19706898846294602</v>
      </c>
      <c r="P59" s="9">
        <f t="shared" si="47"/>
        <v>3.1005961015787E-3</v>
      </c>
      <c r="Q59" s="12">
        <f t="shared" si="48"/>
        <v>5.8911325929995298E-4</v>
      </c>
      <c r="R59" s="9">
        <f t="shared" si="49"/>
        <v>1.8955666666666669E-2</v>
      </c>
      <c r="S59" s="13">
        <f t="shared" si="50"/>
        <v>3.107847746320113E-2</v>
      </c>
      <c r="T59" s="2">
        <f t="shared" si="51"/>
        <v>0.01</v>
      </c>
      <c r="U59" s="14">
        <f t="shared" si="52"/>
        <v>3.107847746320113E-4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1.2310784774632011E-2</v>
      </c>
      <c r="AR59" s="9">
        <f t="shared" si="56"/>
        <v>9.9766666666666666</v>
      </c>
      <c r="AS59" s="1">
        <f t="shared" si="57"/>
        <v>0.19</v>
      </c>
      <c r="AT59" s="1">
        <f t="shared" si="58"/>
        <v>99166.666666666672</v>
      </c>
      <c r="AU59" s="1">
        <f t="shared" si="59"/>
        <v>15504769.701366547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5.9923781398965499</v>
      </c>
      <c r="E60" s="10">
        <f t="shared" si="61"/>
        <v>-0.780814317870968</v>
      </c>
      <c r="F60" s="7" t="s">
        <v>83</v>
      </c>
      <c r="G60" s="1">
        <v>3</v>
      </c>
      <c r="H60" s="9">
        <f t="shared" si="42"/>
        <v>5.9923781398965499</v>
      </c>
      <c r="I60" s="9">
        <f t="shared" si="43"/>
        <v>279.14237813989655</v>
      </c>
      <c r="J60" s="9">
        <f t="shared" si="44"/>
        <v>3.7457532193290184E-2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0.29373505902803398</v>
      </c>
      <c r="P60" s="9">
        <f t="shared" si="47"/>
        <v>1.1002590429840576E-2</v>
      </c>
      <c r="Q60" s="12">
        <f t="shared" si="48"/>
        <v>2.0904921816697094E-3</v>
      </c>
      <c r="R60" s="9">
        <f t="shared" si="49"/>
        <v>1.8955666666666669E-2</v>
      </c>
      <c r="S60" s="13">
        <f t="shared" si="50"/>
        <v>0.11028323183936427</v>
      </c>
      <c r="T60" s="2">
        <f t="shared" si="51"/>
        <v>0.01</v>
      </c>
      <c r="U60" s="14">
        <f t="shared" si="52"/>
        <v>1.1028323183936426E-3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1.3102832318393643E-2</v>
      </c>
      <c r="AR60" s="9">
        <f t="shared" si="56"/>
        <v>9.9766666666666666</v>
      </c>
      <c r="AS60" s="1">
        <f t="shared" si="57"/>
        <v>0.19</v>
      </c>
      <c r="AT60" s="1">
        <f t="shared" si="58"/>
        <v>99166.666666666672</v>
      </c>
      <c r="AU60" s="1">
        <f t="shared" si="59"/>
        <v>16502310.880371053</v>
      </c>
    </row>
    <row r="61" spans="1:48" x14ac:dyDescent="0.15">
      <c r="C61" s="7">
        <v>3</v>
      </c>
      <c r="D61" s="7">
        <f t="shared" si="60"/>
        <v>7.0349746894516096</v>
      </c>
      <c r="E61" s="10">
        <f t="shared" si="61"/>
        <v>5.9923781398965499</v>
      </c>
      <c r="F61" s="7" t="s">
        <v>83</v>
      </c>
      <c r="G61" s="1">
        <v>4</v>
      </c>
      <c r="H61" s="9">
        <f t="shared" si="42"/>
        <v>7.0349746894516096</v>
      </c>
      <c r="I61" s="9">
        <f t="shared" si="43"/>
        <v>280.18497468945156</v>
      </c>
      <c r="J61" s="9">
        <f t="shared" si="44"/>
        <v>4.2649001115911099E-2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0.38249913526486007</v>
      </c>
      <c r="P61" s="9">
        <f t="shared" si="47"/>
        <v>1.6313206046746048E-2</v>
      </c>
      <c r="Q61" s="12">
        <f t="shared" si="48"/>
        <v>3.0995091488817492E-3</v>
      </c>
      <c r="R61" s="9">
        <f t="shared" si="49"/>
        <v>1.8955666666666669E-2</v>
      </c>
      <c r="S61" s="13">
        <f t="shared" si="50"/>
        <v>0.1635135921825531</v>
      </c>
      <c r="T61" s="2">
        <f t="shared" si="51"/>
        <v>0.01</v>
      </c>
      <c r="U61" s="14">
        <f t="shared" si="52"/>
        <v>1.6351359218255311E-3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1.3635135921825532E-2</v>
      </c>
      <c r="AR61" s="9">
        <f t="shared" si="56"/>
        <v>9.9766666666666666</v>
      </c>
      <c r="AS61" s="1">
        <f t="shared" si="57"/>
        <v>0.19</v>
      </c>
      <c r="AT61" s="1">
        <f t="shared" si="58"/>
        <v>99166.666666666672</v>
      </c>
      <c r="AU61" s="1">
        <f t="shared" si="59"/>
        <v>17172718.570336189</v>
      </c>
    </row>
    <row r="62" spans="1:48" x14ac:dyDescent="0.15">
      <c r="C62" s="7">
        <v>4</v>
      </c>
      <c r="D62" s="7">
        <f t="shared" si="60"/>
        <v>12.7218167303</v>
      </c>
      <c r="E62" s="10">
        <f t="shared" si="61"/>
        <v>7.0349746894516096</v>
      </c>
      <c r="F62" s="7" t="s">
        <v>83</v>
      </c>
      <c r="G62" s="1">
        <v>5</v>
      </c>
      <c r="H62" s="9">
        <f t="shared" si="42"/>
        <v>12.7218167303</v>
      </c>
      <c r="I62" s="9">
        <f t="shared" si="43"/>
        <v>285.8718167303</v>
      </c>
      <c r="J62" s="9">
        <f t="shared" si="44"/>
        <v>8.5141154630890517E-2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0.34787663275720832</v>
      </c>
      <c r="O62" s="9">
        <f t="shared" si="62"/>
        <v>0.11807596312757235</v>
      </c>
      <c r="P62" s="9">
        <f t="shared" si="47"/>
        <v>1.0053123834835965E-2</v>
      </c>
      <c r="Q62" s="12">
        <f t="shared" si="48"/>
        <v>1.9100935286188332E-3</v>
      </c>
      <c r="R62" s="9">
        <f t="shared" si="49"/>
        <v>1.8955666666666669E-2</v>
      </c>
      <c r="S62" s="13">
        <f t="shared" si="50"/>
        <v>0.10076635985468724</v>
      </c>
      <c r="T62" s="2">
        <f t="shared" si="51"/>
        <v>0.01</v>
      </c>
      <c r="U62" s="14">
        <f t="shared" si="52"/>
        <v>1.0076635985468724E-3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1.3007663598546873E-2</v>
      </c>
      <c r="AR62" s="9">
        <f t="shared" si="56"/>
        <v>9.9766666666666666</v>
      </c>
      <c r="AS62" s="1">
        <f t="shared" si="57"/>
        <v>0.19</v>
      </c>
      <c r="AT62" s="1">
        <f t="shared" si="58"/>
        <v>99166.666666666672</v>
      </c>
      <c r="AU62" s="1">
        <f t="shared" si="59"/>
        <v>16382451.008639833</v>
      </c>
    </row>
    <row r="63" spans="1:48" x14ac:dyDescent="0.15">
      <c r="C63" s="7">
        <v>5</v>
      </c>
      <c r="D63" s="7">
        <f t="shared" si="60"/>
        <v>16.231744656128999</v>
      </c>
      <c r="E63" s="10">
        <f t="shared" si="61"/>
        <v>12.7218167303</v>
      </c>
      <c r="F63" s="7" t="s">
        <v>85</v>
      </c>
      <c r="G63" s="1">
        <v>6</v>
      </c>
      <c r="H63" s="9">
        <f t="shared" si="42"/>
        <v>16.231744656128999</v>
      </c>
      <c r="I63" s="9">
        <f t="shared" si="43"/>
        <v>289.381744656129</v>
      </c>
      <c r="J63" s="9">
        <f t="shared" si="44"/>
        <v>0.12869252379820245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0.20778950595940304</v>
      </c>
      <c r="P63" s="9">
        <f t="shared" si="47"/>
        <v>2.6740955940697208E-2</v>
      </c>
      <c r="Q63" s="12">
        <f t="shared" si="48"/>
        <v>5.0807816287324692E-3</v>
      </c>
      <c r="R63" s="9">
        <f t="shared" si="49"/>
        <v>1.8955666666666669E-2</v>
      </c>
      <c r="S63" s="13">
        <f t="shared" si="50"/>
        <v>0.26803497434711532</v>
      </c>
      <c r="T63" s="2">
        <f t="shared" si="51"/>
        <v>0.01</v>
      </c>
      <c r="U63" s="14">
        <f t="shared" si="52"/>
        <v>2.6803497434711534E-3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1.4680349743471153E-2</v>
      </c>
      <c r="AR63" s="9">
        <f t="shared" si="56"/>
        <v>9.9766666666666666</v>
      </c>
      <c r="AS63" s="1">
        <f t="shared" si="57"/>
        <v>0.19</v>
      </c>
      <c r="AT63" s="1">
        <f t="shared" si="58"/>
        <v>99166.666666666672</v>
      </c>
      <c r="AU63" s="1">
        <f t="shared" si="59"/>
        <v>18489109.027157001</v>
      </c>
    </row>
    <row r="64" spans="1:48" x14ac:dyDescent="0.15">
      <c r="C64" s="7">
        <v>6</v>
      </c>
      <c r="D64" s="7">
        <f t="shared" si="60"/>
        <v>20.916155336999999</v>
      </c>
      <c r="E64" s="10">
        <f t="shared" si="61"/>
        <v>16.231744656128999</v>
      </c>
      <c r="F64" s="7" t="s">
        <v>83</v>
      </c>
      <c r="G64" s="1">
        <v>7</v>
      </c>
      <c r="H64" s="9">
        <f t="shared" si="42"/>
        <v>20.916155336999999</v>
      </c>
      <c r="I64" s="9">
        <f t="shared" si="43"/>
        <v>294.066155337</v>
      </c>
      <c r="J64" s="9">
        <f t="shared" si="44"/>
        <v>0.21995289038277907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0.28081521668537252</v>
      </c>
      <c r="P64" s="9">
        <f t="shared" si="47"/>
        <v>6.1766118573414096E-2</v>
      </c>
      <c r="Q64" s="12">
        <f t="shared" si="48"/>
        <v>1.1735562528948678E-2</v>
      </c>
      <c r="R64" s="9">
        <f t="shared" si="49"/>
        <v>1.8955666666666669E-2</v>
      </c>
      <c r="S64" s="13">
        <f t="shared" si="50"/>
        <v>0.61910576585446797</v>
      </c>
      <c r="T64" s="2">
        <f t="shared" si="51"/>
        <v>0.01</v>
      </c>
      <c r="U64" s="14">
        <f t="shared" si="52"/>
        <v>6.1910576585446795E-3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2.629105765854468E-2</v>
      </c>
      <c r="AR64" s="9">
        <f t="shared" si="56"/>
        <v>9.9766666666666666</v>
      </c>
      <c r="AS64" s="1">
        <f t="shared" si="57"/>
        <v>0.19</v>
      </c>
      <c r="AT64" s="1">
        <f t="shared" si="58"/>
        <v>99166.666666666672</v>
      </c>
      <c r="AU64" s="1">
        <f t="shared" si="59"/>
        <v>33112169.667775657</v>
      </c>
    </row>
    <row r="65" spans="1:48" x14ac:dyDescent="0.15">
      <c r="C65" s="7">
        <v>7</v>
      </c>
      <c r="D65" s="7">
        <f t="shared" si="60"/>
        <v>22.344489590322599</v>
      </c>
      <c r="E65" s="10">
        <f t="shared" si="61"/>
        <v>20.916155336999999</v>
      </c>
      <c r="F65" s="7" t="s">
        <v>83</v>
      </c>
      <c r="G65" s="1">
        <v>8</v>
      </c>
      <c r="H65" s="9">
        <f t="shared" si="42"/>
        <v>22.344489590322599</v>
      </c>
      <c r="I65" s="9">
        <f t="shared" si="43"/>
        <v>295.49448959032259</v>
      </c>
      <c r="J65" s="9">
        <f t="shared" si="44"/>
        <v>0.25812958676277226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0.31881576477862511</v>
      </c>
      <c r="P65" s="9">
        <f t="shared" si="47"/>
        <v>8.2295781615763702E-2</v>
      </c>
      <c r="Q65" s="12">
        <f t="shared" si="48"/>
        <v>1.5636198506995103E-2</v>
      </c>
      <c r="R65" s="9">
        <f t="shared" si="49"/>
        <v>1.8955666666666669E-2</v>
      </c>
      <c r="S65" s="13">
        <f t="shared" si="50"/>
        <v>0.82488254208917833</v>
      </c>
      <c r="T65" s="2">
        <f t="shared" si="51"/>
        <v>0.01</v>
      </c>
      <c r="U65" s="14">
        <f t="shared" si="52"/>
        <v>8.2488254208917828E-3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2.8348825420891781E-2</v>
      </c>
      <c r="AR65" s="9">
        <f t="shared" si="56"/>
        <v>9.9766666666666666</v>
      </c>
      <c r="AS65" s="1">
        <f t="shared" si="57"/>
        <v>0.19</v>
      </c>
      <c r="AT65" s="1">
        <f t="shared" si="58"/>
        <v>99166.666666666672</v>
      </c>
      <c r="AU65" s="1">
        <f t="shared" si="59"/>
        <v>35703817.222189337</v>
      </c>
    </row>
    <row r="66" spans="1:48" x14ac:dyDescent="0.15">
      <c r="C66" s="7">
        <v>8</v>
      </c>
      <c r="D66" s="7">
        <f t="shared" si="60"/>
        <v>20.436504499032299</v>
      </c>
      <c r="E66" s="10">
        <f t="shared" si="61"/>
        <v>22.344489590322599</v>
      </c>
      <c r="F66" s="7" t="s">
        <v>83</v>
      </c>
      <c r="G66" s="1">
        <v>9</v>
      </c>
      <c r="H66" s="9">
        <f t="shared" si="42"/>
        <v>20.436504499032299</v>
      </c>
      <c r="I66" s="9">
        <f t="shared" si="43"/>
        <v>293.58650449903229</v>
      </c>
      <c r="J66" s="9">
        <f t="shared" si="44"/>
        <v>0.20837056364428111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0.33628664982952805</v>
      </c>
      <c r="P66" s="9">
        <f t="shared" si="47"/>
        <v>7.0072238771025752E-2</v>
      </c>
      <c r="Q66" s="12">
        <f t="shared" si="48"/>
        <v>1.3313725366494894E-2</v>
      </c>
      <c r="R66" s="9">
        <f t="shared" si="49"/>
        <v>1.8955666666666669E-2</v>
      </c>
      <c r="S66" s="13">
        <f t="shared" si="50"/>
        <v>0.70236123058161459</v>
      </c>
      <c r="T66" s="2">
        <f t="shared" si="51"/>
        <v>0.01</v>
      </c>
      <c r="U66" s="14">
        <f t="shared" si="52"/>
        <v>7.0236123058161461E-3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2.7123612305816145E-2</v>
      </c>
      <c r="AR66" s="9">
        <f t="shared" si="56"/>
        <v>9.9766666666666666</v>
      </c>
      <c r="AS66" s="1">
        <f t="shared" si="57"/>
        <v>0.19</v>
      </c>
      <c r="AT66" s="1">
        <f t="shared" si="58"/>
        <v>99166.666666666672</v>
      </c>
      <c r="AU66" s="1">
        <f t="shared" si="59"/>
        <v>34160727.359755322</v>
      </c>
    </row>
    <row r="67" spans="1:48" x14ac:dyDescent="0.15">
      <c r="C67" s="7">
        <v>9</v>
      </c>
      <c r="D67" s="7">
        <f t="shared" si="60"/>
        <v>18.196885383333299</v>
      </c>
      <c r="E67" s="10">
        <f t="shared" si="61"/>
        <v>20.436504499032299</v>
      </c>
      <c r="F67" s="7" t="s">
        <v>83</v>
      </c>
      <c r="G67" s="1">
        <v>10</v>
      </c>
      <c r="H67" s="9">
        <f t="shared" si="42"/>
        <v>18.196885383333299</v>
      </c>
      <c r="I67" s="9">
        <f t="shared" si="43"/>
        <v>291.3468853833333</v>
      </c>
      <c r="J67" s="9">
        <f t="shared" si="44"/>
        <v>0.16147895639021156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0.36598107772516897</v>
      </c>
      <c r="P67" s="9">
        <f t="shared" si="47"/>
        <v>5.909824248962519E-2</v>
      </c>
      <c r="Q67" s="12">
        <f t="shared" si="48"/>
        <v>1.1228666073028786E-2</v>
      </c>
      <c r="R67" s="9">
        <f t="shared" si="49"/>
        <v>1.8955666666666669E-2</v>
      </c>
      <c r="S67" s="13">
        <f t="shared" si="50"/>
        <v>0.59236460898388088</v>
      </c>
      <c r="T67" s="2">
        <f t="shared" si="51"/>
        <v>0.01</v>
      </c>
      <c r="U67" s="14">
        <f t="shared" si="52"/>
        <v>5.9236460898388086E-3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2.6023646089838808E-2</v>
      </c>
      <c r="AR67" s="9">
        <f t="shared" si="56"/>
        <v>9.9766666666666666</v>
      </c>
      <c r="AS67" s="1">
        <f t="shared" si="57"/>
        <v>0.19</v>
      </c>
      <c r="AT67" s="1">
        <f t="shared" si="58"/>
        <v>99166.666666666672</v>
      </c>
      <c r="AU67" s="1">
        <f t="shared" si="59"/>
        <v>32775379.214188214</v>
      </c>
    </row>
    <row r="68" spans="1:48" x14ac:dyDescent="0.15">
      <c r="C68" s="7">
        <v>10</v>
      </c>
      <c r="D68" s="7">
        <f t="shared" si="60"/>
        <v>9.7474304555806501</v>
      </c>
      <c r="E68" s="10">
        <f t="shared" si="61"/>
        <v>18.196885383333299</v>
      </c>
      <c r="F68" s="7" t="s">
        <v>83</v>
      </c>
      <c r="G68" s="1">
        <v>11</v>
      </c>
      <c r="H68" s="9">
        <f t="shared" si="42"/>
        <v>9.7474304555806501</v>
      </c>
      <c r="I68" s="9">
        <f t="shared" si="43"/>
        <v>282.8974304555806</v>
      </c>
      <c r="J68" s="9">
        <f t="shared" si="44"/>
        <v>5.9513521562586824E-2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0.2915386934737666</v>
      </c>
      <c r="O68" s="9">
        <f t="shared" si="62"/>
        <v>0.11511080842844384</v>
      </c>
      <c r="P68" s="9">
        <f t="shared" si="47"/>
        <v>6.8506495794929938E-3</v>
      </c>
      <c r="Q68" s="12">
        <f t="shared" si="48"/>
        <v>1.3016234201036689E-3</v>
      </c>
      <c r="R68" s="9">
        <f t="shared" si="49"/>
        <v>1.8955666666666669E-2</v>
      </c>
      <c r="S68" s="13">
        <f t="shared" si="50"/>
        <v>6.8666718137250185E-2</v>
      </c>
      <c r="T68" s="2">
        <f t="shared" si="51"/>
        <v>0.01</v>
      </c>
      <c r="U68" s="14">
        <f t="shared" si="52"/>
        <v>6.8666718137250183E-4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1.2686667181372503E-2</v>
      </c>
      <c r="AR68" s="9">
        <f t="shared" si="56"/>
        <v>9.9766666666666666</v>
      </c>
      <c r="AS68" s="1">
        <f t="shared" si="57"/>
        <v>0.19</v>
      </c>
      <c r="AT68" s="1">
        <f t="shared" si="58"/>
        <v>99166.666666666672</v>
      </c>
      <c r="AU68" s="1">
        <f t="shared" si="59"/>
        <v>15978173.327373885</v>
      </c>
    </row>
    <row r="69" spans="1:48" x14ac:dyDescent="0.15">
      <c r="C69" s="7">
        <v>11</v>
      </c>
      <c r="D69" s="7">
        <f t="shared" si="60"/>
        <v>5.1475653578666698</v>
      </c>
      <c r="E69" s="10">
        <f t="shared" si="61"/>
        <v>9.7474304555806501</v>
      </c>
      <c r="F69" s="7" t="s">
        <v>85</v>
      </c>
      <c r="G69" s="1">
        <v>12</v>
      </c>
      <c r="H69" s="9">
        <f t="shared" si="42"/>
        <v>5.1475653578666698</v>
      </c>
      <c r="I69" s="9">
        <f t="shared" si="43"/>
        <v>278.29756535786663</v>
      </c>
      <c r="J69" s="9">
        <f t="shared" si="44"/>
        <v>3.3694047938031636E-2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0.20802682551561752</v>
      </c>
      <c r="P69" s="9">
        <f t="shared" si="47"/>
        <v>7.0092658313197593E-3</v>
      </c>
      <c r="Q69" s="12">
        <f t="shared" si="48"/>
        <v>1.3317605079507543E-3</v>
      </c>
      <c r="R69" s="9">
        <f t="shared" si="49"/>
        <v>1.8955666666666669E-2</v>
      </c>
      <c r="S69" s="13">
        <f t="shared" si="50"/>
        <v>7.025659035736477E-2</v>
      </c>
      <c r="T69" s="2">
        <f t="shared" si="51"/>
        <v>0.01</v>
      </c>
      <c r="U69" s="14">
        <f t="shared" si="52"/>
        <v>7.025659035736477E-4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1.2702565903573647E-2</v>
      </c>
      <c r="AR69" s="9">
        <f t="shared" si="56"/>
        <v>9.9766666666666666</v>
      </c>
      <c r="AS69" s="1">
        <f t="shared" si="57"/>
        <v>0.19</v>
      </c>
      <c r="AT69" s="1">
        <f t="shared" si="58"/>
        <v>99166.666666666672</v>
      </c>
      <c r="AU69" s="1">
        <f t="shared" si="59"/>
        <v>15998196.910824284</v>
      </c>
      <c r="AV69" s="1">
        <f>SUM(AU58:AU69)</f>
        <v>267204272.76612765</v>
      </c>
    </row>
    <row r="70" spans="1:48" x14ac:dyDescent="0.15">
      <c r="C70" s="7">
        <v>12</v>
      </c>
      <c r="D70" s="7">
        <f t="shared" si="60"/>
        <v>-0.718436691774193</v>
      </c>
      <c r="E70" s="10">
        <f t="shared" si="61"/>
        <v>5.1475653578666698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2.6996779897419398</v>
      </c>
      <c r="E73" s="7"/>
      <c r="F73" s="7"/>
      <c r="G73" s="1">
        <v>1</v>
      </c>
      <c r="H73" s="9">
        <f t="shared" ref="H73:H84" si="63">E74</f>
        <v>2.6996779897419398</v>
      </c>
      <c r="I73" s="9">
        <f t="shared" ref="I73:I84" si="64">H73+273.15</f>
        <v>275.84967798974191</v>
      </c>
      <c r="J73" s="9">
        <f t="shared" ref="J73:J84" si="65">EXP(($C$15*(I73-$C$13))/($C$16*I73*$C$13))</f>
        <v>2.4701084567865066E-2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2.704768760181225E-3</v>
      </c>
      <c r="Q73" s="12">
        <f t="shared" ref="Q73:Q84" si="69">P73*$B$75</f>
        <v>4.8685837683262051E-4</v>
      </c>
      <c r="R73" s="9">
        <f t="shared" ref="R73:R84" si="70">L73*$B$75</f>
        <v>1.9710000000000002E-2</v>
      </c>
      <c r="S73" s="13">
        <f t="shared" ref="S73:S84" si="71">Q73/R73</f>
        <v>2.4701084567865066E-2</v>
      </c>
      <c r="T73" s="2">
        <f t="shared" ref="T73:T84" si="72">$B$74/100</f>
        <v>0.01</v>
      </c>
      <c r="U73" s="14">
        <f t="shared" ref="U73:U84" si="73">S73*T73</f>
        <v>2.4701084567865068E-4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1.2847010845678651E-2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6000</v>
      </c>
      <c r="AU73" s="1">
        <f t="shared" ref="AU73:AU84" si="80">AT73*10000*AS73*0.67*AR73*AQ73</f>
        <v>1017922.6267486715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-0.780814317870968</v>
      </c>
      <c r="E74" s="10">
        <f t="shared" ref="E74:E85" si="82">D73</f>
        <v>2.6996779897419398</v>
      </c>
      <c r="F74" s="7" t="s">
        <v>83</v>
      </c>
      <c r="G74" s="1">
        <v>2</v>
      </c>
      <c r="H74" s="9">
        <f t="shared" si="63"/>
        <v>-0.780814317870968</v>
      </c>
      <c r="I74" s="9">
        <f t="shared" si="64"/>
        <v>272.369185682129</v>
      </c>
      <c r="J74" s="9">
        <f t="shared" si="65"/>
        <v>1.5733556688761769E-2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0.21629523123981881</v>
      </c>
      <c r="P74" s="9">
        <f t="shared" si="68"/>
        <v>3.4030932822205246E-3</v>
      </c>
      <c r="Q74" s="12">
        <f t="shared" si="69"/>
        <v>6.1255679079969439E-4</v>
      </c>
      <c r="R74" s="9">
        <f t="shared" si="70"/>
        <v>1.9710000000000002E-2</v>
      </c>
      <c r="S74" s="13">
        <f t="shared" si="71"/>
        <v>3.1078477463201134E-2</v>
      </c>
      <c r="T74" s="2">
        <f t="shared" si="72"/>
        <v>0.01</v>
      </c>
      <c r="U74" s="14">
        <f t="shared" si="73"/>
        <v>3.1078477463201135E-4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1.2910784774632011E-2</v>
      </c>
      <c r="AR74" s="9">
        <f t="shared" si="77"/>
        <v>10.950000000000001</v>
      </c>
      <c r="AS74" s="1">
        <f t="shared" si="78"/>
        <v>0.18</v>
      </c>
      <c r="AT74" s="1">
        <f t="shared" si="79"/>
        <v>6000</v>
      </c>
      <c r="AU74" s="1">
        <f t="shared" si="80"/>
        <v>1022975.7029901479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5.9923781398965499</v>
      </c>
      <c r="E75" s="10">
        <f t="shared" si="82"/>
        <v>-0.780814317870968</v>
      </c>
      <c r="F75" s="7" t="s">
        <v>83</v>
      </c>
      <c r="G75" s="1">
        <v>3</v>
      </c>
      <c r="H75" s="9">
        <f t="shared" si="63"/>
        <v>5.9923781398965499</v>
      </c>
      <c r="I75" s="9">
        <f t="shared" si="64"/>
        <v>279.14237813989655</v>
      </c>
      <c r="J75" s="9">
        <f t="shared" si="65"/>
        <v>3.7457532193290184E-2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0.32239213795759825</v>
      </c>
      <c r="P75" s="9">
        <f t="shared" si="68"/>
        <v>1.2076013886410386E-2</v>
      </c>
      <c r="Q75" s="12">
        <f t="shared" si="69"/>
        <v>2.1736824995538693E-3</v>
      </c>
      <c r="R75" s="9">
        <f t="shared" si="70"/>
        <v>1.9710000000000002E-2</v>
      </c>
      <c r="S75" s="13">
        <f t="shared" si="71"/>
        <v>0.11028323183936424</v>
      </c>
      <c r="T75" s="2">
        <f t="shared" si="72"/>
        <v>0.01</v>
      </c>
      <c r="U75" s="14">
        <f t="shared" si="73"/>
        <v>1.1028323183936424E-3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1.3702832318393643E-2</v>
      </c>
      <c r="AR75" s="9">
        <f t="shared" si="77"/>
        <v>10.950000000000001</v>
      </c>
      <c r="AS75" s="1">
        <f t="shared" si="78"/>
        <v>0.18</v>
      </c>
      <c r="AT75" s="1">
        <f t="shared" si="79"/>
        <v>6000</v>
      </c>
      <c r="AU75" s="1">
        <f t="shared" si="80"/>
        <v>1085732.9564820658</v>
      </c>
    </row>
    <row r="76" spans="1:48" x14ac:dyDescent="0.15">
      <c r="C76" s="7">
        <v>3</v>
      </c>
      <c r="D76" s="7">
        <f t="shared" si="81"/>
        <v>7.0349746894516096</v>
      </c>
      <c r="E76" s="10">
        <f t="shared" si="82"/>
        <v>5.9923781398965499</v>
      </c>
      <c r="F76" s="7" t="s">
        <v>83</v>
      </c>
      <c r="G76" s="1">
        <v>4</v>
      </c>
      <c r="H76" s="9">
        <f t="shared" si="63"/>
        <v>7.0349746894516096</v>
      </c>
      <c r="I76" s="9">
        <f t="shared" si="64"/>
        <v>280.18497468945156</v>
      </c>
      <c r="J76" s="9">
        <f t="shared" si="65"/>
        <v>4.2649001115911099E-2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0.4198161240711879</v>
      </c>
      <c r="P76" s="9">
        <f t="shared" si="68"/>
        <v>1.7904738343989566E-2</v>
      </c>
      <c r="Q76" s="12">
        <f t="shared" si="69"/>
        <v>3.2228529019181218E-3</v>
      </c>
      <c r="R76" s="9">
        <f t="shared" si="70"/>
        <v>1.9710000000000002E-2</v>
      </c>
      <c r="S76" s="13">
        <f t="shared" si="71"/>
        <v>0.1635135921825531</v>
      </c>
      <c r="T76" s="2">
        <f t="shared" si="72"/>
        <v>0.01</v>
      </c>
      <c r="U76" s="14">
        <f t="shared" si="73"/>
        <v>1.6351359218255311E-3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1.4235135921825532E-2</v>
      </c>
      <c r="AR76" s="9">
        <f t="shared" si="77"/>
        <v>10.950000000000001</v>
      </c>
      <c r="AS76" s="1">
        <f t="shared" si="78"/>
        <v>0.18</v>
      </c>
      <c r="AT76" s="1">
        <f t="shared" si="79"/>
        <v>6000</v>
      </c>
      <c r="AU76" s="1">
        <f t="shared" si="80"/>
        <v>1127909.6066571088</v>
      </c>
    </row>
    <row r="77" spans="1:48" x14ac:dyDescent="0.15">
      <c r="C77" s="7">
        <v>4</v>
      </c>
      <c r="D77" s="7">
        <f t="shared" si="81"/>
        <v>12.7218167303</v>
      </c>
      <c r="E77" s="10">
        <f t="shared" si="82"/>
        <v>7.0349746894516096</v>
      </c>
      <c r="F77" s="7" t="s">
        <v>83</v>
      </c>
      <c r="G77" s="1">
        <v>5</v>
      </c>
      <c r="H77" s="9">
        <f t="shared" si="63"/>
        <v>12.7218167303</v>
      </c>
      <c r="I77" s="9">
        <f t="shared" si="64"/>
        <v>285.8718167303</v>
      </c>
      <c r="J77" s="9">
        <f t="shared" si="65"/>
        <v>8.5141154630890517E-2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0.3818158164408384</v>
      </c>
      <c r="O77" s="9">
        <f t="shared" si="83"/>
        <v>0.12959556928635996</v>
      </c>
      <c r="P77" s="9">
        <f t="shared" si="68"/>
        <v>1.1033916404088259E-2</v>
      </c>
      <c r="Q77" s="12">
        <f t="shared" si="69"/>
        <v>1.9861049527358865E-3</v>
      </c>
      <c r="R77" s="9">
        <f t="shared" si="70"/>
        <v>1.9710000000000002E-2</v>
      </c>
      <c r="S77" s="13">
        <f t="shared" si="71"/>
        <v>0.10076635985468728</v>
      </c>
      <c r="T77" s="2">
        <f t="shared" si="72"/>
        <v>0.01</v>
      </c>
      <c r="U77" s="14">
        <f t="shared" si="73"/>
        <v>1.0076635985468729E-3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1.3607663598546873E-2</v>
      </c>
      <c r="AR77" s="9">
        <f t="shared" si="77"/>
        <v>10.950000000000001</v>
      </c>
      <c r="AS77" s="1">
        <f t="shared" si="78"/>
        <v>0.18</v>
      </c>
      <c r="AT77" s="1">
        <f t="shared" si="79"/>
        <v>6000</v>
      </c>
      <c r="AU77" s="1">
        <f t="shared" si="80"/>
        <v>1078192.3390999828</v>
      </c>
    </row>
    <row r="78" spans="1:48" x14ac:dyDescent="0.15">
      <c r="C78" s="7">
        <v>5</v>
      </c>
      <c r="D78" s="7">
        <f t="shared" si="81"/>
        <v>16.231744656128999</v>
      </c>
      <c r="E78" s="10">
        <f t="shared" si="82"/>
        <v>12.7218167303</v>
      </c>
      <c r="F78" s="7" t="s">
        <v>85</v>
      </c>
      <c r="G78" s="1">
        <v>6</v>
      </c>
      <c r="H78" s="9">
        <f t="shared" si="63"/>
        <v>16.231744656128999</v>
      </c>
      <c r="I78" s="9">
        <f t="shared" si="64"/>
        <v>289.381744656129</v>
      </c>
      <c r="J78" s="9">
        <f t="shared" si="65"/>
        <v>0.12869252379820245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0.2280616528822717</v>
      </c>
      <c r="P78" s="9">
        <f t="shared" si="68"/>
        <v>2.934982969100914E-2</v>
      </c>
      <c r="Q78" s="12">
        <f t="shared" si="69"/>
        <v>5.2829693443816449E-3</v>
      </c>
      <c r="R78" s="9">
        <f t="shared" si="70"/>
        <v>1.9710000000000002E-2</v>
      </c>
      <c r="S78" s="13">
        <f t="shared" si="71"/>
        <v>0.26803497434711537</v>
      </c>
      <c r="T78" s="2">
        <f t="shared" si="72"/>
        <v>0.01</v>
      </c>
      <c r="U78" s="14">
        <f t="shared" si="73"/>
        <v>2.6803497434711538E-3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1.5280349743471155E-2</v>
      </c>
      <c r="AR78" s="9">
        <f t="shared" si="77"/>
        <v>10.950000000000001</v>
      </c>
      <c r="AS78" s="1">
        <f t="shared" si="78"/>
        <v>0.18</v>
      </c>
      <c r="AT78" s="1">
        <f t="shared" si="79"/>
        <v>6000</v>
      </c>
      <c r="AU78" s="1">
        <f t="shared" si="80"/>
        <v>1210726.2876441423</v>
      </c>
    </row>
    <row r="79" spans="1:48" x14ac:dyDescent="0.15">
      <c r="C79" s="7">
        <v>6</v>
      </c>
      <c r="D79" s="7">
        <f t="shared" si="81"/>
        <v>20.916155336999999</v>
      </c>
      <c r="E79" s="10">
        <f t="shared" si="82"/>
        <v>16.231744656128999</v>
      </c>
      <c r="F79" s="7" t="s">
        <v>83</v>
      </c>
      <c r="G79" s="1">
        <v>7</v>
      </c>
      <c r="H79" s="9">
        <f t="shared" si="63"/>
        <v>20.916155336999999</v>
      </c>
      <c r="I79" s="9">
        <f t="shared" si="64"/>
        <v>294.066155337</v>
      </c>
      <c r="J79" s="9">
        <f t="shared" si="65"/>
        <v>0.21995289038277907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0.30821182319126256</v>
      </c>
      <c r="P79" s="9">
        <f t="shared" si="68"/>
        <v>6.7792081361064252E-2</v>
      </c>
      <c r="Q79" s="12">
        <f t="shared" si="69"/>
        <v>1.2202574644991564E-2</v>
      </c>
      <c r="R79" s="9">
        <f t="shared" si="70"/>
        <v>1.9710000000000002E-2</v>
      </c>
      <c r="S79" s="13">
        <f t="shared" si="71"/>
        <v>0.61910576585446797</v>
      </c>
      <c r="T79" s="2">
        <f t="shared" si="72"/>
        <v>0.01</v>
      </c>
      <c r="U79" s="14">
        <f t="shared" si="73"/>
        <v>6.1910576585446795E-3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2.7791057658544682E-2</v>
      </c>
      <c r="AR79" s="9">
        <f t="shared" si="77"/>
        <v>10.950000000000001</v>
      </c>
      <c r="AS79" s="1">
        <f t="shared" si="78"/>
        <v>0.18</v>
      </c>
      <c r="AT79" s="1">
        <f t="shared" si="79"/>
        <v>6000</v>
      </c>
      <c r="AU79" s="1">
        <f t="shared" si="80"/>
        <v>2202002.2207286614</v>
      </c>
    </row>
    <row r="80" spans="1:48" x14ac:dyDescent="0.15">
      <c r="C80" s="7">
        <v>7</v>
      </c>
      <c r="D80" s="7">
        <f t="shared" si="81"/>
        <v>22.344489590322599</v>
      </c>
      <c r="E80" s="10">
        <f t="shared" si="82"/>
        <v>20.916155336999999</v>
      </c>
      <c r="F80" s="7" t="s">
        <v>83</v>
      </c>
      <c r="G80" s="1">
        <v>8</v>
      </c>
      <c r="H80" s="9">
        <f t="shared" si="63"/>
        <v>22.344489590322599</v>
      </c>
      <c r="I80" s="9">
        <f t="shared" si="64"/>
        <v>295.49448959032259</v>
      </c>
      <c r="J80" s="9">
        <f t="shared" si="65"/>
        <v>0.25812958676277226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0.34991974183019831</v>
      </c>
      <c r="P80" s="9">
        <f t="shared" si="68"/>
        <v>9.0324638358765044E-2</v>
      </c>
      <c r="Q80" s="12">
        <f t="shared" si="69"/>
        <v>1.6258434904577707E-2</v>
      </c>
      <c r="R80" s="9">
        <f t="shared" si="70"/>
        <v>1.9710000000000002E-2</v>
      </c>
      <c r="S80" s="13">
        <f t="shared" si="71"/>
        <v>0.82488254208917833</v>
      </c>
      <c r="T80" s="2">
        <f t="shared" si="72"/>
        <v>0.01</v>
      </c>
      <c r="U80" s="14">
        <f t="shared" si="73"/>
        <v>8.2488254208917828E-3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2.9848825420891782E-2</v>
      </c>
      <c r="AR80" s="9">
        <f t="shared" si="77"/>
        <v>10.950000000000001</v>
      </c>
      <c r="AS80" s="1">
        <f t="shared" si="78"/>
        <v>0.18</v>
      </c>
      <c r="AT80" s="1">
        <f t="shared" si="79"/>
        <v>6000</v>
      </c>
      <c r="AU80" s="1">
        <f t="shared" si="80"/>
        <v>2365047.8031640239</v>
      </c>
    </row>
    <row r="81" spans="1:48" x14ac:dyDescent="0.15">
      <c r="C81" s="7">
        <v>8</v>
      </c>
      <c r="D81" s="7">
        <f t="shared" si="81"/>
        <v>20.436504499032299</v>
      </c>
      <c r="E81" s="10">
        <f t="shared" si="82"/>
        <v>22.344489590322599</v>
      </c>
      <c r="F81" s="7" t="s">
        <v>83</v>
      </c>
      <c r="G81" s="1">
        <v>9</v>
      </c>
      <c r="H81" s="9">
        <f t="shared" si="63"/>
        <v>20.436504499032299</v>
      </c>
      <c r="I81" s="9">
        <f t="shared" si="64"/>
        <v>293.58650449903229</v>
      </c>
      <c r="J81" s="9">
        <f t="shared" si="65"/>
        <v>0.20837056364428111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0.36909510347143326</v>
      </c>
      <c r="P81" s="9">
        <f t="shared" si="68"/>
        <v>7.6908554748686811E-2</v>
      </c>
      <c r="Q81" s="12">
        <f t="shared" si="69"/>
        <v>1.3843539854763625E-2</v>
      </c>
      <c r="R81" s="9">
        <f t="shared" si="70"/>
        <v>1.9710000000000002E-2</v>
      </c>
      <c r="S81" s="13">
        <f t="shared" si="71"/>
        <v>0.70236123058161459</v>
      </c>
      <c r="T81" s="2">
        <f t="shared" si="72"/>
        <v>0.01</v>
      </c>
      <c r="U81" s="14">
        <f t="shared" si="73"/>
        <v>7.0236123058161461E-3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2.8623612305816146E-2</v>
      </c>
      <c r="AR81" s="9">
        <f t="shared" si="77"/>
        <v>10.950000000000001</v>
      </c>
      <c r="AS81" s="1">
        <f t="shared" si="78"/>
        <v>0.18</v>
      </c>
      <c r="AT81" s="1">
        <f t="shared" si="79"/>
        <v>6000</v>
      </c>
      <c r="AU81" s="1">
        <f t="shared" si="80"/>
        <v>2267969.0221614982</v>
      </c>
    </row>
    <row r="82" spans="1:48" x14ac:dyDescent="0.15">
      <c r="C82" s="7">
        <v>9</v>
      </c>
      <c r="D82" s="7">
        <f t="shared" si="81"/>
        <v>18.196885383333299</v>
      </c>
      <c r="E82" s="10">
        <f t="shared" si="82"/>
        <v>20.436504499032299</v>
      </c>
      <c r="F82" s="7" t="s">
        <v>83</v>
      </c>
      <c r="G82" s="1">
        <v>10</v>
      </c>
      <c r="H82" s="9">
        <f t="shared" si="63"/>
        <v>18.196885383333299</v>
      </c>
      <c r="I82" s="9">
        <f t="shared" si="64"/>
        <v>291.3468853833333</v>
      </c>
      <c r="J82" s="9">
        <f t="shared" si="65"/>
        <v>0.16147895639021156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0.40168654872274651</v>
      </c>
      <c r="P82" s="9">
        <f t="shared" si="68"/>
        <v>6.4863924683734975E-2</v>
      </c>
      <c r="Q82" s="12">
        <f t="shared" si="69"/>
        <v>1.1675506443072295E-2</v>
      </c>
      <c r="R82" s="9">
        <f t="shared" si="70"/>
        <v>1.9710000000000002E-2</v>
      </c>
      <c r="S82" s="13">
        <f t="shared" si="71"/>
        <v>0.59236460898388099</v>
      </c>
      <c r="T82" s="2">
        <f t="shared" si="72"/>
        <v>0.01</v>
      </c>
      <c r="U82" s="14">
        <f t="shared" si="73"/>
        <v>5.9236460898388103E-3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2.7523646089838812E-2</v>
      </c>
      <c r="AR82" s="9">
        <f t="shared" si="77"/>
        <v>10.950000000000001</v>
      </c>
      <c r="AS82" s="1">
        <f t="shared" si="78"/>
        <v>0.18</v>
      </c>
      <c r="AT82" s="1">
        <f t="shared" si="79"/>
        <v>6000</v>
      </c>
      <c r="AU82" s="1">
        <f t="shared" si="80"/>
        <v>2180814.0790115069</v>
      </c>
    </row>
    <row r="83" spans="1:48" x14ac:dyDescent="0.15">
      <c r="C83" s="7">
        <v>10</v>
      </c>
      <c r="D83" s="7">
        <f t="shared" si="81"/>
        <v>9.7474304555806501</v>
      </c>
      <c r="E83" s="10">
        <f t="shared" si="82"/>
        <v>18.196885383333299</v>
      </c>
      <c r="F83" s="7" t="s">
        <v>83</v>
      </c>
      <c r="G83" s="1">
        <v>11</v>
      </c>
      <c r="H83" s="9">
        <f t="shared" si="63"/>
        <v>9.7474304555806501</v>
      </c>
      <c r="I83" s="9">
        <f t="shared" si="64"/>
        <v>282.8974304555806</v>
      </c>
      <c r="J83" s="9">
        <f t="shared" si="65"/>
        <v>5.9513521562586824E-2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0.31998149283706095</v>
      </c>
      <c r="O83" s="9">
        <f t="shared" si="83"/>
        <v>0.12634113120195056</v>
      </c>
      <c r="P83" s="9">
        <f t="shared" si="68"/>
        <v>7.5190056360288958E-3</v>
      </c>
      <c r="Q83" s="12">
        <f t="shared" si="69"/>
        <v>1.3534210144852013E-3</v>
      </c>
      <c r="R83" s="9">
        <f t="shared" si="70"/>
        <v>1.9710000000000002E-2</v>
      </c>
      <c r="S83" s="13">
        <f t="shared" si="71"/>
        <v>6.8666718137250185E-2</v>
      </c>
      <c r="T83" s="2">
        <f t="shared" si="72"/>
        <v>0.01</v>
      </c>
      <c r="U83" s="14">
        <f t="shared" si="73"/>
        <v>6.8666718137250183E-4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1.3286667181372502E-2</v>
      </c>
      <c r="AR83" s="9">
        <f t="shared" si="77"/>
        <v>10.950000000000001</v>
      </c>
      <c r="AS83" s="1">
        <f t="shared" si="78"/>
        <v>0.18</v>
      </c>
      <c r="AT83" s="1">
        <f t="shared" si="79"/>
        <v>6000</v>
      </c>
      <c r="AU83" s="1">
        <f t="shared" si="80"/>
        <v>1052758.4447823053</v>
      </c>
    </row>
    <row r="84" spans="1:48" x14ac:dyDescent="0.15">
      <c r="C84" s="7">
        <v>11</v>
      </c>
      <c r="D84" s="7">
        <f t="shared" si="81"/>
        <v>5.1475653578666698</v>
      </c>
      <c r="E84" s="10">
        <f t="shared" si="82"/>
        <v>9.7474304555806501</v>
      </c>
      <c r="F84" s="7" t="s">
        <v>85</v>
      </c>
      <c r="G84" s="1">
        <v>12</v>
      </c>
      <c r="H84" s="9">
        <f t="shared" si="63"/>
        <v>5.1475653578666698</v>
      </c>
      <c r="I84" s="9">
        <f t="shared" si="64"/>
        <v>278.29756535786663</v>
      </c>
      <c r="J84" s="9">
        <f t="shared" si="65"/>
        <v>3.3694047938031636E-2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0.22832212556592169</v>
      </c>
      <c r="P84" s="9">
        <f t="shared" si="68"/>
        <v>7.6930966441314443E-3</v>
      </c>
      <c r="Q84" s="12">
        <f t="shared" si="69"/>
        <v>1.3847573959436599E-3</v>
      </c>
      <c r="R84" s="9">
        <f t="shared" si="70"/>
        <v>1.9710000000000002E-2</v>
      </c>
      <c r="S84" s="13">
        <f t="shared" si="71"/>
        <v>7.0256590357364784E-2</v>
      </c>
      <c r="T84" s="2">
        <f t="shared" si="72"/>
        <v>0.01</v>
      </c>
      <c r="U84" s="14">
        <f t="shared" si="73"/>
        <v>7.0256590357364781E-4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1.3302565903573649E-2</v>
      </c>
      <c r="AR84" s="9">
        <f t="shared" si="77"/>
        <v>10.950000000000001</v>
      </c>
      <c r="AS84" s="1">
        <f t="shared" si="78"/>
        <v>0.18</v>
      </c>
      <c r="AT84" s="1">
        <f t="shared" si="79"/>
        <v>6000</v>
      </c>
      <c r="AU84" s="1">
        <f t="shared" si="80"/>
        <v>1054018.1673169355</v>
      </c>
      <c r="AV84" s="1">
        <f>SUM(AU73:AU84)</f>
        <v>17666069.256787051</v>
      </c>
    </row>
    <row r="85" spans="1:48" x14ac:dyDescent="0.15">
      <c r="C85" s="7">
        <v>12</v>
      </c>
      <c r="D85" s="7">
        <f t="shared" si="81"/>
        <v>-0.718436691774193</v>
      </c>
      <c r="E85" s="10">
        <f t="shared" si="82"/>
        <v>5.1475653578666698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2.6996779897419398</v>
      </c>
      <c r="E89" s="7"/>
      <c r="F89" s="7"/>
      <c r="G89" s="1">
        <v>1</v>
      </c>
      <c r="H89" s="9">
        <f t="shared" ref="H89:H100" si="84">E90</f>
        <v>2.6996779897419398</v>
      </c>
      <c r="I89" s="9">
        <f t="shared" ref="I89:I100" si="85">H89+273.15</f>
        <v>275.84967798974191</v>
      </c>
      <c r="J89" s="9">
        <f t="shared" ref="J89:J100" si="86">EXP(($C$15*(I89-$C$13))/($C$16*I89*$C$13))</f>
        <v>2.4701084567865066E-2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0.13104604643078033</v>
      </c>
      <c r="Q89" s="12">
        <f t="shared" ref="Q89:Q100" si="90">P89*$B$91</f>
        <v>5.897072089385115E-2</v>
      </c>
      <c r="R89" s="9">
        <f t="shared" ref="R89:R100" si="91">L89*$B$91</f>
        <v>2.3873737500000001</v>
      </c>
      <c r="S89" s="13">
        <f t="shared" ref="S89:S100" si="92">Q89/R89</f>
        <v>2.4701084567865066E-2</v>
      </c>
      <c r="T89" s="2">
        <f t="shared" ref="T89:T100" si="93">$B$90/100</f>
        <v>0.51</v>
      </c>
      <c r="U89" s="14">
        <f t="shared" ref="U89:U100" si="94">S89*T89</f>
        <v>1.2597553129611184E-2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3.4135162268577775E-2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260333.33333333334</v>
      </c>
      <c r="AN89" s="1">
        <f t="shared" ref="AN89:AN100" si="99">AM89*10000*AK89*AJ89</f>
        <v>924420303.04875171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-0.780814317870968</v>
      </c>
      <c r="E90" s="10">
        <f t="shared" ref="E90:E101" si="101">D89</f>
        <v>2.6996779897419398</v>
      </c>
      <c r="F90" s="7" t="s">
        <v>83</v>
      </c>
      <c r="G90" s="1">
        <v>2</v>
      </c>
      <c r="H90" s="9">
        <f t="shared" si="84"/>
        <v>-0.780814317870968</v>
      </c>
      <c r="I90" s="9">
        <f t="shared" si="85"/>
        <v>272.369185682129</v>
      </c>
      <c r="J90" s="9">
        <f t="shared" si="86"/>
        <v>1.5733556688761769E-2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10.479503953569219</v>
      </c>
      <c r="P90" s="9">
        <f t="shared" si="89"/>
        <v>0.16487986952358438</v>
      </c>
      <c r="Q90" s="12">
        <f t="shared" si="90"/>
        <v>7.4195941285612979E-2</v>
      </c>
      <c r="R90" s="9">
        <f t="shared" si="91"/>
        <v>2.3873737500000001</v>
      </c>
      <c r="S90" s="13">
        <f t="shared" si="92"/>
        <v>3.1078477463201134E-2</v>
      </c>
      <c r="T90" s="2">
        <f t="shared" si="93"/>
        <v>0.51</v>
      </c>
      <c r="U90" s="14">
        <f t="shared" si="94"/>
        <v>1.5850023506232578E-2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3.5115782087129122E-2</v>
      </c>
      <c r="AK90" s="9">
        <f t="shared" si="96"/>
        <v>10.4025</v>
      </c>
      <c r="AL90" s="1">
        <f t="shared" si="97"/>
        <v>0.45</v>
      </c>
      <c r="AM90" s="17">
        <f t="shared" si="98"/>
        <v>260333.33333333334</v>
      </c>
      <c r="AN90" s="1">
        <f t="shared" si="99"/>
        <v>950976639.96340895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5.9923781398965499</v>
      </c>
      <c r="E91" s="10">
        <f t="shared" si="101"/>
        <v>-0.780814317870968</v>
      </c>
      <c r="F91" s="7" t="s">
        <v>83</v>
      </c>
      <c r="G91" s="1">
        <v>3</v>
      </c>
      <c r="H91" s="9">
        <f t="shared" si="84"/>
        <v>5.9923781398965499</v>
      </c>
      <c r="I91" s="9">
        <f t="shared" si="85"/>
        <v>279.14237813989655</v>
      </c>
      <c r="J91" s="9">
        <f t="shared" si="86"/>
        <v>3.7457532193290184E-2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15.619899084045635</v>
      </c>
      <c r="P91" s="9">
        <f t="shared" si="89"/>
        <v>0.58508287279658322</v>
      </c>
      <c r="Q91" s="12">
        <f t="shared" si="90"/>
        <v>0.26328729275846247</v>
      </c>
      <c r="R91" s="9">
        <f t="shared" si="91"/>
        <v>2.3873737500000001</v>
      </c>
      <c r="S91" s="13">
        <f t="shared" si="92"/>
        <v>0.11028323183936427</v>
      </c>
      <c r="T91" s="2">
        <f t="shared" si="93"/>
        <v>0.51</v>
      </c>
      <c r="U91" s="14">
        <f t="shared" si="94"/>
        <v>5.6244448238075777E-2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4.7294701143779844E-2</v>
      </c>
      <c r="AK91" s="9">
        <f t="shared" si="96"/>
        <v>10.4025</v>
      </c>
      <c r="AL91" s="1">
        <f t="shared" si="97"/>
        <v>0.45</v>
      </c>
      <c r="AM91" s="17">
        <f t="shared" si="98"/>
        <v>260333.33333333334</v>
      </c>
      <c r="AN91" s="1">
        <f t="shared" si="99"/>
        <v>1280796078.2474022</v>
      </c>
    </row>
    <row r="92" spans="1:48" x14ac:dyDescent="0.15">
      <c r="C92" s="7">
        <v>3</v>
      </c>
      <c r="D92" s="7">
        <f t="shared" si="100"/>
        <v>7.0349746894516096</v>
      </c>
      <c r="E92" s="10">
        <f t="shared" si="101"/>
        <v>5.9923781398965499</v>
      </c>
      <c r="F92" s="7" t="s">
        <v>83</v>
      </c>
      <c r="G92" s="1">
        <v>4</v>
      </c>
      <c r="H92" s="9">
        <f t="shared" si="84"/>
        <v>7.0349746894516096</v>
      </c>
      <c r="I92" s="9">
        <f t="shared" si="85"/>
        <v>280.18497468945156</v>
      </c>
      <c r="J92" s="9">
        <f t="shared" si="86"/>
        <v>4.2649001115911099E-2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20.340091211249053</v>
      </c>
      <c r="P92" s="9">
        <f t="shared" si="89"/>
        <v>0.86748457276629443</v>
      </c>
      <c r="Q92" s="12">
        <f t="shared" si="90"/>
        <v>0.39036805774483252</v>
      </c>
      <c r="R92" s="9">
        <f t="shared" si="91"/>
        <v>2.3873737500000001</v>
      </c>
      <c r="S92" s="13">
        <f t="shared" si="92"/>
        <v>0.16351359218255312</v>
      </c>
      <c r="T92" s="2">
        <f t="shared" si="93"/>
        <v>0.51</v>
      </c>
      <c r="U92" s="14">
        <f t="shared" si="94"/>
        <v>8.3391932013102091E-2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5.5479667501950283E-2</v>
      </c>
      <c r="AK92" s="9">
        <f t="shared" si="96"/>
        <v>10.4025</v>
      </c>
      <c r="AL92" s="1">
        <f t="shared" si="97"/>
        <v>0.45</v>
      </c>
      <c r="AM92" s="17">
        <f t="shared" si="98"/>
        <v>260333.33333333334</v>
      </c>
      <c r="AN92" s="1">
        <f t="shared" si="99"/>
        <v>1502454584.5621285</v>
      </c>
    </row>
    <row r="93" spans="1:48" x14ac:dyDescent="0.15">
      <c r="C93" s="7">
        <v>4</v>
      </c>
      <c r="D93" s="7">
        <f t="shared" si="100"/>
        <v>12.7218167303</v>
      </c>
      <c r="E93" s="10">
        <f t="shared" si="101"/>
        <v>7.0349746894516096</v>
      </c>
      <c r="F93" s="7" t="s">
        <v>83</v>
      </c>
      <c r="G93" s="1">
        <v>5</v>
      </c>
      <c r="H93" s="9">
        <f t="shared" si="84"/>
        <v>12.7218167303</v>
      </c>
      <c r="I93" s="9">
        <f t="shared" si="85"/>
        <v>285.8718167303</v>
      </c>
      <c r="J93" s="9">
        <f t="shared" si="86"/>
        <v>8.5141154630890517E-2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18.498976306558621</v>
      </c>
      <c r="O93" s="9">
        <f t="shared" si="102"/>
        <v>6.2789053319241397</v>
      </c>
      <c r="P93" s="9">
        <f t="shared" si="89"/>
        <v>0.5345932497780761</v>
      </c>
      <c r="Q93" s="12">
        <f t="shared" si="90"/>
        <v>0.24056696240013425</v>
      </c>
      <c r="R93" s="9">
        <f t="shared" si="91"/>
        <v>2.3873737500000001</v>
      </c>
      <c r="S93" s="13">
        <f t="shared" si="92"/>
        <v>0.10076635985468729</v>
      </c>
      <c r="T93" s="2">
        <f t="shared" si="93"/>
        <v>0.51</v>
      </c>
      <c r="U93" s="14">
        <f t="shared" si="94"/>
        <v>5.1390843525890517E-2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3.8405339323055995E-2</v>
      </c>
      <c r="AK93" s="9">
        <f t="shared" si="96"/>
        <v>10.4025</v>
      </c>
      <c r="AL93" s="1">
        <f t="shared" si="97"/>
        <v>0.45</v>
      </c>
      <c r="AM93" s="17">
        <f t="shared" si="98"/>
        <v>260333.33333333334</v>
      </c>
      <c r="AN93" s="1">
        <f t="shared" si="99"/>
        <v>1040061715.142061</v>
      </c>
    </row>
    <row r="94" spans="1:48" x14ac:dyDescent="0.15">
      <c r="C94" s="7">
        <v>5</v>
      </c>
      <c r="D94" s="7">
        <f t="shared" si="100"/>
        <v>16.231744656128999</v>
      </c>
      <c r="E94" s="10">
        <f t="shared" si="101"/>
        <v>12.7218167303</v>
      </c>
      <c r="F94" s="7" t="s">
        <v>85</v>
      </c>
      <c r="G94" s="1">
        <v>6</v>
      </c>
      <c r="H94" s="9">
        <f t="shared" si="84"/>
        <v>16.231744656128999</v>
      </c>
      <c r="I94" s="9">
        <f t="shared" si="85"/>
        <v>289.381744656129</v>
      </c>
      <c r="J94" s="9">
        <f t="shared" si="86"/>
        <v>0.12869252379820245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11.049587082146063</v>
      </c>
      <c r="P94" s="9">
        <f t="shared" si="89"/>
        <v>1.4219992485293926</v>
      </c>
      <c r="Q94" s="12">
        <f t="shared" si="90"/>
        <v>0.63989966183822666</v>
      </c>
      <c r="R94" s="9">
        <f t="shared" si="91"/>
        <v>2.3873737500000001</v>
      </c>
      <c r="S94" s="13">
        <f t="shared" si="92"/>
        <v>0.26803497434711537</v>
      </c>
      <c r="T94" s="2">
        <f t="shared" si="93"/>
        <v>0.51</v>
      </c>
      <c r="U94" s="14">
        <f t="shared" si="94"/>
        <v>0.13669783691702883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6.7343397830484208E-2</v>
      </c>
      <c r="AK94" s="9">
        <f t="shared" si="96"/>
        <v>10.4025</v>
      </c>
      <c r="AL94" s="1">
        <f t="shared" si="97"/>
        <v>0.45</v>
      </c>
      <c r="AM94" s="17">
        <f t="shared" si="98"/>
        <v>260333.33333333334</v>
      </c>
      <c r="AN94" s="1">
        <f t="shared" si="99"/>
        <v>1823738341.7419631</v>
      </c>
    </row>
    <row r="95" spans="1:48" x14ac:dyDescent="0.15">
      <c r="C95" s="7">
        <v>6</v>
      </c>
      <c r="D95" s="7">
        <f t="shared" si="100"/>
        <v>20.916155336999999</v>
      </c>
      <c r="E95" s="10">
        <f t="shared" si="101"/>
        <v>16.231744656128999</v>
      </c>
      <c r="F95" s="7" t="s">
        <v>83</v>
      </c>
      <c r="G95" s="1">
        <v>7</v>
      </c>
      <c r="H95" s="9">
        <f t="shared" si="84"/>
        <v>20.916155336999999</v>
      </c>
      <c r="I95" s="9">
        <f t="shared" si="85"/>
        <v>294.066155337</v>
      </c>
      <c r="J95" s="9">
        <f t="shared" si="86"/>
        <v>0.21995289038277907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14.932862833616671</v>
      </c>
      <c r="P95" s="9">
        <f t="shared" si="89"/>
        <v>3.2845263419435633</v>
      </c>
      <c r="Q95" s="12">
        <f t="shared" si="90"/>
        <v>1.4780368538746036</v>
      </c>
      <c r="R95" s="9">
        <f t="shared" si="91"/>
        <v>2.3873737500000001</v>
      </c>
      <c r="S95" s="13">
        <f t="shared" si="92"/>
        <v>0.61910576585446808</v>
      </c>
      <c r="T95" s="2">
        <f t="shared" si="93"/>
        <v>0.51</v>
      </c>
      <c r="U95" s="14">
        <f t="shared" si="94"/>
        <v>0.3157439405857787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0.14165179808661227</v>
      </c>
      <c r="AK95" s="9">
        <f t="shared" si="96"/>
        <v>10.4025</v>
      </c>
      <c r="AL95" s="1">
        <f t="shared" si="97"/>
        <v>0.45</v>
      </c>
      <c r="AM95" s="17">
        <f t="shared" si="98"/>
        <v>260333.33333333334</v>
      </c>
      <c r="AN95" s="1">
        <f t="shared" si="99"/>
        <v>3836097133.0482121</v>
      </c>
    </row>
    <row r="96" spans="1:48" x14ac:dyDescent="0.15">
      <c r="C96" s="7">
        <v>7</v>
      </c>
      <c r="D96" s="7">
        <f t="shared" si="100"/>
        <v>22.344489590322599</v>
      </c>
      <c r="E96" s="10">
        <f t="shared" si="101"/>
        <v>20.916155336999999</v>
      </c>
      <c r="F96" s="7" t="s">
        <v>83</v>
      </c>
      <c r="G96" s="1">
        <v>8</v>
      </c>
      <c r="H96" s="9">
        <f t="shared" si="84"/>
        <v>22.344489590322599</v>
      </c>
      <c r="I96" s="9">
        <f t="shared" si="85"/>
        <v>295.49448959032259</v>
      </c>
      <c r="J96" s="9">
        <f t="shared" si="86"/>
        <v>0.25812958676277226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16.953611491673104</v>
      </c>
      <c r="P96" s="9">
        <f t="shared" si="89"/>
        <v>4.3762287284821655</v>
      </c>
      <c r="Q96" s="12">
        <f t="shared" si="90"/>
        <v>1.9693029278169745</v>
      </c>
      <c r="R96" s="9">
        <f t="shared" si="91"/>
        <v>2.3873737500000001</v>
      </c>
      <c r="S96" s="13">
        <f t="shared" si="92"/>
        <v>0.82488254208917833</v>
      </c>
      <c r="T96" s="2">
        <f t="shared" si="93"/>
        <v>0.51</v>
      </c>
      <c r="U96" s="14">
        <f t="shared" si="94"/>
        <v>0.42069009646548094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0.1732930640843425</v>
      </c>
      <c r="AK96" s="9">
        <f t="shared" si="96"/>
        <v>10.4025</v>
      </c>
      <c r="AL96" s="1">
        <f t="shared" si="97"/>
        <v>0.45</v>
      </c>
      <c r="AM96" s="17">
        <f t="shared" si="98"/>
        <v>260333.33333333334</v>
      </c>
      <c r="AN96" s="1">
        <f t="shared" si="99"/>
        <v>4692979794.7542944</v>
      </c>
    </row>
    <row r="97" spans="1:50" x14ac:dyDescent="0.15">
      <c r="C97" s="7">
        <v>8</v>
      </c>
      <c r="D97" s="7">
        <f t="shared" si="100"/>
        <v>20.436504499032299</v>
      </c>
      <c r="E97" s="10">
        <f t="shared" si="101"/>
        <v>22.344489590322599</v>
      </c>
      <c r="F97" s="7" t="s">
        <v>83</v>
      </c>
      <c r="G97" s="1">
        <v>9</v>
      </c>
      <c r="H97" s="9">
        <f t="shared" si="84"/>
        <v>20.436504499032299</v>
      </c>
      <c r="I97" s="9">
        <f t="shared" si="85"/>
        <v>293.58650449903229</v>
      </c>
      <c r="J97" s="9">
        <f t="shared" si="86"/>
        <v>0.20837056364428111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17.882657763190938</v>
      </c>
      <c r="P97" s="9">
        <f t="shared" si="89"/>
        <v>3.7262194775738751</v>
      </c>
      <c r="Q97" s="12">
        <f t="shared" si="90"/>
        <v>1.6767987649082439</v>
      </c>
      <c r="R97" s="9">
        <f t="shared" si="91"/>
        <v>2.3873737500000001</v>
      </c>
      <c r="S97" s="13">
        <f t="shared" si="92"/>
        <v>0.70236123058161459</v>
      </c>
      <c r="T97" s="2">
        <f t="shared" si="93"/>
        <v>0.51</v>
      </c>
      <c r="U97" s="14">
        <f t="shared" si="94"/>
        <v>0.35820422759662346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0.15445357462038198</v>
      </c>
      <c r="AK97" s="9">
        <f t="shared" si="96"/>
        <v>10.4025</v>
      </c>
      <c r="AL97" s="1">
        <f t="shared" si="97"/>
        <v>0.45</v>
      </c>
      <c r="AM97" s="17">
        <f t="shared" si="98"/>
        <v>260333.33333333334</v>
      </c>
      <c r="AN97" s="1">
        <f t="shared" si="99"/>
        <v>4182784283.6701231</v>
      </c>
    </row>
    <row r="98" spans="1:50" x14ac:dyDescent="0.15">
      <c r="C98" s="7">
        <v>9</v>
      </c>
      <c r="D98" s="7">
        <f t="shared" si="100"/>
        <v>18.196885383333299</v>
      </c>
      <c r="E98" s="10">
        <f t="shared" si="101"/>
        <v>20.436504499032299</v>
      </c>
      <c r="F98" s="7" t="s">
        <v>83</v>
      </c>
      <c r="G98" s="1">
        <v>10</v>
      </c>
      <c r="H98" s="9">
        <f t="shared" si="84"/>
        <v>18.196885383333299</v>
      </c>
      <c r="I98" s="9">
        <f t="shared" si="85"/>
        <v>291.3468853833333</v>
      </c>
      <c r="J98" s="9">
        <f t="shared" si="86"/>
        <v>0.16147895639021156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19.461713285617062</v>
      </c>
      <c r="P98" s="9">
        <f t="shared" si="89"/>
        <v>3.1426571509269587</v>
      </c>
      <c r="Q98" s="12">
        <f t="shared" si="90"/>
        <v>1.4141957179171314</v>
      </c>
      <c r="R98" s="9">
        <f t="shared" si="91"/>
        <v>2.3873737500000001</v>
      </c>
      <c r="S98" s="13">
        <f t="shared" si="92"/>
        <v>0.59236460898388088</v>
      </c>
      <c r="T98" s="2">
        <f t="shared" si="93"/>
        <v>0.51</v>
      </c>
      <c r="U98" s="14">
        <f t="shared" si="94"/>
        <v>0.30210595058177925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0.13433394410040644</v>
      </c>
      <c r="AK98" s="9">
        <f t="shared" si="96"/>
        <v>10.4025</v>
      </c>
      <c r="AL98" s="1">
        <f t="shared" si="97"/>
        <v>0.45</v>
      </c>
      <c r="AM98" s="17">
        <f t="shared" si="98"/>
        <v>260333.33333333334</v>
      </c>
      <c r="AN98" s="1">
        <f t="shared" si="99"/>
        <v>3637921048.6233244</v>
      </c>
    </row>
    <row r="99" spans="1:50" x14ac:dyDescent="0.15">
      <c r="C99" s="7">
        <v>10</v>
      </c>
      <c r="D99" s="7">
        <f t="shared" si="100"/>
        <v>9.7474304555806501</v>
      </c>
      <c r="E99" s="10">
        <f t="shared" si="101"/>
        <v>18.196885383333299</v>
      </c>
      <c r="F99" s="7" t="s">
        <v>83</v>
      </c>
      <c r="G99" s="1">
        <v>11</v>
      </c>
      <c r="H99" s="9">
        <f t="shared" si="84"/>
        <v>9.7474304555806501</v>
      </c>
      <c r="I99" s="9">
        <f t="shared" si="85"/>
        <v>282.8974304555806</v>
      </c>
      <c r="J99" s="9">
        <f t="shared" si="86"/>
        <v>5.9513521562586824E-2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15.503103327955598</v>
      </c>
      <c r="O99" s="9">
        <f t="shared" si="102"/>
        <v>6.1212278067345043</v>
      </c>
      <c r="P99" s="9">
        <f t="shared" si="89"/>
        <v>0.36429582306559999</v>
      </c>
      <c r="Q99" s="12">
        <f t="shared" si="90"/>
        <v>0.16393312037951999</v>
      </c>
      <c r="R99" s="9">
        <f t="shared" si="91"/>
        <v>2.3873737500000001</v>
      </c>
      <c r="S99" s="13">
        <f t="shared" si="92"/>
        <v>6.8666718137250185E-2</v>
      </c>
      <c r="T99" s="2">
        <f t="shared" si="93"/>
        <v>0.51</v>
      </c>
      <c r="U99" s="14">
        <f t="shared" si="94"/>
        <v>3.5020026249997595E-2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4.0895537914374273E-2</v>
      </c>
      <c r="AK99" s="9">
        <f t="shared" si="96"/>
        <v>10.4025</v>
      </c>
      <c r="AL99" s="1">
        <f t="shared" si="97"/>
        <v>0.45</v>
      </c>
      <c r="AM99" s="17">
        <f t="shared" si="98"/>
        <v>260333.33333333334</v>
      </c>
      <c r="AN99" s="1">
        <f t="shared" si="99"/>
        <v>1107499218.9783046</v>
      </c>
    </row>
    <row r="100" spans="1:50" x14ac:dyDescent="0.15">
      <c r="C100" s="7">
        <v>11</v>
      </c>
      <c r="D100" s="7">
        <f t="shared" si="100"/>
        <v>5.1475653578666698</v>
      </c>
      <c r="E100" s="10">
        <f t="shared" si="101"/>
        <v>9.7474304555806501</v>
      </c>
      <c r="F100" s="7" t="s">
        <v>85</v>
      </c>
      <c r="G100" s="1">
        <v>12</v>
      </c>
      <c r="H100" s="9">
        <f t="shared" si="84"/>
        <v>5.1475653578666698</v>
      </c>
      <c r="I100" s="9">
        <f t="shared" si="85"/>
        <v>278.29756535786663</v>
      </c>
      <c r="J100" s="9">
        <f t="shared" si="86"/>
        <v>3.3694047938031636E-2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11.062206983668904</v>
      </c>
      <c r="P100" s="9">
        <f t="shared" si="89"/>
        <v>0.37273053240816839</v>
      </c>
      <c r="Q100" s="12">
        <f t="shared" si="90"/>
        <v>0.16772873958367579</v>
      </c>
      <c r="R100" s="9">
        <f t="shared" si="91"/>
        <v>2.3873737500000001</v>
      </c>
      <c r="S100" s="13">
        <f t="shared" si="92"/>
        <v>7.025659035736477E-2</v>
      </c>
      <c r="T100" s="2">
        <f t="shared" si="93"/>
        <v>0.51</v>
      </c>
      <c r="U100" s="14">
        <f t="shared" si="94"/>
        <v>3.5830861082256034E-2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4.1140004616300192E-2</v>
      </c>
      <c r="AK100" s="9">
        <f t="shared" si="96"/>
        <v>10.4025</v>
      </c>
      <c r="AL100" s="1">
        <f t="shared" si="97"/>
        <v>0.45</v>
      </c>
      <c r="AM100" s="17">
        <f t="shared" si="98"/>
        <v>260333.33333333334</v>
      </c>
      <c r="AN100" s="1">
        <f t="shared" si="99"/>
        <v>1114119664.5148335</v>
      </c>
      <c r="AO100" s="1">
        <f>SUM(AN89:AN100)</f>
        <v>26093848806.294815</v>
      </c>
    </row>
    <row r="101" spans="1:50" x14ac:dyDescent="0.15">
      <c r="C101" s="7">
        <v>12</v>
      </c>
      <c r="D101" s="7">
        <f t="shared" si="100"/>
        <v>-0.718436691774193</v>
      </c>
      <c r="E101" s="10">
        <f t="shared" si="101"/>
        <v>5.1475653578666698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2.6996779897419398</v>
      </c>
      <c r="E105" s="7"/>
      <c r="F105" s="7"/>
      <c r="G105" s="1">
        <v>1</v>
      </c>
      <c r="H105" s="9">
        <f t="shared" ref="H105:H116" si="103">E106</f>
        <v>2.6996779897419398</v>
      </c>
      <c r="I105" s="9">
        <f t="shared" ref="I105:I116" si="104">H105+273.15</f>
        <v>275.84967798974191</v>
      </c>
      <c r="J105" s="9">
        <f t="shared" ref="J105:J116" si="105">EXP(($C$15*(I105-$C$13))/($C$16*I105*$C$13))</f>
        <v>2.4701084567865066E-2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1.6003590826733385E-2</v>
      </c>
      <c r="Q105" s="12">
        <f t="shared" ref="Q105:Q116" si="109">P105*$B$107</f>
        <v>4.8010772480200151E-3</v>
      </c>
      <c r="R105" s="9">
        <f t="shared" ref="R105:R116" si="110">L105*$B$107</f>
        <v>0.19436706250000002</v>
      </c>
      <c r="S105" s="13">
        <f t="shared" ref="S105:S116" si="111">Q105/R105</f>
        <v>2.4701084567865066E-2</v>
      </c>
      <c r="T105" s="2">
        <f t="shared" ref="T105:T116" si="112">$B$106/100</f>
        <v>0.01</v>
      </c>
      <c r="U105" s="14">
        <f t="shared" ref="U105:U116" si="113">S105*T105</f>
        <v>2.4701084567865068E-4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5.7370108456786511E-3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5000</v>
      </c>
      <c r="AX105" s="1">
        <f t="shared" ref="AX105:AX116" si="120">AW105*10000*AV105*0.67*AU105*AT105</f>
        <v>3735537.917777421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-0.780814317870968</v>
      </c>
      <c r="E106" s="10">
        <f t="shared" ref="E106:E117" si="122">D105</f>
        <v>2.6996779897419398</v>
      </c>
      <c r="F106" s="7" t="s">
        <v>83</v>
      </c>
      <c r="G106" s="1">
        <v>2</v>
      </c>
      <c r="H106" s="9">
        <f t="shared" si="103"/>
        <v>-0.780814317870968</v>
      </c>
      <c r="I106" s="9">
        <f t="shared" si="104"/>
        <v>272.369185682129</v>
      </c>
      <c r="J106" s="9">
        <f t="shared" si="105"/>
        <v>1.5733556688761769E-2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1.2797768258399336</v>
      </c>
      <c r="P106" s="9">
        <f t="shared" si="108"/>
        <v>2.0135441238316194E-2</v>
      </c>
      <c r="Q106" s="12">
        <f t="shared" si="109"/>
        <v>6.0406323714948581E-3</v>
      </c>
      <c r="R106" s="9">
        <f t="shared" si="110"/>
        <v>0.19436706250000002</v>
      </c>
      <c r="S106" s="13">
        <f t="shared" si="111"/>
        <v>3.1078477463201141E-2</v>
      </c>
      <c r="T106" s="2">
        <f t="shared" si="112"/>
        <v>0.01</v>
      </c>
      <c r="U106" s="14">
        <f t="shared" si="113"/>
        <v>3.1078477463201141E-4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5.8007847746320111E-3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5000</v>
      </c>
      <c r="AX106" s="1">
        <f t="shared" si="120"/>
        <v>3777063.0144138276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5.9923781398965499</v>
      </c>
      <c r="E107" s="10">
        <f t="shared" si="122"/>
        <v>-0.780814317870968</v>
      </c>
      <c r="F107" s="7" t="s">
        <v>83</v>
      </c>
      <c r="G107" s="1">
        <v>3</v>
      </c>
      <c r="H107" s="9">
        <f t="shared" si="103"/>
        <v>5.9923781398965499</v>
      </c>
      <c r="I107" s="9">
        <f t="shared" si="104"/>
        <v>279.14237813989655</v>
      </c>
      <c r="J107" s="9">
        <f t="shared" si="105"/>
        <v>3.7457532193290184E-2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1.9075315929349508</v>
      </c>
      <c r="P107" s="9">
        <f t="shared" si="108"/>
        <v>7.145142605207902E-2</v>
      </c>
      <c r="Q107" s="12">
        <f t="shared" si="109"/>
        <v>2.1435427815623704E-2</v>
      </c>
      <c r="R107" s="9">
        <f t="shared" si="110"/>
        <v>0.19436706250000002</v>
      </c>
      <c r="S107" s="13">
        <f t="shared" si="111"/>
        <v>0.11028323183936425</v>
      </c>
      <c r="T107" s="2">
        <f t="shared" si="112"/>
        <v>0.01</v>
      </c>
      <c r="U107" s="14">
        <f t="shared" si="113"/>
        <v>1.1028323183936426E-3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6.5928323183936429E-3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5000</v>
      </c>
      <c r="AX107" s="1">
        <f t="shared" si="120"/>
        <v>4292788.6617921442</v>
      </c>
    </row>
    <row r="108" spans="1:50" x14ac:dyDescent="0.15">
      <c r="C108" s="7">
        <v>3</v>
      </c>
      <c r="D108" s="7">
        <f t="shared" si="121"/>
        <v>7.0349746894516096</v>
      </c>
      <c r="E108" s="10">
        <f t="shared" si="122"/>
        <v>5.9923781398965499</v>
      </c>
      <c r="F108" s="7" t="s">
        <v>83</v>
      </c>
      <c r="G108" s="1">
        <v>4</v>
      </c>
      <c r="H108" s="9">
        <f t="shared" si="103"/>
        <v>7.0349746894516096</v>
      </c>
      <c r="I108" s="9">
        <f t="shared" si="104"/>
        <v>280.18497468945156</v>
      </c>
      <c r="J108" s="9">
        <f t="shared" si="105"/>
        <v>4.2649001115911099E-2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2.483970375216205</v>
      </c>
      <c r="P108" s="9">
        <f t="shared" si="108"/>
        <v>0.10593885530448603</v>
      </c>
      <c r="Q108" s="12">
        <f t="shared" si="109"/>
        <v>3.1781656591345811E-2</v>
      </c>
      <c r="R108" s="9">
        <f t="shared" si="110"/>
        <v>0.19436706250000002</v>
      </c>
      <c r="S108" s="13">
        <f t="shared" si="111"/>
        <v>0.1635135921825531</v>
      </c>
      <c r="T108" s="2">
        <f t="shared" si="112"/>
        <v>0.01</v>
      </c>
      <c r="U108" s="14">
        <f t="shared" si="113"/>
        <v>1.6351359218255311E-3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7.1251359218255312E-3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5000</v>
      </c>
      <c r="AX108" s="1">
        <f t="shared" si="120"/>
        <v>4639387.3257788345</v>
      </c>
    </row>
    <row r="109" spans="1:50" x14ac:dyDescent="0.15">
      <c r="C109" s="7">
        <v>4</v>
      </c>
      <c r="D109" s="7">
        <f t="shared" si="121"/>
        <v>12.7218167303</v>
      </c>
      <c r="E109" s="10">
        <f t="shared" si="122"/>
        <v>7.0349746894516096</v>
      </c>
      <c r="F109" s="7" t="s">
        <v>83</v>
      </c>
      <c r="G109" s="1">
        <v>5</v>
      </c>
      <c r="H109" s="9">
        <f t="shared" si="103"/>
        <v>12.7218167303</v>
      </c>
      <c r="I109" s="9">
        <f t="shared" si="104"/>
        <v>285.8718167303</v>
      </c>
      <c r="J109" s="9">
        <f t="shared" si="105"/>
        <v>8.5141154630890517E-2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2.259129943916133</v>
      </c>
      <c r="O109" s="9">
        <f t="shared" si="123"/>
        <v>0.76679178432891959</v>
      </c>
      <c r="P109" s="9">
        <f t="shared" si="108"/>
        <v>6.5285537879245001E-2</v>
      </c>
      <c r="Q109" s="12">
        <f t="shared" si="109"/>
        <v>1.9585661363773498E-2</v>
      </c>
      <c r="R109" s="9">
        <f t="shared" si="110"/>
        <v>0.19436706250000002</v>
      </c>
      <c r="S109" s="13">
        <f t="shared" si="111"/>
        <v>0.10076635985468729</v>
      </c>
      <c r="T109" s="2">
        <f t="shared" si="112"/>
        <v>0.01</v>
      </c>
      <c r="U109" s="14">
        <f t="shared" si="113"/>
        <v>1.0076635985468729E-3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6.4976635985468734E-3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5000</v>
      </c>
      <c r="AX109" s="1">
        <f t="shared" si="120"/>
        <v>4230821.4856551625</v>
      </c>
    </row>
    <row r="110" spans="1:50" x14ac:dyDescent="0.15">
      <c r="C110" s="7">
        <v>5</v>
      </c>
      <c r="D110" s="7">
        <f t="shared" si="121"/>
        <v>16.231744656128999</v>
      </c>
      <c r="E110" s="10">
        <f t="shared" si="122"/>
        <v>12.7218167303</v>
      </c>
      <c r="F110" s="7" t="s">
        <v>85</v>
      </c>
      <c r="G110" s="1">
        <v>6</v>
      </c>
      <c r="H110" s="9">
        <f t="shared" si="103"/>
        <v>16.231744656128999</v>
      </c>
      <c r="I110" s="9">
        <f t="shared" si="104"/>
        <v>289.381744656129</v>
      </c>
      <c r="J110" s="9">
        <f t="shared" si="105"/>
        <v>0.12869252379820245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1.3493964547830082</v>
      </c>
      <c r="P110" s="9">
        <f t="shared" si="108"/>
        <v>0.17365723537037231</v>
      </c>
      <c r="Q110" s="12">
        <f t="shared" si="109"/>
        <v>5.2097170611111694E-2</v>
      </c>
      <c r="R110" s="9">
        <f t="shared" si="110"/>
        <v>0.19436706250000002</v>
      </c>
      <c r="S110" s="13">
        <f t="shared" si="111"/>
        <v>0.26803497434711548</v>
      </c>
      <c r="T110" s="2">
        <f t="shared" si="112"/>
        <v>0.01</v>
      </c>
      <c r="U110" s="14">
        <f t="shared" si="113"/>
        <v>2.6803497434711547E-3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8.1703497434711548E-3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5000</v>
      </c>
      <c r="AX110" s="1">
        <f t="shared" si="120"/>
        <v>5319957.0454409914</v>
      </c>
    </row>
    <row r="111" spans="1:50" x14ac:dyDescent="0.15">
      <c r="C111" s="7">
        <v>6</v>
      </c>
      <c r="D111" s="7">
        <f t="shared" si="121"/>
        <v>20.916155336999999</v>
      </c>
      <c r="E111" s="10">
        <f t="shared" si="122"/>
        <v>16.231744656128999</v>
      </c>
      <c r="F111" s="7" t="s">
        <v>83</v>
      </c>
      <c r="G111" s="1">
        <v>7</v>
      </c>
      <c r="H111" s="9">
        <f t="shared" si="103"/>
        <v>20.916155336999999</v>
      </c>
      <c r="I111" s="9">
        <f t="shared" si="104"/>
        <v>294.066155337</v>
      </c>
      <c r="J111" s="9">
        <f t="shared" si="105"/>
        <v>0.21995289038277907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1.8236294277459695</v>
      </c>
      <c r="P111" s="9">
        <f t="shared" si="108"/>
        <v>0.40111256361981934</v>
      </c>
      <c r="Q111" s="12">
        <f t="shared" si="109"/>
        <v>0.1203337690859458</v>
      </c>
      <c r="R111" s="9">
        <f t="shared" si="110"/>
        <v>0.19436706250000002</v>
      </c>
      <c r="S111" s="13">
        <f t="shared" si="111"/>
        <v>0.61910576585446819</v>
      </c>
      <c r="T111" s="2">
        <f t="shared" si="112"/>
        <v>0.01</v>
      </c>
      <c r="U111" s="14">
        <f t="shared" si="113"/>
        <v>6.1910576585446821E-3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1.6141057658544681E-2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5000</v>
      </c>
      <c r="AX111" s="1">
        <f t="shared" si="120"/>
        <v>10509921.375160433</v>
      </c>
    </row>
    <row r="112" spans="1:50" x14ac:dyDescent="0.15">
      <c r="C112" s="7">
        <v>7</v>
      </c>
      <c r="D112" s="7">
        <f t="shared" si="121"/>
        <v>22.344489590322599</v>
      </c>
      <c r="E112" s="10">
        <f t="shared" si="122"/>
        <v>20.916155336999999</v>
      </c>
      <c r="F112" s="7" t="s">
        <v>83</v>
      </c>
      <c r="G112" s="1">
        <v>8</v>
      </c>
      <c r="H112" s="9">
        <f t="shared" si="103"/>
        <v>22.344489590322599</v>
      </c>
      <c r="I112" s="9">
        <f t="shared" si="104"/>
        <v>295.49448959032259</v>
      </c>
      <c r="J112" s="9">
        <f t="shared" si="105"/>
        <v>0.25812958676277226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2.0704070724594836</v>
      </c>
      <c r="P112" s="9">
        <f t="shared" si="108"/>
        <v>0.53443332204468763</v>
      </c>
      <c r="Q112" s="12">
        <f t="shared" si="109"/>
        <v>0.16032999661340627</v>
      </c>
      <c r="R112" s="9">
        <f t="shared" si="110"/>
        <v>0.19436706250000002</v>
      </c>
      <c r="S112" s="13">
        <f t="shared" si="111"/>
        <v>0.82488254208917855</v>
      </c>
      <c r="T112" s="2">
        <f t="shared" si="112"/>
        <v>0.01</v>
      </c>
      <c r="U112" s="14">
        <f t="shared" si="113"/>
        <v>8.2488254208917863E-3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1.8198825420891789E-2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5000</v>
      </c>
      <c r="AX112" s="1">
        <f t="shared" si="120"/>
        <v>11849794.997330362</v>
      </c>
    </row>
    <row r="113" spans="1:53" x14ac:dyDescent="0.15">
      <c r="C113" s="7">
        <v>8</v>
      </c>
      <c r="D113" s="7">
        <f t="shared" si="121"/>
        <v>20.436504499032299</v>
      </c>
      <c r="E113" s="10">
        <f t="shared" si="122"/>
        <v>22.344489590322599</v>
      </c>
      <c r="F113" s="7" t="s">
        <v>83</v>
      </c>
      <c r="G113" s="1">
        <v>9</v>
      </c>
      <c r="H113" s="9">
        <f t="shared" si="103"/>
        <v>20.436504499032299</v>
      </c>
      <c r="I113" s="9">
        <f t="shared" si="104"/>
        <v>293.58650449903229</v>
      </c>
      <c r="J113" s="9">
        <f t="shared" si="105"/>
        <v>0.20837056364428111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2.1838639587481294</v>
      </c>
      <c r="P113" s="9">
        <f t="shared" si="108"/>
        <v>0.4550529640067788</v>
      </c>
      <c r="Q113" s="12">
        <f t="shared" si="109"/>
        <v>0.13651588920203364</v>
      </c>
      <c r="R113" s="9">
        <f t="shared" si="110"/>
        <v>0.19436706250000002</v>
      </c>
      <c r="S113" s="13">
        <f t="shared" si="111"/>
        <v>0.7023612305816147</v>
      </c>
      <c r="T113" s="2">
        <f t="shared" si="112"/>
        <v>0.01</v>
      </c>
      <c r="U113" s="14">
        <f t="shared" si="113"/>
        <v>7.023612305816147E-3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1.6973612305816146E-2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5000</v>
      </c>
      <c r="AX113" s="1">
        <f t="shared" si="120"/>
        <v>11052022.399049375</v>
      </c>
    </row>
    <row r="114" spans="1:53" x14ac:dyDescent="0.15">
      <c r="C114" s="7">
        <v>9</v>
      </c>
      <c r="D114" s="7">
        <f t="shared" si="121"/>
        <v>18.196885383333299</v>
      </c>
      <c r="E114" s="10">
        <f t="shared" si="122"/>
        <v>20.436504499032299</v>
      </c>
      <c r="F114" s="7" t="s">
        <v>83</v>
      </c>
      <c r="G114" s="1">
        <v>10</v>
      </c>
      <c r="H114" s="9">
        <f t="shared" si="103"/>
        <v>18.196885383333299</v>
      </c>
      <c r="I114" s="9">
        <f t="shared" si="104"/>
        <v>291.3468853833333</v>
      </c>
      <c r="J114" s="9">
        <f t="shared" si="105"/>
        <v>0.16147895639021156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2.3767012030746844</v>
      </c>
      <c r="P114" s="9">
        <f t="shared" si="108"/>
        <v>0.38378722992386033</v>
      </c>
      <c r="Q114" s="12">
        <f t="shared" si="109"/>
        <v>0.11513616897715809</v>
      </c>
      <c r="R114" s="9">
        <f t="shared" si="110"/>
        <v>0.19436706250000002</v>
      </c>
      <c r="S114" s="13">
        <f t="shared" si="111"/>
        <v>0.5923646089838811</v>
      </c>
      <c r="T114" s="2">
        <f t="shared" si="112"/>
        <v>0.01</v>
      </c>
      <c r="U114" s="14">
        <f t="shared" si="113"/>
        <v>5.9236460898388112E-3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1.5873646089838812E-2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5000</v>
      </c>
      <c r="AX114" s="1">
        <f t="shared" si="120"/>
        <v>10335801.771516046</v>
      </c>
    </row>
    <row r="115" spans="1:53" x14ac:dyDescent="0.15">
      <c r="C115" s="7">
        <v>10</v>
      </c>
      <c r="D115" s="7">
        <f t="shared" si="121"/>
        <v>9.7474304555806501</v>
      </c>
      <c r="E115" s="10">
        <f t="shared" si="122"/>
        <v>18.196885383333299</v>
      </c>
      <c r="F115" s="7" t="s">
        <v>83</v>
      </c>
      <c r="G115" s="1">
        <v>11</v>
      </c>
      <c r="H115" s="9">
        <f t="shared" si="103"/>
        <v>9.7474304555806501</v>
      </c>
      <c r="I115" s="9">
        <f t="shared" si="104"/>
        <v>282.8974304555806</v>
      </c>
      <c r="J115" s="9">
        <f t="shared" si="105"/>
        <v>5.9513521562586824E-2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1.8932682744932827</v>
      </c>
      <c r="O115" s="9">
        <f t="shared" si="123"/>
        <v>0.74753590699087491</v>
      </c>
      <c r="P115" s="9">
        <f t="shared" si="108"/>
        <v>4.4488494319509332E-2</v>
      </c>
      <c r="Q115" s="12">
        <f t="shared" si="109"/>
        <v>1.3346548295852799E-2</v>
      </c>
      <c r="R115" s="9">
        <f t="shared" si="110"/>
        <v>0.19436706250000002</v>
      </c>
      <c r="S115" s="13">
        <f t="shared" si="111"/>
        <v>6.8666718137250227E-2</v>
      </c>
      <c r="T115" s="2">
        <f t="shared" si="112"/>
        <v>0.01</v>
      </c>
      <c r="U115" s="14">
        <f t="shared" si="113"/>
        <v>6.8666718137250227E-4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6.1766671813725024E-3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5000</v>
      </c>
      <c r="AX115" s="1">
        <f t="shared" si="120"/>
        <v>4021811.1978798187</v>
      </c>
    </row>
    <row r="116" spans="1:53" x14ac:dyDescent="0.15">
      <c r="C116" s="7">
        <v>11</v>
      </c>
      <c r="D116" s="7">
        <f t="shared" si="121"/>
        <v>5.1475653578666698</v>
      </c>
      <c r="E116" s="10">
        <f t="shared" si="122"/>
        <v>9.7474304555806501</v>
      </c>
      <c r="F116" s="7" t="s">
        <v>85</v>
      </c>
      <c r="G116" s="1">
        <v>12</v>
      </c>
      <c r="H116" s="9">
        <f t="shared" si="103"/>
        <v>5.1475653578666698</v>
      </c>
      <c r="I116" s="9">
        <f t="shared" si="104"/>
        <v>278.29756535786663</v>
      </c>
      <c r="J116" s="9">
        <f t="shared" si="105"/>
        <v>3.3694047938031636E-2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1.3509376210046991</v>
      </c>
      <c r="P116" s="9">
        <f t="shared" si="108"/>
        <v>4.5518556963422746E-2</v>
      </c>
      <c r="Q116" s="12">
        <f t="shared" si="109"/>
        <v>1.3655567089026823E-2</v>
      </c>
      <c r="R116" s="9">
        <f t="shared" si="110"/>
        <v>0.19436706250000002</v>
      </c>
      <c r="S116" s="13">
        <f t="shared" si="111"/>
        <v>7.0256590357364798E-2</v>
      </c>
      <c r="T116" s="2">
        <f t="shared" si="112"/>
        <v>0.01</v>
      </c>
      <c r="U116" s="14">
        <f t="shared" si="113"/>
        <v>7.0256590357364803E-4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6.1925659035736479E-3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5000</v>
      </c>
      <c r="AX116" s="1">
        <f t="shared" si="120"/>
        <v>4032163.3274511485</v>
      </c>
      <c r="AY116" s="1">
        <f>SUM(AX105:AX116)</f>
        <v>77797070.519245565</v>
      </c>
    </row>
    <row r="117" spans="1:53" x14ac:dyDescent="0.15">
      <c r="C117" s="7">
        <v>12</v>
      </c>
      <c r="D117" s="7">
        <f t="shared" si="121"/>
        <v>-0.718436691774193</v>
      </c>
      <c r="E117" s="10">
        <f t="shared" si="122"/>
        <v>5.1475653578666698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2.6996779897419398</v>
      </c>
      <c r="E121" s="7"/>
      <c r="F121" s="7"/>
      <c r="G121" s="1">
        <v>1</v>
      </c>
      <c r="H121" s="9">
        <f t="shared" ref="H121:H132" si="124">E122</f>
        <v>2.6996779897419398</v>
      </c>
      <c r="I121" s="9">
        <f t="shared" ref="I121:I132" si="125">H121+273.15</f>
        <v>275.84967798974191</v>
      </c>
      <c r="J121" s="9">
        <f t="shared" ref="J121:J132" si="126">EXP(($C$15*(I121-$C$13))/($C$16*I121*$C$13))</f>
        <v>2.4701084567865066E-2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7.0323987764711847E-3</v>
      </c>
      <c r="Q121" s="12">
        <f t="shared" ref="Q121:Q132" si="130">P121*$B$123</f>
        <v>2.3206915962354913E-3</v>
      </c>
      <c r="R121" s="9">
        <f t="shared" ref="R121:R132" si="131">L121*$B$123</f>
        <v>9.3951000000000007E-2</v>
      </c>
      <c r="S121" s="13">
        <f t="shared" ref="S121:S132" si="132">Q121/R121</f>
        <v>2.4701084567865069E-2</v>
      </c>
      <c r="T121" s="2">
        <f t="shared" ref="T121:T132" si="133">$B$122/100</f>
        <v>0.01</v>
      </c>
      <c r="U121" s="14">
        <f t="shared" ref="U121:U132" si="134">S121*T121</f>
        <v>2.4701084567865068E-4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5.7370108456786511E-3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250</v>
      </c>
      <c r="AX121" s="1">
        <f t="shared" ref="AX121:AX132" si="141">AW121*10000*AV121*0.67*AU121*AT121</f>
        <v>90282.149248694448</v>
      </c>
      <c r="AZ121" s="1">
        <f t="shared" ref="AZ121:AZ132" si="142">$E$9/12</f>
        <v>14.666666666666666</v>
      </c>
      <c r="BA121" s="1">
        <f t="shared" ref="BA121:BA132" si="143">AZ121*10000*AV121*0.67*AU121*AT121</f>
        <v>5296.5527559234079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-0.780814317870968</v>
      </c>
      <c r="E122" s="10">
        <f t="shared" ref="E122:E133" si="145">D121</f>
        <v>2.6996779897419398</v>
      </c>
      <c r="F122" s="7" t="s">
        <v>83</v>
      </c>
      <c r="G122" s="1">
        <v>2</v>
      </c>
      <c r="H122" s="9">
        <f t="shared" si="124"/>
        <v>-0.780814317870968</v>
      </c>
      <c r="I122" s="9">
        <f t="shared" si="125"/>
        <v>272.369185682129</v>
      </c>
      <c r="J122" s="9">
        <f t="shared" si="126"/>
        <v>1.5733556688761769E-2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0.5623676012235288</v>
      </c>
      <c r="P122" s="9">
        <f t="shared" si="129"/>
        <v>8.8480425337733627E-3</v>
      </c>
      <c r="Q122" s="12">
        <f t="shared" si="130"/>
        <v>2.91985403614521E-3</v>
      </c>
      <c r="R122" s="9">
        <f t="shared" si="131"/>
        <v>9.3951000000000007E-2</v>
      </c>
      <c r="S122" s="13">
        <f t="shared" si="132"/>
        <v>3.1078477463201134E-2</v>
      </c>
      <c r="T122" s="2">
        <f t="shared" si="133"/>
        <v>0.01</v>
      </c>
      <c r="U122" s="14">
        <f t="shared" si="134"/>
        <v>3.1078477463201135E-4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5.8007847746320111E-3</v>
      </c>
      <c r="AU122" s="9">
        <f t="shared" si="138"/>
        <v>28.47</v>
      </c>
      <c r="AV122" s="1">
        <f t="shared" si="139"/>
        <v>0.33</v>
      </c>
      <c r="AW122" s="1">
        <f t="shared" si="140"/>
        <v>250</v>
      </c>
      <c r="AX122" s="1">
        <f t="shared" si="141"/>
        <v>91285.746335543226</v>
      </c>
      <c r="AZ122" s="1">
        <f t="shared" si="142"/>
        <v>14.666666666666666</v>
      </c>
      <c r="BA122" s="1">
        <f t="shared" si="143"/>
        <v>5355.4304516852026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5.9923781398965499</v>
      </c>
      <c r="E123" s="10">
        <f t="shared" si="145"/>
        <v>-0.780814317870968</v>
      </c>
      <c r="F123" s="7" t="s">
        <v>83</v>
      </c>
      <c r="G123" s="1">
        <v>3</v>
      </c>
      <c r="H123" s="9">
        <f t="shared" si="124"/>
        <v>5.9923781398965499</v>
      </c>
      <c r="I123" s="9">
        <f t="shared" si="125"/>
        <v>279.14237813989655</v>
      </c>
      <c r="J123" s="9">
        <f t="shared" si="126"/>
        <v>3.7457532193290184E-2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0.8382195586897554</v>
      </c>
      <c r="P123" s="9">
        <f t="shared" si="129"/>
        <v>3.1397636104667004E-2</v>
      </c>
      <c r="Q123" s="12">
        <f t="shared" si="130"/>
        <v>1.0361219914540112E-2</v>
      </c>
      <c r="R123" s="9">
        <f t="shared" si="131"/>
        <v>9.3951000000000007E-2</v>
      </c>
      <c r="S123" s="13">
        <f t="shared" si="132"/>
        <v>0.11028323183936425</v>
      </c>
      <c r="T123" s="2">
        <f t="shared" si="133"/>
        <v>0.01</v>
      </c>
      <c r="U123" s="14">
        <f t="shared" si="134"/>
        <v>1.1028323183936426E-3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6.5928323183936429E-3</v>
      </c>
      <c r="AU123" s="9">
        <f t="shared" si="138"/>
        <v>28.47</v>
      </c>
      <c r="AV123" s="1">
        <f t="shared" si="139"/>
        <v>0.33</v>
      </c>
      <c r="AW123" s="1">
        <f t="shared" si="140"/>
        <v>250</v>
      </c>
      <c r="AX123" s="1">
        <f t="shared" si="141"/>
        <v>103750.03418185469</v>
      </c>
      <c r="AZ123" s="1">
        <f t="shared" si="142"/>
        <v>14.666666666666666</v>
      </c>
      <c r="BA123" s="1">
        <f t="shared" si="143"/>
        <v>6086.6686720021426</v>
      </c>
    </row>
    <row r="124" spans="1:53" x14ac:dyDescent="0.15">
      <c r="C124" s="7">
        <v>3</v>
      </c>
      <c r="D124" s="7">
        <f t="shared" si="144"/>
        <v>7.0349746894516096</v>
      </c>
      <c r="E124" s="10">
        <f t="shared" si="145"/>
        <v>5.9923781398965499</v>
      </c>
      <c r="F124" s="7" t="s">
        <v>83</v>
      </c>
      <c r="G124" s="1">
        <v>4</v>
      </c>
      <c r="H124" s="9">
        <f t="shared" si="124"/>
        <v>7.0349746894516096</v>
      </c>
      <c r="I124" s="9">
        <f t="shared" si="125"/>
        <v>280.18497468945156</v>
      </c>
      <c r="J124" s="9">
        <f t="shared" si="126"/>
        <v>4.2649001115911099E-2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1.0915219225850883</v>
      </c>
      <c r="P124" s="9">
        <f t="shared" si="129"/>
        <v>4.655231969437286E-2</v>
      </c>
      <c r="Q124" s="12">
        <f t="shared" si="130"/>
        <v>1.5362265499143045E-2</v>
      </c>
      <c r="R124" s="9">
        <f t="shared" si="131"/>
        <v>9.3951000000000007E-2</v>
      </c>
      <c r="S124" s="13">
        <f t="shared" si="132"/>
        <v>0.16351359218255307</v>
      </c>
      <c r="T124" s="2">
        <f t="shared" si="133"/>
        <v>0.01</v>
      </c>
      <c r="U124" s="14">
        <f t="shared" si="134"/>
        <v>1.6351359218255306E-3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7.1251359218255312E-3</v>
      </c>
      <c r="AU124" s="9">
        <f t="shared" si="138"/>
        <v>28.47</v>
      </c>
      <c r="AV124" s="1">
        <f t="shared" si="139"/>
        <v>0.33</v>
      </c>
      <c r="AW124" s="1">
        <f t="shared" si="140"/>
        <v>250</v>
      </c>
      <c r="AX124" s="1">
        <f t="shared" si="141"/>
        <v>112126.78553606461</v>
      </c>
      <c r="AZ124" s="1">
        <f t="shared" si="142"/>
        <v>14.666666666666666</v>
      </c>
      <c r="BA124" s="1">
        <f t="shared" si="143"/>
        <v>6578.1047514491238</v>
      </c>
    </row>
    <row r="125" spans="1:53" x14ac:dyDescent="0.15">
      <c r="C125" s="7">
        <v>4</v>
      </c>
      <c r="D125" s="7">
        <f t="shared" si="144"/>
        <v>12.7218167303</v>
      </c>
      <c r="E125" s="10">
        <f t="shared" si="145"/>
        <v>7.0349746894516096</v>
      </c>
      <c r="F125" s="7" t="s">
        <v>83</v>
      </c>
      <c r="G125" s="1">
        <v>5</v>
      </c>
      <c r="H125" s="9">
        <f t="shared" si="124"/>
        <v>12.7218167303</v>
      </c>
      <c r="I125" s="9">
        <f t="shared" si="125"/>
        <v>285.8718167303</v>
      </c>
      <c r="J125" s="9">
        <f t="shared" si="126"/>
        <v>8.5141154630890517E-2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0.99272112274617963</v>
      </c>
      <c r="O125" s="9">
        <f t="shared" si="146"/>
        <v>0.33694848014453571</v>
      </c>
      <c r="P125" s="9">
        <f t="shared" si="129"/>
        <v>2.868818265062946E-2</v>
      </c>
      <c r="Q125" s="12">
        <f t="shared" si="130"/>
        <v>9.4671002747077227E-3</v>
      </c>
      <c r="R125" s="9">
        <f t="shared" si="131"/>
        <v>9.3951000000000007E-2</v>
      </c>
      <c r="S125" s="13">
        <f t="shared" si="132"/>
        <v>0.10076635985468725</v>
      </c>
      <c r="T125" s="2">
        <f t="shared" si="133"/>
        <v>0.01</v>
      </c>
      <c r="U125" s="14">
        <f t="shared" si="134"/>
        <v>1.0076635985468724E-3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6.4976635985468725E-3</v>
      </c>
      <c r="AU125" s="9">
        <f t="shared" si="138"/>
        <v>28.47</v>
      </c>
      <c r="AV125" s="1">
        <f t="shared" si="139"/>
        <v>0.33</v>
      </c>
      <c r="AW125" s="1">
        <f t="shared" si="140"/>
        <v>250</v>
      </c>
      <c r="AX125" s="1">
        <f t="shared" si="141"/>
        <v>102252.38378513543</v>
      </c>
      <c r="AZ125" s="1">
        <f t="shared" si="142"/>
        <v>14.666666666666666</v>
      </c>
      <c r="BA125" s="1">
        <f t="shared" si="143"/>
        <v>5998.8065153946127</v>
      </c>
    </row>
    <row r="126" spans="1:53" x14ac:dyDescent="0.15">
      <c r="C126" s="7">
        <v>5</v>
      </c>
      <c r="D126" s="7">
        <f t="shared" si="144"/>
        <v>16.231744656128999</v>
      </c>
      <c r="E126" s="10">
        <f t="shared" si="145"/>
        <v>12.7218167303</v>
      </c>
      <c r="F126" s="7" t="s">
        <v>85</v>
      </c>
      <c r="G126" s="1">
        <v>6</v>
      </c>
      <c r="H126" s="9">
        <f t="shared" si="124"/>
        <v>16.231744656128999</v>
      </c>
      <c r="I126" s="9">
        <f t="shared" si="125"/>
        <v>289.381744656129</v>
      </c>
      <c r="J126" s="9">
        <f t="shared" si="126"/>
        <v>0.12869252379820245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0.59296029749390622</v>
      </c>
      <c r="P126" s="9">
        <f t="shared" si="129"/>
        <v>7.6309557196623731E-2</v>
      </c>
      <c r="Q126" s="12">
        <f t="shared" si="130"/>
        <v>2.5182153874885833E-2</v>
      </c>
      <c r="R126" s="9">
        <f t="shared" si="131"/>
        <v>9.3951000000000007E-2</v>
      </c>
      <c r="S126" s="13">
        <f t="shared" si="132"/>
        <v>0.26803497434711532</v>
      </c>
      <c r="T126" s="2">
        <f t="shared" si="133"/>
        <v>0.01</v>
      </c>
      <c r="U126" s="14">
        <f t="shared" si="134"/>
        <v>2.6803497434711534E-3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8.1703497434711531E-3</v>
      </c>
      <c r="AU126" s="9">
        <f t="shared" si="138"/>
        <v>28.47</v>
      </c>
      <c r="AV126" s="1">
        <f t="shared" si="139"/>
        <v>0.33</v>
      </c>
      <c r="AW126" s="1">
        <f t="shared" si="140"/>
        <v>250</v>
      </c>
      <c r="AX126" s="1">
        <f t="shared" si="141"/>
        <v>128575.09856543377</v>
      </c>
      <c r="AZ126" s="1">
        <f t="shared" si="142"/>
        <v>14.666666666666666</v>
      </c>
      <c r="BA126" s="1">
        <f t="shared" si="143"/>
        <v>7543.0724491721148</v>
      </c>
    </row>
    <row r="127" spans="1:53" x14ac:dyDescent="0.15">
      <c r="C127" s="7">
        <v>6</v>
      </c>
      <c r="D127" s="7">
        <f t="shared" si="144"/>
        <v>20.916155336999999</v>
      </c>
      <c r="E127" s="10">
        <f t="shared" si="145"/>
        <v>16.231744656128999</v>
      </c>
      <c r="F127" s="7" t="s">
        <v>83</v>
      </c>
      <c r="G127" s="1">
        <v>7</v>
      </c>
      <c r="H127" s="9">
        <f t="shared" si="124"/>
        <v>20.916155336999999</v>
      </c>
      <c r="I127" s="9">
        <f t="shared" si="125"/>
        <v>294.066155337</v>
      </c>
      <c r="J127" s="9">
        <f t="shared" si="126"/>
        <v>0.21995289038277907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0.80135074029728259</v>
      </c>
      <c r="P127" s="9">
        <f t="shared" si="129"/>
        <v>0.17625941153876706</v>
      </c>
      <c r="Q127" s="12">
        <f t="shared" si="130"/>
        <v>5.8165605807793133E-2</v>
      </c>
      <c r="R127" s="9">
        <f t="shared" si="131"/>
        <v>9.3951000000000007E-2</v>
      </c>
      <c r="S127" s="13">
        <f t="shared" si="132"/>
        <v>0.61910576585446808</v>
      </c>
      <c r="T127" s="2">
        <f t="shared" si="133"/>
        <v>0.01</v>
      </c>
      <c r="U127" s="14">
        <f t="shared" si="134"/>
        <v>6.1910576585446813E-3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1.6141057658544681E-2</v>
      </c>
      <c r="AU127" s="9">
        <f t="shared" si="138"/>
        <v>28.47</v>
      </c>
      <c r="AV127" s="1">
        <f t="shared" si="139"/>
        <v>0.33</v>
      </c>
      <c r="AW127" s="1">
        <f t="shared" si="140"/>
        <v>250</v>
      </c>
      <c r="AX127" s="1">
        <f t="shared" si="141"/>
        <v>254008.4751030535</v>
      </c>
      <c r="AZ127" s="1">
        <f t="shared" si="142"/>
        <v>14.666666666666666</v>
      </c>
      <c r="BA127" s="1">
        <f t="shared" si="143"/>
        <v>14901.83053937914</v>
      </c>
    </row>
    <row r="128" spans="1:53" x14ac:dyDescent="0.15">
      <c r="C128" s="7">
        <v>7</v>
      </c>
      <c r="D128" s="7">
        <f t="shared" si="144"/>
        <v>22.344489590322599</v>
      </c>
      <c r="E128" s="10">
        <f t="shared" si="145"/>
        <v>20.916155336999999</v>
      </c>
      <c r="F128" s="7" t="s">
        <v>83</v>
      </c>
      <c r="G128" s="1">
        <v>8</v>
      </c>
      <c r="H128" s="9">
        <f t="shared" si="124"/>
        <v>22.344489590322599</v>
      </c>
      <c r="I128" s="9">
        <f t="shared" si="125"/>
        <v>295.49448959032259</v>
      </c>
      <c r="J128" s="9">
        <f t="shared" si="126"/>
        <v>0.25812958676277226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0.90979132875851554</v>
      </c>
      <c r="P128" s="9">
        <f t="shared" si="129"/>
        <v>0.2348440597327891</v>
      </c>
      <c r="Q128" s="12">
        <f t="shared" si="130"/>
        <v>7.7498539711820413E-2</v>
      </c>
      <c r="R128" s="9">
        <f t="shared" si="131"/>
        <v>9.3951000000000007E-2</v>
      </c>
      <c r="S128" s="13">
        <f t="shared" si="132"/>
        <v>0.82488254208917844</v>
      </c>
      <c r="T128" s="2">
        <f t="shared" si="133"/>
        <v>0.01</v>
      </c>
      <c r="U128" s="14">
        <f t="shared" si="134"/>
        <v>8.2488254208917845E-3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1.8198825420891785E-2</v>
      </c>
      <c r="AU128" s="9">
        <f t="shared" si="138"/>
        <v>28.47</v>
      </c>
      <c r="AV128" s="1">
        <f t="shared" si="139"/>
        <v>0.33</v>
      </c>
      <c r="AW128" s="1">
        <f t="shared" si="140"/>
        <v>250</v>
      </c>
      <c r="AX128" s="1">
        <f t="shared" si="141"/>
        <v>286391.13939229917</v>
      </c>
      <c r="AZ128" s="1">
        <f t="shared" si="142"/>
        <v>14.666666666666666</v>
      </c>
      <c r="BA128" s="1">
        <f t="shared" si="143"/>
        <v>16801.613511014886</v>
      </c>
    </row>
    <row r="129" spans="1:54" x14ac:dyDescent="0.15">
      <c r="C129" s="7">
        <v>8</v>
      </c>
      <c r="D129" s="7">
        <f t="shared" si="144"/>
        <v>20.436504499032299</v>
      </c>
      <c r="E129" s="10">
        <f t="shared" si="145"/>
        <v>22.344489590322599</v>
      </c>
      <c r="F129" s="7" t="s">
        <v>83</v>
      </c>
      <c r="G129" s="1">
        <v>9</v>
      </c>
      <c r="H129" s="9">
        <f t="shared" si="124"/>
        <v>20.436504499032299</v>
      </c>
      <c r="I129" s="9">
        <f t="shared" si="125"/>
        <v>293.58650449903229</v>
      </c>
      <c r="J129" s="9">
        <f t="shared" si="126"/>
        <v>0.20837056364428111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0.95964726902572639</v>
      </c>
      <c r="P129" s="9">
        <f t="shared" si="129"/>
        <v>0.19996224234658569</v>
      </c>
      <c r="Q129" s="12">
        <f t="shared" si="130"/>
        <v>6.5987539974373274E-2</v>
      </c>
      <c r="R129" s="9">
        <f t="shared" si="131"/>
        <v>9.3951000000000007E-2</v>
      </c>
      <c r="S129" s="13">
        <f t="shared" si="132"/>
        <v>0.70236123058161459</v>
      </c>
      <c r="T129" s="2">
        <f t="shared" si="133"/>
        <v>0.01</v>
      </c>
      <c r="U129" s="14">
        <f t="shared" si="134"/>
        <v>7.0236123058161461E-3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1.6973612305816146E-2</v>
      </c>
      <c r="AU129" s="9">
        <f t="shared" si="138"/>
        <v>28.47</v>
      </c>
      <c r="AV129" s="1">
        <f t="shared" si="139"/>
        <v>0.33</v>
      </c>
      <c r="AW129" s="1">
        <f t="shared" si="140"/>
        <v>250</v>
      </c>
      <c r="AX129" s="1">
        <f t="shared" si="141"/>
        <v>267110.21483207523</v>
      </c>
      <c r="AZ129" s="1">
        <f t="shared" si="142"/>
        <v>14.666666666666666</v>
      </c>
      <c r="BA129" s="1">
        <f t="shared" si="143"/>
        <v>15670.465936815081</v>
      </c>
    </row>
    <row r="130" spans="1:54" x14ac:dyDescent="0.15">
      <c r="C130" s="7">
        <v>9</v>
      </c>
      <c r="D130" s="7">
        <f t="shared" si="144"/>
        <v>18.196885383333299</v>
      </c>
      <c r="E130" s="10">
        <f t="shared" si="145"/>
        <v>20.436504499032299</v>
      </c>
      <c r="F130" s="7" t="s">
        <v>83</v>
      </c>
      <c r="G130" s="1">
        <v>10</v>
      </c>
      <c r="H130" s="9">
        <f t="shared" si="124"/>
        <v>18.196885383333299</v>
      </c>
      <c r="I130" s="9">
        <f t="shared" si="125"/>
        <v>291.3468853833333</v>
      </c>
      <c r="J130" s="9">
        <f t="shared" si="126"/>
        <v>0.16147895639021156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1.0443850266791408</v>
      </c>
      <c r="P130" s="9">
        <f t="shared" si="129"/>
        <v>0.16864620417771092</v>
      </c>
      <c r="Q130" s="12">
        <f t="shared" si="130"/>
        <v>5.5653247378644605E-2</v>
      </c>
      <c r="R130" s="9">
        <f t="shared" si="131"/>
        <v>9.3951000000000007E-2</v>
      </c>
      <c r="S130" s="13">
        <f t="shared" si="132"/>
        <v>0.59236460898388099</v>
      </c>
      <c r="T130" s="2">
        <f t="shared" si="133"/>
        <v>0.01</v>
      </c>
      <c r="U130" s="14">
        <f t="shared" si="134"/>
        <v>5.9236460898388103E-3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1.5873646089838812E-2</v>
      </c>
      <c r="AU130" s="9">
        <f t="shared" si="138"/>
        <v>28.47</v>
      </c>
      <c r="AV130" s="1">
        <f t="shared" si="139"/>
        <v>0.33</v>
      </c>
      <c r="AW130" s="1">
        <f t="shared" si="140"/>
        <v>250</v>
      </c>
      <c r="AX130" s="1">
        <f t="shared" si="141"/>
        <v>249800.27473422975</v>
      </c>
      <c r="AZ130" s="1">
        <f t="shared" si="142"/>
        <v>14.666666666666666</v>
      </c>
      <c r="BA130" s="1">
        <f t="shared" si="143"/>
        <v>14654.949451074812</v>
      </c>
    </row>
    <row r="131" spans="1:54" x14ac:dyDescent="0.15">
      <c r="C131" s="7">
        <v>10</v>
      </c>
      <c r="D131" s="7">
        <f t="shared" si="144"/>
        <v>9.7474304555806501</v>
      </c>
      <c r="E131" s="10">
        <f t="shared" si="145"/>
        <v>18.196885383333299</v>
      </c>
      <c r="F131" s="7" t="s">
        <v>83</v>
      </c>
      <c r="G131" s="1">
        <v>11</v>
      </c>
      <c r="H131" s="9">
        <f t="shared" si="124"/>
        <v>9.7474304555806501</v>
      </c>
      <c r="I131" s="9">
        <f t="shared" si="125"/>
        <v>282.8974304555806</v>
      </c>
      <c r="J131" s="9">
        <f t="shared" si="126"/>
        <v>5.9513521562586824E-2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0.83195188137635834</v>
      </c>
      <c r="O131" s="9">
        <f t="shared" si="146"/>
        <v>0.32848694112507137</v>
      </c>
      <c r="P131" s="9">
        <f t="shared" si="129"/>
        <v>1.9549414653675126E-2</v>
      </c>
      <c r="Q131" s="12">
        <f t="shared" si="130"/>
        <v>6.4513068357127919E-3</v>
      </c>
      <c r="R131" s="9">
        <f t="shared" si="131"/>
        <v>9.3951000000000007E-2</v>
      </c>
      <c r="S131" s="13">
        <f t="shared" si="132"/>
        <v>6.8666718137250171E-2</v>
      </c>
      <c r="T131" s="2">
        <f t="shared" si="133"/>
        <v>0.01</v>
      </c>
      <c r="U131" s="14">
        <f t="shared" si="134"/>
        <v>6.8666718137250172E-4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6.1766671813725015E-3</v>
      </c>
      <c r="AU131" s="9">
        <f t="shared" si="138"/>
        <v>28.47</v>
      </c>
      <c r="AV131" s="1">
        <f t="shared" si="139"/>
        <v>0.33</v>
      </c>
      <c r="AW131" s="1">
        <f t="shared" si="140"/>
        <v>250</v>
      </c>
      <c r="AX131" s="1">
        <f t="shared" si="141"/>
        <v>97200.929774818927</v>
      </c>
      <c r="AZ131" s="1">
        <f t="shared" si="142"/>
        <v>14.666666666666666</v>
      </c>
      <c r="BA131" s="1">
        <f t="shared" si="143"/>
        <v>5702.4545467893768</v>
      </c>
    </row>
    <row r="132" spans="1:54" x14ac:dyDescent="0.15">
      <c r="C132" s="7">
        <v>11</v>
      </c>
      <c r="D132" s="7">
        <f t="shared" si="144"/>
        <v>5.1475653578666698</v>
      </c>
      <c r="E132" s="10">
        <f t="shared" si="145"/>
        <v>9.7474304555806501</v>
      </c>
      <c r="F132" s="7" t="s">
        <v>85</v>
      </c>
      <c r="G132" s="1">
        <v>12</v>
      </c>
      <c r="H132" s="9">
        <f t="shared" si="124"/>
        <v>5.1475653578666698</v>
      </c>
      <c r="I132" s="9">
        <f t="shared" si="125"/>
        <v>278.29756535786663</v>
      </c>
      <c r="J132" s="9">
        <f t="shared" si="126"/>
        <v>3.3694047938031636E-2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0.59363752647139634</v>
      </c>
      <c r="P132" s="9">
        <f t="shared" si="129"/>
        <v>2.0002051274741754E-2</v>
      </c>
      <c r="Q132" s="12">
        <f t="shared" si="130"/>
        <v>6.6006769206647786E-3</v>
      </c>
      <c r="R132" s="9">
        <f t="shared" si="131"/>
        <v>9.3951000000000007E-2</v>
      </c>
      <c r="S132" s="13">
        <f t="shared" si="132"/>
        <v>7.025659035736477E-2</v>
      </c>
      <c r="T132" s="2">
        <f t="shared" si="133"/>
        <v>0.01</v>
      </c>
      <c r="U132" s="14">
        <f t="shared" si="134"/>
        <v>7.025659035736477E-4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6.1925659035736479E-3</v>
      </c>
      <c r="AU132" s="9">
        <f t="shared" si="138"/>
        <v>28.47</v>
      </c>
      <c r="AV132" s="1">
        <f t="shared" si="139"/>
        <v>0.33</v>
      </c>
      <c r="AW132" s="1">
        <f t="shared" si="140"/>
        <v>250</v>
      </c>
      <c r="AX132" s="1">
        <f t="shared" si="141"/>
        <v>97451.124667113501</v>
      </c>
      <c r="AY132" s="1">
        <f>SUM(AX121:AX132)</f>
        <v>1880234.3561563161</v>
      </c>
      <c r="AZ132" s="1">
        <f t="shared" si="142"/>
        <v>14.666666666666666</v>
      </c>
      <c r="BA132" s="1">
        <f t="shared" si="143"/>
        <v>5717.1326471373259</v>
      </c>
      <c r="BB132" s="1">
        <f>SUM(BA121:BA132)</f>
        <v>110307.08222783724</v>
      </c>
    </row>
    <row r="133" spans="1:54" x14ac:dyDescent="0.15">
      <c r="C133" s="7">
        <v>12</v>
      </c>
      <c r="D133" s="7">
        <f t="shared" si="144"/>
        <v>-0.718436691774193</v>
      </c>
      <c r="E133" s="10">
        <f t="shared" si="145"/>
        <v>5.1475653578666698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2.6996779897419398</v>
      </c>
      <c r="E136" s="7"/>
      <c r="F136" s="7"/>
      <c r="G136" s="1">
        <v>1</v>
      </c>
      <c r="H136" s="9">
        <f t="shared" ref="H136:H147" si="147">E137</f>
        <v>2.6996779897419398</v>
      </c>
      <c r="I136" s="9">
        <f t="shared" ref="I136:I147" si="148">H136+273.15</f>
        <v>275.84967798974191</v>
      </c>
      <c r="J136" s="9">
        <f t="shared" ref="J136:J147" si="149">EXP(($C$15*(I136-$C$13))/($C$16*I136*$C$13))</f>
        <v>2.4701084567865066E-2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1.8749306780645129E-2</v>
      </c>
      <c r="Q136" s="12">
        <f t="shared" ref="Q136:Q147" si="153">P136*$B$138</f>
        <v>4.874819762967734E-3</v>
      </c>
      <c r="R136" s="9">
        <f t="shared" ref="R136:R147" si="154">L136*$B$138</f>
        <v>0.19735245833333334</v>
      </c>
      <c r="S136" s="13">
        <f t="shared" ref="S136:S147" si="155">Q136/R136</f>
        <v>2.4701084567865069E-2</v>
      </c>
      <c r="T136" s="2">
        <f t="shared" ref="T136:T147" si="156">$B$137/100</f>
        <v>0.01</v>
      </c>
      <c r="U136" s="14">
        <f t="shared" ref="U136:U147" si="157">S136*T136</f>
        <v>2.4701084567865068E-4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5.7370108456786511E-3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-0.780814317870968</v>
      </c>
      <c r="E137" s="10">
        <f t="shared" ref="E137:E148" si="166">D136</f>
        <v>2.6996779897419398</v>
      </c>
      <c r="F137" s="7" t="s">
        <v>83</v>
      </c>
      <c r="G137" s="1">
        <v>2</v>
      </c>
      <c r="H137" s="9">
        <f t="shared" si="147"/>
        <v>-0.780814317870968</v>
      </c>
      <c r="I137" s="9">
        <f t="shared" si="148"/>
        <v>272.369185682129</v>
      </c>
      <c r="J137" s="9">
        <f t="shared" si="149"/>
        <v>1.5733556688761769E-2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1.4993465265526882</v>
      </c>
      <c r="P137" s="9">
        <f t="shared" si="152"/>
        <v>2.3590053571614773E-2</v>
      </c>
      <c r="Q137" s="12">
        <f t="shared" si="153"/>
        <v>6.1334139286198415E-3</v>
      </c>
      <c r="R137" s="9">
        <f t="shared" si="154"/>
        <v>0.19735245833333334</v>
      </c>
      <c r="S137" s="13">
        <f t="shared" si="155"/>
        <v>3.1078477463201137E-2</v>
      </c>
      <c r="T137" s="2">
        <f t="shared" si="156"/>
        <v>0.01</v>
      </c>
      <c r="U137" s="14">
        <f t="shared" si="157"/>
        <v>3.1078477463201141E-4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5.8007847746320111E-3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5.9923781398965499</v>
      </c>
      <c r="E138" s="10">
        <f t="shared" si="166"/>
        <v>-0.780814317870968</v>
      </c>
      <c r="F138" s="7" t="s">
        <v>83</v>
      </c>
      <c r="G138" s="1">
        <v>3</v>
      </c>
      <c r="H138" s="9">
        <f t="shared" si="147"/>
        <v>5.9923781398965499</v>
      </c>
      <c r="I138" s="9">
        <f t="shared" si="148"/>
        <v>279.14237813989655</v>
      </c>
      <c r="J138" s="9">
        <f t="shared" si="149"/>
        <v>3.7457532193290184E-2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2.2348043896477403</v>
      </c>
      <c r="P138" s="9">
        <f t="shared" si="152"/>
        <v>8.3710257370936458E-2</v>
      </c>
      <c r="Q138" s="12">
        <f t="shared" si="153"/>
        <v>2.1764666916443479E-2</v>
      </c>
      <c r="R138" s="9">
        <f t="shared" si="154"/>
        <v>0.19735245833333334</v>
      </c>
      <c r="S138" s="13">
        <f t="shared" si="155"/>
        <v>0.11028323183936427</v>
      </c>
      <c r="T138" s="2">
        <f t="shared" si="156"/>
        <v>0.01</v>
      </c>
      <c r="U138" s="14">
        <f t="shared" si="157"/>
        <v>1.1028323183936426E-3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6.5928323183936429E-3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7.0349746894516096</v>
      </c>
      <c r="E139" s="10">
        <f t="shared" si="166"/>
        <v>5.9923781398965499</v>
      </c>
      <c r="F139" s="7" t="s">
        <v>83</v>
      </c>
      <c r="G139" s="1">
        <v>4</v>
      </c>
      <c r="H139" s="9">
        <f t="shared" si="147"/>
        <v>7.0349746894516096</v>
      </c>
      <c r="I139" s="9">
        <f t="shared" si="148"/>
        <v>280.18497468945156</v>
      </c>
      <c r="J139" s="9">
        <f t="shared" si="149"/>
        <v>4.2649001115911099E-2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2.9101420489434706</v>
      </c>
      <c r="P139" s="9">
        <f t="shared" si="152"/>
        <v>0.12411465149284989</v>
      </c>
      <c r="Q139" s="12">
        <f t="shared" si="153"/>
        <v>3.2269809388140974E-2</v>
      </c>
      <c r="R139" s="9">
        <f t="shared" si="154"/>
        <v>0.19735245833333334</v>
      </c>
      <c r="S139" s="13">
        <f t="shared" si="155"/>
        <v>0.16351359218255312</v>
      </c>
      <c r="T139" s="2">
        <f t="shared" si="156"/>
        <v>0.01</v>
      </c>
      <c r="U139" s="14">
        <f t="shared" si="157"/>
        <v>1.6351359218255313E-3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7.1251359218255312E-3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12.7218167303</v>
      </c>
      <c r="E140" s="10">
        <f t="shared" si="166"/>
        <v>7.0349746894516096</v>
      </c>
      <c r="F140" s="7" t="s">
        <v>83</v>
      </c>
      <c r="G140" s="1">
        <v>5</v>
      </c>
      <c r="H140" s="9">
        <f t="shared" si="147"/>
        <v>12.7218167303</v>
      </c>
      <c r="I140" s="9">
        <f t="shared" si="148"/>
        <v>285.8718167303</v>
      </c>
      <c r="J140" s="9">
        <f t="shared" si="149"/>
        <v>8.5141154630890517E-2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3.5450753141172875</v>
      </c>
      <c r="P140" s="9">
        <f t="shared" si="152"/>
        <v>0.30183180549741273</v>
      </c>
      <c r="Q140" s="12">
        <f t="shared" si="153"/>
        <v>7.8476269429327311E-2</v>
      </c>
      <c r="R140" s="9">
        <f t="shared" si="154"/>
        <v>0.19735245833333334</v>
      </c>
      <c r="S140" s="13">
        <f t="shared" si="155"/>
        <v>0.39764525910682547</v>
      </c>
      <c r="T140" s="2">
        <f t="shared" si="156"/>
        <v>0.01</v>
      </c>
      <c r="U140" s="14">
        <f t="shared" si="157"/>
        <v>3.9764525910682543E-3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9.4664525910682536E-3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16.231744656128999</v>
      </c>
      <c r="E141" s="10">
        <f t="shared" si="166"/>
        <v>12.7218167303</v>
      </c>
      <c r="F141" s="7" t="s">
        <v>85</v>
      </c>
      <c r="G141" s="1">
        <v>6</v>
      </c>
      <c r="H141" s="9">
        <f t="shared" si="147"/>
        <v>16.231744656128999</v>
      </c>
      <c r="I141" s="9">
        <f t="shared" si="148"/>
        <v>289.381744656129</v>
      </c>
      <c r="J141" s="9">
        <f t="shared" si="149"/>
        <v>0.12869252379820245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4.0022914252865416</v>
      </c>
      <c r="P141" s="9">
        <f t="shared" si="152"/>
        <v>0.51506498449602989</v>
      </c>
      <c r="Q141" s="12">
        <f t="shared" si="153"/>
        <v>0.13391689596896778</v>
      </c>
      <c r="R141" s="9">
        <f t="shared" si="154"/>
        <v>0.19735245833333334</v>
      </c>
      <c r="S141" s="13">
        <f t="shared" si="155"/>
        <v>0.67856715391291822</v>
      </c>
      <c r="T141" s="2">
        <f t="shared" si="156"/>
        <v>0.01</v>
      </c>
      <c r="U141" s="14">
        <f t="shared" si="157"/>
        <v>6.7856715391291823E-3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1.2275671539129184E-2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20.916155336999999</v>
      </c>
      <c r="E142" s="10">
        <f t="shared" si="166"/>
        <v>16.231744656128999</v>
      </c>
      <c r="F142" s="7" t="s">
        <v>83</v>
      </c>
      <c r="G142" s="1">
        <v>7</v>
      </c>
      <c r="H142" s="9">
        <f t="shared" si="147"/>
        <v>20.916155336999999</v>
      </c>
      <c r="I142" s="9">
        <f t="shared" si="148"/>
        <v>294.066155337</v>
      </c>
      <c r="J142" s="9">
        <f t="shared" si="149"/>
        <v>0.21995289038277907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4.2462743574571782</v>
      </c>
      <c r="P142" s="9">
        <f t="shared" si="152"/>
        <v>0.93398031828098438</v>
      </c>
      <c r="Q142" s="12">
        <f t="shared" si="153"/>
        <v>0.24283488275305595</v>
      </c>
      <c r="R142" s="9">
        <f t="shared" si="154"/>
        <v>0.19735245833333334</v>
      </c>
      <c r="S142" s="13">
        <f t="shared" si="155"/>
        <v>1.2304629230556714</v>
      </c>
      <c r="T142" s="2">
        <f t="shared" si="156"/>
        <v>0.01</v>
      </c>
      <c r="U142" s="14">
        <f t="shared" si="157"/>
        <v>1.2304629230556714E-2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2.2254629230556714E-2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22.344489590322599</v>
      </c>
      <c r="E143" s="10">
        <f t="shared" si="166"/>
        <v>20.916155336999999</v>
      </c>
      <c r="F143" s="7" t="s">
        <v>83</v>
      </c>
      <c r="G143" s="1">
        <v>8</v>
      </c>
      <c r="H143" s="9">
        <f t="shared" si="147"/>
        <v>22.344489590322599</v>
      </c>
      <c r="I143" s="9">
        <f t="shared" si="148"/>
        <v>295.49448959032259</v>
      </c>
      <c r="J143" s="9">
        <f t="shared" si="149"/>
        <v>0.25812958676277226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4.0713419558428603</v>
      </c>
      <c r="P143" s="9">
        <f t="shared" si="152"/>
        <v>1.0509338166316544</v>
      </c>
      <c r="Q143" s="12">
        <f t="shared" si="153"/>
        <v>0.27324279232423015</v>
      </c>
      <c r="R143" s="9">
        <f t="shared" si="154"/>
        <v>0.19735245833333334</v>
      </c>
      <c r="S143" s="13">
        <f t="shared" si="155"/>
        <v>1.3845421264665276</v>
      </c>
      <c r="T143" s="2">
        <f t="shared" si="156"/>
        <v>0.01</v>
      </c>
      <c r="U143" s="14">
        <f t="shared" si="157"/>
        <v>1.3845421264665276E-2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2.3795421264665276E-2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20.436504499032299</v>
      </c>
      <c r="E144" s="10">
        <f t="shared" si="166"/>
        <v>22.344489590322599</v>
      </c>
      <c r="F144" s="7" t="s">
        <v>83</v>
      </c>
      <c r="G144" s="1">
        <v>9</v>
      </c>
      <c r="H144" s="9">
        <f t="shared" si="147"/>
        <v>20.436504499032299</v>
      </c>
      <c r="I144" s="9">
        <f t="shared" si="148"/>
        <v>293.58650449903229</v>
      </c>
      <c r="J144" s="9">
        <f t="shared" si="149"/>
        <v>0.20837056364428111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3.7794560558778727</v>
      </c>
      <c r="P144" s="9">
        <f t="shared" si="152"/>
        <v>0.78752738863206395</v>
      </c>
      <c r="Q144" s="12">
        <f t="shared" si="153"/>
        <v>0.20475712104433663</v>
      </c>
      <c r="R144" s="9">
        <f t="shared" si="154"/>
        <v>0.19735245833333334</v>
      </c>
      <c r="S144" s="13">
        <f t="shared" si="155"/>
        <v>1.037519992269347</v>
      </c>
      <c r="T144" s="2">
        <f t="shared" si="156"/>
        <v>0.01</v>
      </c>
      <c r="U144" s="14">
        <f t="shared" si="157"/>
        <v>1.037519992269347E-2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2.0325199922693472E-2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18.196885383333299</v>
      </c>
      <c r="E145" s="10">
        <f t="shared" si="166"/>
        <v>20.436504499032299</v>
      </c>
      <c r="F145" s="7" t="s">
        <v>83</v>
      </c>
      <c r="G145" s="1">
        <v>10</v>
      </c>
      <c r="H145" s="9">
        <f t="shared" si="147"/>
        <v>18.196885383333299</v>
      </c>
      <c r="I145" s="9">
        <f t="shared" si="148"/>
        <v>291.3468853833333</v>
      </c>
      <c r="J145" s="9">
        <f t="shared" si="149"/>
        <v>0.16147895639021156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3.7509765839124753</v>
      </c>
      <c r="P145" s="9">
        <f t="shared" si="152"/>
        <v>0.60570378421430737</v>
      </c>
      <c r="Q145" s="12">
        <f t="shared" si="153"/>
        <v>0.15748298389571994</v>
      </c>
      <c r="R145" s="9">
        <f t="shared" si="154"/>
        <v>0.19735245833333334</v>
      </c>
      <c r="S145" s="13">
        <f t="shared" si="155"/>
        <v>0.79797832378519018</v>
      </c>
      <c r="T145" s="2">
        <f t="shared" si="156"/>
        <v>0.01</v>
      </c>
      <c r="U145" s="14">
        <f t="shared" si="157"/>
        <v>7.9797832378519021E-3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1.7929783237851903E-2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9.7474304555806501</v>
      </c>
      <c r="E146" s="10">
        <f t="shared" si="166"/>
        <v>18.196885383333299</v>
      </c>
      <c r="F146" s="7" t="s">
        <v>83</v>
      </c>
      <c r="G146" s="1">
        <v>11</v>
      </c>
      <c r="H146" s="9">
        <f t="shared" si="147"/>
        <v>9.7474304555806501</v>
      </c>
      <c r="I146" s="9">
        <f t="shared" si="148"/>
        <v>282.8974304555806</v>
      </c>
      <c r="J146" s="9">
        <f t="shared" si="149"/>
        <v>5.9513521562586824E-2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3.9043207163648348</v>
      </c>
      <c r="P146" s="9">
        <f t="shared" si="152"/>
        <v>0.23235987514063303</v>
      </c>
      <c r="Q146" s="12">
        <f t="shared" si="153"/>
        <v>6.0413567536564586E-2</v>
      </c>
      <c r="R146" s="9">
        <f t="shared" si="154"/>
        <v>0.19735245833333334</v>
      </c>
      <c r="S146" s="13">
        <f t="shared" si="155"/>
        <v>0.30612016717078094</v>
      </c>
      <c r="T146" s="2">
        <f t="shared" si="156"/>
        <v>0.01</v>
      </c>
      <c r="U146" s="14">
        <f t="shared" si="157"/>
        <v>3.0612016717078095E-3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8.5512016717078088E-3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5.1475653578666698</v>
      </c>
      <c r="E147" s="10">
        <f t="shared" si="166"/>
        <v>9.7474304555806501</v>
      </c>
      <c r="F147" s="7" t="s">
        <v>85</v>
      </c>
      <c r="G147" s="1">
        <v>12</v>
      </c>
      <c r="H147" s="9">
        <f t="shared" si="147"/>
        <v>5.1475653578666698</v>
      </c>
      <c r="I147" s="9">
        <f t="shared" si="148"/>
        <v>278.29756535786663</v>
      </c>
      <c r="J147" s="9">
        <f t="shared" si="149"/>
        <v>3.3694047938031636E-2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4.4310087578908686</v>
      </c>
      <c r="P147" s="9">
        <f t="shared" si="152"/>
        <v>0.14929862150221293</v>
      </c>
      <c r="Q147" s="12">
        <f t="shared" si="153"/>
        <v>3.8817641590575366E-2</v>
      </c>
      <c r="R147" s="9">
        <f t="shared" si="154"/>
        <v>0.19735245833333334</v>
      </c>
      <c r="S147" s="13">
        <f t="shared" si="155"/>
        <v>0.19669195873411102</v>
      </c>
      <c r="T147" s="2">
        <f t="shared" si="156"/>
        <v>0.01</v>
      </c>
      <c r="U147" s="14">
        <f t="shared" si="157"/>
        <v>1.9669195873411103E-3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7.45691958734111E-3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-0.718436691774193</v>
      </c>
      <c r="E148" s="10">
        <f t="shared" si="166"/>
        <v>5.1475653578666698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7221200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9900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 s="1">
        <v>5179200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1594300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92200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1">
        <v>8000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1">
        <v>1200</v>
      </c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16479854.272245331</v>
      </c>
      <c r="J13" s="6" t="s">
        <v>37</v>
      </c>
      <c r="K13" s="6">
        <f>I13/(10000*1000)</f>
        <v>1.6479854272245331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6.3581223665161302</v>
      </c>
      <c r="E26" s="7"/>
      <c r="F26" s="7"/>
      <c r="G26" s="1">
        <v>1</v>
      </c>
      <c r="H26" s="9">
        <f t="shared" ref="H26:H37" si="0">E27</f>
        <v>6.3581223665161302</v>
      </c>
      <c r="I26" s="9">
        <f t="shared" ref="I26:I37" si="1">H26+273.15</f>
        <v>279.50812236651609</v>
      </c>
      <c r="J26" s="9">
        <f t="shared" ref="J26:J37" si="2">EXP(($C$15*(I26-$C$13))/($C$16*I26*$C$13))</f>
        <v>3.9206819405272333E-2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1.5891344961099922</v>
      </c>
      <c r="Q26" s="12">
        <f t="shared" ref="Q26:Q37" si="6">P26*$B$28</f>
        <v>0.15891344961099924</v>
      </c>
      <c r="R26" s="9">
        <f t="shared" ref="R26:R37" si="7">L26*$B$28</f>
        <v>4.0532094166666672</v>
      </c>
      <c r="S26" s="13">
        <f t="shared" ref="S26:S37" si="8">Q26/R26</f>
        <v>3.9206819405272333E-2</v>
      </c>
      <c r="T26" s="2">
        <f t="shared" ref="T26:T37" si="9">$B$27/100</f>
        <v>0.34</v>
      </c>
      <c r="U26" s="14">
        <f t="shared" ref="U26:U37" si="10">S26*T26</f>
        <v>1.3330318597792594E-2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2.6230318597792596E-2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6.1483969812258099</v>
      </c>
      <c r="E27" s="10">
        <f t="shared" ref="E27:E38" si="18">D26</f>
        <v>6.3581223665161302</v>
      </c>
      <c r="F27" s="7" t="s">
        <v>83</v>
      </c>
      <c r="G27" s="1">
        <v>2</v>
      </c>
      <c r="H27" s="9">
        <f t="shared" si="0"/>
        <v>6.1483969812258099</v>
      </c>
      <c r="I27" s="9">
        <f t="shared" si="1"/>
        <v>279.29839698122578</v>
      </c>
      <c r="J27" s="9">
        <f t="shared" si="2"/>
        <v>3.8194546169473806E-2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79.475053837223342</v>
      </c>
      <c r="P27" s="9">
        <f t="shared" si="5"/>
        <v>3.0355136131072431</v>
      </c>
      <c r="Q27" s="12">
        <f t="shared" si="6"/>
        <v>0.30355136131072435</v>
      </c>
      <c r="R27" s="9">
        <f t="shared" si="7"/>
        <v>4.0532094166666672</v>
      </c>
      <c r="S27" s="13">
        <f t="shared" si="8"/>
        <v>7.489160566501471E-2</v>
      </c>
      <c r="T27" s="2">
        <f t="shared" si="9"/>
        <v>0.34</v>
      </c>
      <c r="U27" s="14">
        <f t="shared" si="10"/>
        <v>2.5463145926105005E-2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3.8363145926105006E-2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4.95234808758621</v>
      </c>
      <c r="E28" s="10">
        <f t="shared" si="18"/>
        <v>6.1483969812258099</v>
      </c>
      <c r="F28" s="7" t="s">
        <v>83</v>
      </c>
      <c r="G28" s="1">
        <v>3</v>
      </c>
      <c r="H28" s="9">
        <f t="shared" si="0"/>
        <v>4.95234808758621</v>
      </c>
      <c r="I28" s="9">
        <f t="shared" si="1"/>
        <v>278.10234808758617</v>
      </c>
      <c r="J28" s="9">
        <f t="shared" si="2"/>
        <v>3.2876617116581956E-2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116.97163439078277</v>
      </c>
      <c r="P28" s="9">
        <f t="shared" si="5"/>
        <v>3.8456316373665755</v>
      </c>
      <c r="Q28" s="12">
        <f t="shared" si="6"/>
        <v>0.38456316373665755</v>
      </c>
      <c r="R28" s="9">
        <f t="shared" si="7"/>
        <v>4.0532094166666672</v>
      </c>
      <c r="S28" s="13">
        <f t="shared" si="8"/>
        <v>9.4878681115105015E-2</v>
      </c>
      <c r="T28" s="2">
        <f t="shared" si="9"/>
        <v>0.34</v>
      </c>
      <c r="U28" s="14">
        <f t="shared" si="10"/>
        <v>3.2258751579135707E-2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4.5158751579135709E-2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6.3422424222580602</v>
      </c>
      <c r="E29" s="10">
        <f t="shared" si="18"/>
        <v>4.95234808758621</v>
      </c>
      <c r="F29" s="7" t="s">
        <v>83</v>
      </c>
      <c r="G29" s="1">
        <v>4</v>
      </c>
      <c r="H29" s="9">
        <f t="shared" si="0"/>
        <v>6.3422424222580602</v>
      </c>
      <c r="I29" s="9">
        <f t="shared" si="1"/>
        <v>279.49224242225802</v>
      </c>
      <c r="J29" s="9">
        <f t="shared" si="2"/>
        <v>3.9129296071285062E-2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153.65809692008287</v>
      </c>
      <c r="P29" s="9">
        <f t="shared" si="5"/>
        <v>6.0125331681361383</v>
      </c>
      <c r="Q29" s="12">
        <f t="shared" si="6"/>
        <v>0.60125331681361383</v>
      </c>
      <c r="R29" s="9">
        <f t="shared" si="7"/>
        <v>4.0532094166666672</v>
      </c>
      <c r="S29" s="13">
        <f t="shared" si="8"/>
        <v>0.14834005722509166</v>
      </c>
      <c r="T29" s="2">
        <f t="shared" si="9"/>
        <v>0.34</v>
      </c>
      <c r="U29" s="14">
        <f t="shared" si="10"/>
        <v>5.0435619456531168E-2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6.333561945653117E-2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7.0358333584666699</v>
      </c>
      <c r="E30" s="10">
        <f t="shared" si="18"/>
        <v>6.3422424222580602</v>
      </c>
      <c r="F30" s="7" t="s">
        <v>83</v>
      </c>
      <c r="G30" s="1">
        <v>5</v>
      </c>
      <c r="H30" s="9">
        <f t="shared" si="0"/>
        <v>7.0358333584666699</v>
      </c>
      <c r="I30" s="9">
        <f t="shared" si="1"/>
        <v>280.18583335846665</v>
      </c>
      <c r="J30" s="9">
        <f t="shared" si="2"/>
        <v>4.2653543486172688E-2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140.26328556434939</v>
      </c>
      <c r="O30" s="9">
        <f t="shared" si="19"/>
        <v>47.914372354264003</v>
      </c>
      <c r="P30" s="9">
        <f t="shared" si="5"/>
        <v>2.0437177648252702</v>
      </c>
      <c r="Q30" s="12">
        <f t="shared" si="6"/>
        <v>0.20437177648252702</v>
      </c>
      <c r="R30" s="9">
        <f t="shared" si="7"/>
        <v>4.0532094166666672</v>
      </c>
      <c r="S30" s="13">
        <f t="shared" si="8"/>
        <v>5.0422210025012973E-2</v>
      </c>
      <c r="T30" s="2">
        <f t="shared" si="9"/>
        <v>0.34</v>
      </c>
      <c r="U30" s="14">
        <f t="shared" si="10"/>
        <v>1.7143551408504411E-2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3.0043551408504413E-2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11.784625110935499</v>
      </c>
      <c r="E31" s="10">
        <f t="shared" si="18"/>
        <v>7.0358333584666699</v>
      </c>
      <c r="F31" s="7" t="s">
        <v>85</v>
      </c>
      <c r="G31" s="1">
        <v>6</v>
      </c>
      <c r="H31" s="9">
        <f t="shared" si="0"/>
        <v>11.784625110935499</v>
      </c>
      <c r="I31" s="9">
        <f t="shared" si="1"/>
        <v>284.93462511093549</v>
      </c>
      <c r="J31" s="9">
        <f t="shared" si="2"/>
        <v>7.6117809236936229E-2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86.402748756105396</v>
      </c>
      <c r="P31" s="9">
        <f t="shared" si="5"/>
        <v>6.5767879473641599</v>
      </c>
      <c r="Q31" s="12">
        <f t="shared" si="6"/>
        <v>0.65767879473641599</v>
      </c>
      <c r="R31" s="9">
        <f t="shared" si="7"/>
        <v>4.0532094166666672</v>
      </c>
      <c r="S31" s="13">
        <f t="shared" si="8"/>
        <v>0.1622612421731929</v>
      </c>
      <c r="T31" s="2">
        <f t="shared" si="9"/>
        <v>0.34</v>
      </c>
      <c r="U31" s="14">
        <f t="shared" si="10"/>
        <v>5.5168822338885593E-2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6.8068822338885587E-2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14.328032752</v>
      </c>
      <c r="E32" s="10">
        <f t="shared" si="18"/>
        <v>11.784625110935499</v>
      </c>
      <c r="F32" s="7" t="s">
        <v>83</v>
      </c>
      <c r="G32" s="1">
        <v>7</v>
      </c>
      <c r="H32" s="9">
        <f t="shared" si="0"/>
        <v>14.328032752</v>
      </c>
      <c r="I32" s="9">
        <f t="shared" si="1"/>
        <v>287.47803275199999</v>
      </c>
      <c r="J32" s="9">
        <f t="shared" si="2"/>
        <v>0.10298802089377525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120.3580549754079</v>
      </c>
      <c r="P32" s="9">
        <f t="shared" si="5"/>
        <v>12.395437880541458</v>
      </c>
      <c r="Q32" s="12">
        <f t="shared" si="6"/>
        <v>1.2395437880541458</v>
      </c>
      <c r="R32" s="9">
        <f t="shared" si="7"/>
        <v>4.0532094166666672</v>
      </c>
      <c r="S32" s="13">
        <f t="shared" si="8"/>
        <v>0.30581784966678044</v>
      </c>
      <c r="T32" s="2">
        <f t="shared" si="9"/>
        <v>0.34</v>
      </c>
      <c r="U32" s="14">
        <f t="shared" si="10"/>
        <v>0.10397806888670535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0.12962806888670536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14.7593931254839</v>
      </c>
      <c r="E33" s="10">
        <f t="shared" si="18"/>
        <v>14.328032752</v>
      </c>
      <c r="F33" s="7" t="s">
        <v>83</v>
      </c>
      <c r="G33" s="1">
        <v>8</v>
      </c>
      <c r="H33" s="9">
        <f t="shared" si="0"/>
        <v>14.7593931254839</v>
      </c>
      <c r="I33" s="9">
        <f t="shared" si="1"/>
        <v>287.90939312548386</v>
      </c>
      <c r="J33" s="9">
        <f t="shared" si="2"/>
        <v>0.10834904815716385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148.4947112615331</v>
      </c>
      <c r="P33" s="9">
        <f t="shared" si="5"/>
        <v>16.08926062155999</v>
      </c>
      <c r="Q33" s="12">
        <f t="shared" si="6"/>
        <v>1.6089260621559991</v>
      </c>
      <c r="R33" s="9">
        <f t="shared" si="7"/>
        <v>4.0532094166666672</v>
      </c>
      <c r="S33" s="13">
        <f t="shared" si="8"/>
        <v>0.39695113100747931</v>
      </c>
      <c r="T33" s="2">
        <f t="shared" si="9"/>
        <v>0.34</v>
      </c>
      <c r="U33" s="14">
        <f t="shared" si="10"/>
        <v>0.13496338454254297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0.16061338454254298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15.1211999364516</v>
      </c>
      <c r="E34" s="10">
        <f t="shared" si="18"/>
        <v>14.7593931254839</v>
      </c>
      <c r="F34" s="7" t="s">
        <v>83</v>
      </c>
      <c r="G34" s="1">
        <v>9</v>
      </c>
      <c r="H34" s="9">
        <f t="shared" si="0"/>
        <v>15.1211999364516</v>
      </c>
      <c r="I34" s="9">
        <f t="shared" si="1"/>
        <v>288.27119993645158</v>
      </c>
      <c r="J34" s="9">
        <f t="shared" si="2"/>
        <v>0.11304701684232114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172.93754480663978</v>
      </c>
      <c r="P34" s="9">
        <f t="shared" si="5"/>
        <v>19.550073540425874</v>
      </c>
      <c r="Q34" s="12">
        <f t="shared" si="6"/>
        <v>1.9550073540425874</v>
      </c>
      <c r="R34" s="9">
        <f t="shared" si="7"/>
        <v>4.0532094166666672</v>
      </c>
      <c r="S34" s="13">
        <f t="shared" si="8"/>
        <v>0.48233563901328658</v>
      </c>
      <c r="T34" s="2">
        <f t="shared" si="9"/>
        <v>0.34</v>
      </c>
      <c r="U34" s="14">
        <f t="shared" si="10"/>
        <v>0.16399411726451746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0.18964411726451746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13.8541583904333</v>
      </c>
      <c r="E35" s="10">
        <f t="shared" si="18"/>
        <v>15.1211999364516</v>
      </c>
      <c r="F35" s="7" t="s">
        <v>83</v>
      </c>
      <c r="G35" s="1">
        <v>10</v>
      </c>
      <c r="H35" s="9">
        <f t="shared" si="0"/>
        <v>13.8541583904333</v>
      </c>
      <c r="I35" s="9">
        <f t="shared" si="1"/>
        <v>287.0041583904333</v>
      </c>
      <c r="J35" s="9">
        <f t="shared" si="2"/>
        <v>9.7386757167374757E-2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193.91956543288057</v>
      </c>
      <c r="P35" s="9">
        <f t="shared" si="5"/>
        <v>18.88519762881478</v>
      </c>
      <c r="Q35" s="12">
        <f t="shared" si="6"/>
        <v>1.888519762881478</v>
      </c>
      <c r="R35" s="9">
        <f t="shared" si="7"/>
        <v>4.0532094166666672</v>
      </c>
      <c r="S35" s="13">
        <f t="shared" si="8"/>
        <v>0.46593194891829309</v>
      </c>
      <c r="T35" s="2">
        <f t="shared" si="9"/>
        <v>0.34</v>
      </c>
      <c r="U35" s="14">
        <f t="shared" si="10"/>
        <v>0.15841686263221966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0.18406686263221966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10.6187857454194</v>
      </c>
      <c r="E36" s="10">
        <f t="shared" si="18"/>
        <v>13.8541583904333</v>
      </c>
      <c r="F36" s="7" t="s">
        <v>83</v>
      </c>
      <c r="G36" s="1">
        <v>11</v>
      </c>
      <c r="H36" s="9">
        <f t="shared" si="0"/>
        <v>10.6187857454194</v>
      </c>
      <c r="I36" s="9">
        <f t="shared" si="1"/>
        <v>283.76878574541939</v>
      </c>
      <c r="J36" s="9">
        <f t="shared" si="2"/>
        <v>6.6147660804295433E-2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166.28264941386249</v>
      </c>
      <c r="O36" s="9">
        <f t="shared" si="19"/>
        <v>49.283812556869975</v>
      </c>
      <c r="P36" s="9">
        <f t="shared" si="5"/>
        <v>3.2600089161543111</v>
      </c>
      <c r="Q36" s="12">
        <f t="shared" si="6"/>
        <v>0.32600089161543111</v>
      </c>
      <c r="R36" s="9">
        <f t="shared" si="7"/>
        <v>4.0532094166666672</v>
      </c>
      <c r="S36" s="13">
        <f t="shared" si="8"/>
        <v>8.0430310428798946E-2</v>
      </c>
      <c r="T36" s="2">
        <f t="shared" si="9"/>
        <v>0.34</v>
      </c>
      <c r="U36" s="14">
        <f t="shared" si="10"/>
        <v>2.7346305545791642E-2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4.0246305545791644E-2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5.9815455814333296</v>
      </c>
      <c r="E37" s="10">
        <f t="shared" si="18"/>
        <v>10.6187857454194</v>
      </c>
      <c r="F37" s="7" t="s">
        <v>85</v>
      </c>
      <c r="G37" s="1">
        <v>12</v>
      </c>
      <c r="H37" s="9">
        <f t="shared" si="0"/>
        <v>5.9815455814333296</v>
      </c>
      <c r="I37" s="9">
        <f t="shared" si="1"/>
        <v>279.13154558143333</v>
      </c>
      <c r="J37" s="9">
        <f t="shared" si="2"/>
        <v>3.7406861439959922E-2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86.555897807382337</v>
      </c>
      <c r="P37" s="9">
        <f t="shared" si="5"/>
        <v>3.2377844760920818</v>
      </c>
      <c r="Q37" s="12">
        <f t="shared" si="6"/>
        <v>0.32377844760920821</v>
      </c>
      <c r="R37" s="9">
        <f t="shared" si="7"/>
        <v>4.0532094166666672</v>
      </c>
      <c r="S37" s="13">
        <f t="shared" si="8"/>
        <v>7.9881993335415041E-2</v>
      </c>
      <c r="T37" s="2">
        <f t="shared" si="9"/>
        <v>0.34</v>
      </c>
      <c r="U37" s="14">
        <f t="shared" si="10"/>
        <v>2.7159877734041115E-2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4.0059877734041113E-2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7.3991033459354796</v>
      </c>
      <c r="E38" s="10">
        <f t="shared" si="18"/>
        <v>5.9815455814333296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6.3581223665161302</v>
      </c>
      <c r="E42" s="7"/>
      <c r="F42" s="7"/>
      <c r="G42" s="1">
        <v>1</v>
      </c>
      <c r="H42" s="9">
        <f t="shared" ref="H42:H53" si="20">E43</f>
        <v>6.3581223665161302</v>
      </c>
      <c r="I42" s="9">
        <f t="shared" ref="I42:I53" si="21">H42+273.15</f>
        <v>279.50812236651609</v>
      </c>
      <c r="J42" s="9">
        <f t="shared" ref="J42:J53" si="22">EXP(($C$15*(I42-$C$13))/($C$16*I42*$C$13))</f>
        <v>3.9206819405272333E-2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2.3075663646215601</v>
      </c>
      <c r="Q42" s="12">
        <f t="shared" ref="Q42:Q53" si="26">P42*$B$44</f>
        <v>0.55381592750917441</v>
      </c>
      <c r="R42" s="9">
        <f t="shared" ref="R42:R53" si="27">L42*$B$44</f>
        <v>14.125500000000001</v>
      </c>
      <c r="S42" s="13">
        <f t="shared" ref="S42:S53" si="28">Q42/R42</f>
        <v>3.9206819405272333E-2</v>
      </c>
      <c r="T42" s="2">
        <f t="shared" ref="T42:T53" si="29">$B$43/100</f>
        <v>0.43</v>
      </c>
      <c r="U42" s="14">
        <f t="shared" ref="U42:U53" si="30">S42*T42</f>
        <v>1.6858932344267104E-2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2.5278932344267105E-2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601766.66666666663</v>
      </c>
      <c r="AU42" s="1">
        <f t="shared" ref="AU42:AU53" si="38">AT42*10000*AS42*0.67*AR42*AQ42</f>
        <v>3348089289.6054978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6.1483969812258099</v>
      </c>
      <c r="E43" s="10">
        <f t="shared" ref="E43:E54" si="40">D42</f>
        <v>6.3581223665161302</v>
      </c>
      <c r="F43" s="7" t="s">
        <v>83</v>
      </c>
      <c r="G43" s="1">
        <v>2</v>
      </c>
      <c r="H43" s="9">
        <f t="shared" si="20"/>
        <v>6.1483969812258099</v>
      </c>
      <c r="I43" s="9">
        <f t="shared" si="21"/>
        <v>279.29839698122578</v>
      </c>
      <c r="J43" s="9">
        <f t="shared" si="22"/>
        <v>3.8194546169473806E-2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115.40493363537844</v>
      </c>
      <c r="P43" s="9">
        <f t="shared" si="25"/>
        <v>4.4078390659215225</v>
      </c>
      <c r="Q43" s="12">
        <f t="shared" si="26"/>
        <v>1.0578813758211654</v>
      </c>
      <c r="R43" s="9">
        <f t="shared" si="27"/>
        <v>14.125500000000001</v>
      </c>
      <c r="S43" s="13">
        <f t="shared" si="28"/>
        <v>7.489160566501471E-2</v>
      </c>
      <c r="T43" s="2">
        <f t="shared" si="29"/>
        <v>0.43</v>
      </c>
      <c r="U43" s="14">
        <f t="shared" si="30"/>
        <v>3.2203390435956325E-2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4.0623390435956322E-2</v>
      </c>
      <c r="AR43" s="9">
        <f t="shared" si="35"/>
        <v>136.875</v>
      </c>
      <c r="AS43" s="1">
        <f t="shared" si="36"/>
        <v>0.24</v>
      </c>
      <c r="AT43" s="1">
        <f t="shared" si="37"/>
        <v>601766.66666666663</v>
      </c>
      <c r="AU43" s="1">
        <f t="shared" si="38"/>
        <v>5380398846.509553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4.95234808758621</v>
      </c>
      <c r="E44" s="10">
        <f t="shared" si="40"/>
        <v>6.1483969812258099</v>
      </c>
      <c r="F44" s="7" t="s">
        <v>83</v>
      </c>
      <c r="G44" s="1">
        <v>3</v>
      </c>
      <c r="H44" s="9">
        <f t="shared" si="20"/>
        <v>4.95234808758621</v>
      </c>
      <c r="I44" s="9">
        <f t="shared" si="21"/>
        <v>278.10234808758617</v>
      </c>
      <c r="J44" s="9">
        <f t="shared" si="22"/>
        <v>3.2876617116581956E-2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169.85334456945691</v>
      </c>
      <c r="P44" s="9">
        <f t="shared" si="25"/>
        <v>5.5842033753809002</v>
      </c>
      <c r="Q44" s="12">
        <f t="shared" si="26"/>
        <v>1.340208810091416</v>
      </c>
      <c r="R44" s="9">
        <f t="shared" si="27"/>
        <v>14.125500000000001</v>
      </c>
      <c r="S44" s="13">
        <f t="shared" si="28"/>
        <v>9.4878681115105015E-2</v>
      </c>
      <c r="T44" s="2">
        <f t="shared" si="29"/>
        <v>0.43</v>
      </c>
      <c r="U44" s="14">
        <f t="shared" si="30"/>
        <v>4.0797832879495156E-2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4.9217832879495153E-2</v>
      </c>
      <c r="AR44" s="9">
        <f t="shared" si="35"/>
        <v>136.875</v>
      </c>
      <c r="AS44" s="1">
        <f t="shared" si="36"/>
        <v>0.24</v>
      </c>
      <c r="AT44" s="1">
        <f t="shared" si="37"/>
        <v>601766.66666666663</v>
      </c>
      <c r="AU44" s="1">
        <f t="shared" si="38"/>
        <v>6518696948.0062723</v>
      </c>
    </row>
    <row r="45" spans="1:48" x14ac:dyDescent="0.15">
      <c r="C45" s="7">
        <v>3</v>
      </c>
      <c r="D45" s="7">
        <f t="shared" si="39"/>
        <v>6.3422424222580602</v>
      </c>
      <c r="E45" s="10">
        <f t="shared" si="40"/>
        <v>4.95234808758621</v>
      </c>
      <c r="F45" s="7" t="s">
        <v>83</v>
      </c>
      <c r="G45" s="1">
        <v>4</v>
      </c>
      <c r="H45" s="9">
        <f t="shared" si="20"/>
        <v>6.3422424222580602</v>
      </c>
      <c r="I45" s="9">
        <f t="shared" si="21"/>
        <v>279.49224242225802</v>
      </c>
      <c r="J45" s="9">
        <f t="shared" si="22"/>
        <v>3.9129296071285062E-2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223.125391194076</v>
      </c>
      <c r="P45" s="9">
        <f t="shared" si="25"/>
        <v>8.7307394930543012</v>
      </c>
      <c r="Q45" s="12">
        <f t="shared" si="26"/>
        <v>2.0953774783330323</v>
      </c>
      <c r="R45" s="9">
        <f t="shared" si="27"/>
        <v>14.125500000000001</v>
      </c>
      <c r="S45" s="13">
        <f t="shared" si="28"/>
        <v>0.14834005722509166</v>
      </c>
      <c r="T45" s="2">
        <f t="shared" si="29"/>
        <v>0.43</v>
      </c>
      <c r="U45" s="14">
        <f t="shared" si="30"/>
        <v>6.3786224606789413E-2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7.2206224606789424E-2</v>
      </c>
      <c r="AR45" s="9">
        <f t="shared" si="35"/>
        <v>136.875</v>
      </c>
      <c r="AS45" s="1">
        <f t="shared" si="36"/>
        <v>0.24</v>
      </c>
      <c r="AT45" s="1">
        <f t="shared" si="37"/>
        <v>601766.66666666663</v>
      </c>
      <c r="AU45" s="1">
        <f t="shared" si="38"/>
        <v>9563413674.1406593</v>
      </c>
    </row>
    <row r="46" spans="1:48" x14ac:dyDescent="0.15">
      <c r="C46" s="7">
        <v>4</v>
      </c>
      <c r="D46" s="7">
        <f t="shared" si="39"/>
        <v>7.0358333584666699</v>
      </c>
      <c r="E46" s="10">
        <f t="shared" si="40"/>
        <v>6.3422424222580602</v>
      </c>
      <c r="F46" s="7" t="s">
        <v>83</v>
      </c>
      <c r="G46" s="1">
        <v>5</v>
      </c>
      <c r="H46" s="9">
        <f t="shared" si="20"/>
        <v>7.0358333584666699</v>
      </c>
      <c r="I46" s="9">
        <f t="shared" si="21"/>
        <v>280.18583335846665</v>
      </c>
      <c r="J46" s="9">
        <f t="shared" si="22"/>
        <v>4.2653543486172688E-2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203.67491911597062</v>
      </c>
      <c r="O46" s="9">
        <f t="shared" si="41"/>
        <v>69.575982585051065</v>
      </c>
      <c r="P46" s="9">
        <f t="shared" si="25"/>
        <v>2.9676621987846694</v>
      </c>
      <c r="Q46" s="12">
        <f t="shared" si="26"/>
        <v>0.71223892770832065</v>
      </c>
      <c r="R46" s="9">
        <f t="shared" si="27"/>
        <v>14.125500000000001</v>
      </c>
      <c r="S46" s="13">
        <f t="shared" si="28"/>
        <v>5.0422210025012966E-2</v>
      </c>
      <c r="T46" s="2">
        <f t="shared" si="29"/>
        <v>0.43</v>
      </c>
      <c r="U46" s="14">
        <f t="shared" si="30"/>
        <v>2.1681550310755575E-2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3.0101550310755572E-2</v>
      </c>
      <c r="AR46" s="9">
        <f t="shared" si="35"/>
        <v>136.875</v>
      </c>
      <c r="AS46" s="1">
        <f t="shared" si="36"/>
        <v>0.24</v>
      </c>
      <c r="AT46" s="1">
        <f t="shared" si="37"/>
        <v>601766.66666666663</v>
      </c>
      <c r="AU46" s="1">
        <f t="shared" si="38"/>
        <v>3986824950.6517558</v>
      </c>
    </row>
    <row r="47" spans="1:48" x14ac:dyDescent="0.15">
      <c r="C47" s="7">
        <v>5</v>
      </c>
      <c r="D47" s="7">
        <f t="shared" si="39"/>
        <v>11.784625110935499</v>
      </c>
      <c r="E47" s="10">
        <f t="shared" si="40"/>
        <v>7.0358333584666699</v>
      </c>
      <c r="F47" s="7" t="s">
        <v>85</v>
      </c>
      <c r="G47" s="1">
        <v>6</v>
      </c>
      <c r="H47" s="9">
        <f t="shared" si="20"/>
        <v>11.784625110935499</v>
      </c>
      <c r="I47" s="9">
        <f t="shared" si="21"/>
        <v>284.93462511093549</v>
      </c>
      <c r="J47" s="9">
        <f t="shared" si="22"/>
        <v>7.6117809236936229E-2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125.46457038626639</v>
      </c>
      <c r="P47" s="9">
        <f t="shared" si="25"/>
        <v>9.5500882346559841</v>
      </c>
      <c r="Q47" s="12">
        <f t="shared" si="26"/>
        <v>2.2920211763174363</v>
      </c>
      <c r="R47" s="9">
        <f t="shared" si="27"/>
        <v>14.125500000000001</v>
      </c>
      <c r="S47" s="13">
        <f t="shared" si="28"/>
        <v>0.1622612421731929</v>
      </c>
      <c r="T47" s="2">
        <f t="shared" si="29"/>
        <v>0.43</v>
      </c>
      <c r="U47" s="14">
        <f t="shared" si="30"/>
        <v>6.9772334134472952E-2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7.8192334134472963E-2</v>
      </c>
      <c r="AR47" s="9">
        <f t="shared" si="35"/>
        <v>136.875</v>
      </c>
      <c r="AS47" s="1">
        <f t="shared" si="36"/>
        <v>0.24</v>
      </c>
      <c r="AT47" s="1">
        <f t="shared" si="37"/>
        <v>601766.66666666663</v>
      </c>
      <c r="AU47" s="1">
        <f t="shared" si="38"/>
        <v>10356248945.943106</v>
      </c>
    </row>
    <row r="48" spans="1:48" x14ac:dyDescent="0.15">
      <c r="C48" s="7">
        <v>6</v>
      </c>
      <c r="D48" s="7">
        <f t="shared" si="39"/>
        <v>14.328032752</v>
      </c>
      <c r="E48" s="10">
        <f t="shared" si="40"/>
        <v>11.784625110935499</v>
      </c>
      <c r="F48" s="7" t="s">
        <v>83</v>
      </c>
      <c r="G48" s="1">
        <v>7</v>
      </c>
      <c r="H48" s="9">
        <f t="shared" si="20"/>
        <v>14.328032752</v>
      </c>
      <c r="I48" s="9">
        <f t="shared" si="21"/>
        <v>287.47803275199999</v>
      </c>
      <c r="J48" s="9">
        <f t="shared" si="22"/>
        <v>0.10298802089377525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174.77073215161042</v>
      </c>
      <c r="P48" s="9">
        <f t="shared" si="25"/>
        <v>17.999291814450451</v>
      </c>
      <c r="Q48" s="12">
        <f t="shared" si="26"/>
        <v>4.3198300354681081</v>
      </c>
      <c r="R48" s="9">
        <f t="shared" si="27"/>
        <v>14.125500000000001</v>
      </c>
      <c r="S48" s="13">
        <f t="shared" si="28"/>
        <v>0.30581784966678049</v>
      </c>
      <c r="T48" s="2">
        <f t="shared" si="29"/>
        <v>0.43</v>
      </c>
      <c r="U48" s="14">
        <f t="shared" si="30"/>
        <v>0.13150167535671561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0.14710167535671559</v>
      </c>
      <c r="AR48" s="9">
        <f t="shared" si="35"/>
        <v>136.875</v>
      </c>
      <c r="AS48" s="1">
        <f t="shared" si="36"/>
        <v>0.24</v>
      </c>
      <c r="AT48" s="1">
        <f t="shared" si="37"/>
        <v>601766.66666666663</v>
      </c>
      <c r="AU48" s="1">
        <f t="shared" si="38"/>
        <v>19483004148.968281</v>
      </c>
    </row>
    <row r="49" spans="1:48" x14ac:dyDescent="0.15">
      <c r="C49" s="7">
        <v>7</v>
      </c>
      <c r="D49" s="7">
        <f t="shared" si="39"/>
        <v>14.7593931254839</v>
      </c>
      <c r="E49" s="10">
        <f t="shared" si="40"/>
        <v>14.328032752</v>
      </c>
      <c r="F49" s="7" t="s">
        <v>83</v>
      </c>
      <c r="G49" s="1">
        <v>8</v>
      </c>
      <c r="H49" s="9">
        <f t="shared" si="20"/>
        <v>14.7593931254839</v>
      </c>
      <c r="I49" s="9">
        <f t="shared" si="21"/>
        <v>287.90939312548386</v>
      </c>
      <c r="J49" s="9">
        <f t="shared" si="22"/>
        <v>0.10834904815716385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215.62769033715998</v>
      </c>
      <c r="P49" s="9">
        <f t="shared" si="25"/>
        <v>23.363055004358962</v>
      </c>
      <c r="Q49" s="12">
        <f t="shared" si="26"/>
        <v>5.6071332010461505</v>
      </c>
      <c r="R49" s="9">
        <f t="shared" si="27"/>
        <v>14.125500000000001</v>
      </c>
      <c r="S49" s="13">
        <f t="shared" si="28"/>
        <v>0.39695113100747942</v>
      </c>
      <c r="T49" s="2">
        <f t="shared" si="29"/>
        <v>0.43</v>
      </c>
      <c r="U49" s="14">
        <f t="shared" si="30"/>
        <v>0.17068898633321614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0.18628898633321611</v>
      </c>
      <c r="AR49" s="9">
        <f t="shared" si="35"/>
        <v>136.875</v>
      </c>
      <c r="AS49" s="1">
        <f t="shared" si="36"/>
        <v>0.24</v>
      </c>
      <c r="AT49" s="1">
        <f t="shared" si="37"/>
        <v>601766.66666666663</v>
      </c>
      <c r="AU49" s="1">
        <f t="shared" si="38"/>
        <v>24673200253.061901</v>
      </c>
    </row>
    <row r="50" spans="1:48" x14ac:dyDescent="0.15">
      <c r="C50" s="7">
        <v>8</v>
      </c>
      <c r="D50" s="7">
        <f t="shared" si="39"/>
        <v>15.1211999364516</v>
      </c>
      <c r="E50" s="10">
        <f t="shared" si="40"/>
        <v>14.7593931254839</v>
      </c>
      <c r="F50" s="7" t="s">
        <v>83</v>
      </c>
      <c r="G50" s="1">
        <v>9</v>
      </c>
      <c r="H50" s="9">
        <f t="shared" si="20"/>
        <v>15.1211999364516</v>
      </c>
      <c r="I50" s="9">
        <f t="shared" si="21"/>
        <v>288.27119993645158</v>
      </c>
      <c r="J50" s="9">
        <f t="shared" si="22"/>
        <v>0.11304701684232114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251.12088533280104</v>
      </c>
      <c r="P50" s="9">
        <f t="shared" si="25"/>
        <v>28.388466953675756</v>
      </c>
      <c r="Q50" s="12">
        <f t="shared" si="26"/>
        <v>6.813232068882181</v>
      </c>
      <c r="R50" s="9">
        <f t="shared" si="27"/>
        <v>14.125500000000001</v>
      </c>
      <c r="S50" s="13">
        <f t="shared" si="28"/>
        <v>0.48233563901328669</v>
      </c>
      <c r="T50" s="2">
        <f t="shared" si="29"/>
        <v>0.43</v>
      </c>
      <c r="U50" s="14">
        <f t="shared" si="30"/>
        <v>0.20740432477571327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0.22300432477571325</v>
      </c>
      <c r="AR50" s="9">
        <f t="shared" si="35"/>
        <v>136.875</v>
      </c>
      <c r="AS50" s="1">
        <f t="shared" si="36"/>
        <v>0.24</v>
      </c>
      <c r="AT50" s="1">
        <f t="shared" si="37"/>
        <v>601766.66666666663</v>
      </c>
      <c r="AU50" s="1">
        <f t="shared" si="38"/>
        <v>29535993892.028362</v>
      </c>
    </row>
    <row r="51" spans="1:48" x14ac:dyDescent="0.15">
      <c r="C51" s="7">
        <v>9</v>
      </c>
      <c r="D51" s="7">
        <f t="shared" si="39"/>
        <v>13.8541583904333</v>
      </c>
      <c r="E51" s="10">
        <f t="shared" si="40"/>
        <v>15.1211999364516</v>
      </c>
      <c r="F51" s="7" t="s">
        <v>83</v>
      </c>
      <c r="G51" s="1">
        <v>10</v>
      </c>
      <c r="H51" s="9">
        <f t="shared" si="20"/>
        <v>13.8541583904333</v>
      </c>
      <c r="I51" s="9">
        <f t="shared" si="21"/>
        <v>287.0041583904333</v>
      </c>
      <c r="J51" s="9">
        <f t="shared" si="22"/>
        <v>9.7386757167374757E-2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281.58866837912529</v>
      </c>
      <c r="P51" s="9">
        <f t="shared" si="25"/>
        <v>27.423007268522294</v>
      </c>
      <c r="Q51" s="12">
        <f t="shared" si="26"/>
        <v>6.5815217444453502</v>
      </c>
      <c r="R51" s="9">
        <f t="shared" si="27"/>
        <v>14.125500000000001</v>
      </c>
      <c r="S51" s="13">
        <f t="shared" si="28"/>
        <v>0.46593194891829315</v>
      </c>
      <c r="T51" s="2">
        <f t="shared" si="29"/>
        <v>0.43</v>
      </c>
      <c r="U51" s="14">
        <f t="shared" si="30"/>
        <v>0.20035073803486605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0.21595073803486603</v>
      </c>
      <c r="AR51" s="9">
        <f t="shared" si="35"/>
        <v>136.875</v>
      </c>
      <c r="AS51" s="1">
        <f t="shared" si="36"/>
        <v>0.24</v>
      </c>
      <c r="AT51" s="1">
        <f t="shared" si="37"/>
        <v>601766.66666666663</v>
      </c>
      <c r="AU51" s="1">
        <f t="shared" si="38"/>
        <v>28601775709.918716</v>
      </c>
    </row>
    <row r="52" spans="1:48" x14ac:dyDescent="0.15">
      <c r="C52" s="7">
        <v>10</v>
      </c>
      <c r="D52" s="7">
        <f t="shared" si="39"/>
        <v>10.6187857454194</v>
      </c>
      <c r="E52" s="10">
        <f t="shared" si="40"/>
        <v>13.8541583904333</v>
      </c>
      <c r="F52" s="7" t="s">
        <v>83</v>
      </c>
      <c r="G52" s="1">
        <v>11</v>
      </c>
      <c r="H52" s="9">
        <f t="shared" si="20"/>
        <v>10.6187857454194</v>
      </c>
      <c r="I52" s="9">
        <f t="shared" si="21"/>
        <v>283.76878574541939</v>
      </c>
      <c r="J52" s="9">
        <f t="shared" si="22"/>
        <v>6.6147660804295433E-2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241.45737805507284</v>
      </c>
      <c r="O52" s="9">
        <f t="shared" si="41"/>
        <v>71.564533055530177</v>
      </c>
      <c r="P52" s="9">
        <f t="shared" si="25"/>
        <v>4.733826458174998</v>
      </c>
      <c r="Q52" s="12">
        <f t="shared" si="26"/>
        <v>1.1361183499619996</v>
      </c>
      <c r="R52" s="9">
        <f t="shared" si="27"/>
        <v>14.125500000000001</v>
      </c>
      <c r="S52" s="13">
        <f t="shared" si="28"/>
        <v>8.0430310428798946E-2</v>
      </c>
      <c r="T52" s="2">
        <f t="shared" si="29"/>
        <v>0.43</v>
      </c>
      <c r="U52" s="14">
        <f t="shared" si="30"/>
        <v>3.4585033484383548E-2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4.3005033484383545E-2</v>
      </c>
      <c r="AR52" s="9">
        <f t="shared" si="35"/>
        <v>136.875</v>
      </c>
      <c r="AS52" s="1">
        <f t="shared" si="36"/>
        <v>0.24</v>
      </c>
      <c r="AT52" s="1">
        <f t="shared" si="37"/>
        <v>601766.66666666663</v>
      </c>
      <c r="AU52" s="1">
        <f t="shared" si="38"/>
        <v>5695837547.5396204</v>
      </c>
    </row>
    <row r="53" spans="1:48" x14ac:dyDescent="0.15">
      <c r="C53" s="7">
        <v>11</v>
      </c>
      <c r="D53" s="7">
        <f t="shared" si="39"/>
        <v>5.9815455814333296</v>
      </c>
      <c r="E53" s="10">
        <f t="shared" si="40"/>
        <v>10.6187857454194</v>
      </c>
      <c r="F53" s="7" t="s">
        <v>85</v>
      </c>
      <c r="G53" s="1">
        <v>12</v>
      </c>
      <c r="H53" s="9">
        <f t="shared" si="20"/>
        <v>5.9815455814333296</v>
      </c>
      <c r="I53" s="9">
        <f t="shared" si="21"/>
        <v>279.13154558143333</v>
      </c>
      <c r="J53" s="9">
        <f t="shared" si="22"/>
        <v>3.7406861439959922E-2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125.68695659735519</v>
      </c>
      <c r="P53" s="9">
        <f t="shared" si="25"/>
        <v>4.7015545702475219</v>
      </c>
      <c r="Q53" s="12">
        <f t="shared" si="26"/>
        <v>1.1283730968594052</v>
      </c>
      <c r="R53" s="9">
        <f t="shared" si="27"/>
        <v>14.125500000000001</v>
      </c>
      <c r="S53" s="13">
        <f t="shared" si="28"/>
        <v>7.9881993335415041E-2</v>
      </c>
      <c r="T53" s="2">
        <f t="shared" si="29"/>
        <v>0.43</v>
      </c>
      <c r="U53" s="14">
        <f t="shared" si="30"/>
        <v>3.434925713422847E-2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4.2769257134228467E-2</v>
      </c>
      <c r="AR53" s="9">
        <f t="shared" si="35"/>
        <v>136.875</v>
      </c>
      <c r="AS53" s="1">
        <f t="shared" si="36"/>
        <v>0.24</v>
      </c>
      <c r="AT53" s="1">
        <f t="shared" si="37"/>
        <v>601766.66666666663</v>
      </c>
      <c r="AU53" s="1">
        <f t="shared" si="38"/>
        <v>5664609952.0879669</v>
      </c>
      <c r="AV53" s="1">
        <f>SUM(AU42:AU53)</f>
        <v>152808094158.46167</v>
      </c>
    </row>
    <row r="54" spans="1:48" x14ac:dyDescent="0.15">
      <c r="C54" s="7">
        <v>12</v>
      </c>
      <c r="D54" s="7">
        <f t="shared" si="39"/>
        <v>7.3991033459354796</v>
      </c>
      <c r="E54" s="10">
        <f t="shared" si="40"/>
        <v>5.9815455814333296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6.3581223665161302</v>
      </c>
      <c r="E58" s="7"/>
      <c r="F58" s="7"/>
      <c r="G58" s="1">
        <v>1</v>
      </c>
      <c r="H58" s="9">
        <f t="shared" ref="H58:H69" si="42">E59</f>
        <v>6.3581223665161302</v>
      </c>
      <c r="I58" s="9">
        <f t="shared" ref="I58:I69" si="43">H58+273.15</f>
        <v>279.50812236651609</v>
      </c>
      <c r="J58" s="9">
        <f t="shared" ref="J58:J69" si="44">EXP(($C$15*(I58-$C$13))/($C$16*I58*$C$13))</f>
        <v>3.9206819405272333E-2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3.9115336826660036E-3</v>
      </c>
      <c r="Q58" s="12">
        <f t="shared" ref="Q58:Q69" si="48">P58*$B$60</f>
        <v>7.4319139970654069E-4</v>
      </c>
      <c r="R58" s="9">
        <f t="shared" ref="R58:R69" si="49">L58*$B$60</f>
        <v>1.8955666666666669E-2</v>
      </c>
      <c r="S58" s="13">
        <f t="shared" ref="S58:S69" si="50">Q58/R58</f>
        <v>3.9206819405272333E-2</v>
      </c>
      <c r="T58" s="2">
        <f t="shared" ref="T58:T69" si="51">$B$59/100</f>
        <v>0.01</v>
      </c>
      <c r="U58" s="14">
        <f t="shared" ref="U58:U69" si="52">S58*T58</f>
        <v>3.9206819405272335E-4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1.2392068194052724E-2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431600</v>
      </c>
      <c r="AU58" s="1">
        <f t="shared" ref="AU58:AU69" si="59">AT58*10000*AS58*0.67*AR58*AQ58</f>
        <v>67926477.930359393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6.1483969812258099</v>
      </c>
      <c r="E59" s="10">
        <f t="shared" ref="E59:E70" si="61">D58</f>
        <v>6.3581223665161302</v>
      </c>
      <c r="F59" s="7" t="s">
        <v>83</v>
      </c>
      <c r="G59" s="1">
        <v>2</v>
      </c>
      <c r="H59" s="9">
        <f t="shared" si="42"/>
        <v>6.1483969812258099</v>
      </c>
      <c r="I59" s="9">
        <f t="shared" si="43"/>
        <v>279.29839698122578</v>
      </c>
      <c r="J59" s="9">
        <f t="shared" si="44"/>
        <v>3.8194546169473806E-2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0.19562179965066734</v>
      </c>
      <c r="P59" s="9">
        <f t="shared" si="47"/>
        <v>7.4716858585129687E-3</v>
      </c>
      <c r="Q59" s="12">
        <f t="shared" si="48"/>
        <v>1.4196203131174642E-3</v>
      </c>
      <c r="R59" s="9">
        <f t="shared" si="49"/>
        <v>1.8955666666666669E-2</v>
      </c>
      <c r="S59" s="13">
        <f t="shared" si="50"/>
        <v>7.489160566501471E-2</v>
      </c>
      <c r="T59" s="2">
        <f t="shared" si="51"/>
        <v>0.01</v>
      </c>
      <c r="U59" s="14">
        <f t="shared" si="52"/>
        <v>7.4891605665014711E-4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1.2748916056650147E-2</v>
      </c>
      <c r="AR59" s="9">
        <f t="shared" si="56"/>
        <v>9.9766666666666666</v>
      </c>
      <c r="AS59" s="1">
        <f t="shared" si="57"/>
        <v>0.19</v>
      </c>
      <c r="AT59" s="1">
        <f t="shared" si="58"/>
        <v>431600</v>
      </c>
      <c r="AU59" s="1">
        <f t="shared" si="59"/>
        <v>69882520.947848022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4.95234808758621</v>
      </c>
      <c r="E60" s="10">
        <f t="shared" si="61"/>
        <v>6.1483969812258099</v>
      </c>
      <c r="F60" s="7" t="s">
        <v>83</v>
      </c>
      <c r="G60" s="1">
        <v>3</v>
      </c>
      <c r="H60" s="9">
        <f t="shared" si="42"/>
        <v>4.95234808758621</v>
      </c>
      <c r="I60" s="9">
        <f t="shared" si="43"/>
        <v>278.10234808758617</v>
      </c>
      <c r="J60" s="9">
        <f t="shared" si="44"/>
        <v>3.2876617116581956E-2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0.28791678045882102</v>
      </c>
      <c r="P60" s="9">
        <f t="shared" si="47"/>
        <v>9.4657297525836438E-3</v>
      </c>
      <c r="Q60" s="12">
        <f t="shared" si="48"/>
        <v>1.7984886529908923E-3</v>
      </c>
      <c r="R60" s="9">
        <f t="shared" si="49"/>
        <v>1.8955666666666669E-2</v>
      </c>
      <c r="S60" s="13">
        <f t="shared" si="50"/>
        <v>9.4878681115105001E-2</v>
      </c>
      <c r="T60" s="2">
        <f t="shared" si="51"/>
        <v>0.01</v>
      </c>
      <c r="U60" s="14">
        <f t="shared" si="52"/>
        <v>9.4878681115105005E-4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1.2948786811151049E-2</v>
      </c>
      <c r="AR60" s="9">
        <f t="shared" si="56"/>
        <v>9.9766666666666666</v>
      </c>
      <c r="AS60" s="1">
        <f t="shared" si="57"/>
        <v>0.19</v>
      </c>
      <c r="AT60" s="1">
        <f t="shared" si="58"/>
        <v>431600</v>
      </c>
      <c r="AU60" s="1">
        <f t="shared" si="59"/>
        <v>70978102.103626817</v>
      </c>
    </row>
    <row r="61" spans="1:48" x14ac:dyDescent="0.15">
      <c r="C61" s="7">
        <v>3</v>
      </c>
      <c r="D61" s="7">
        <f t="shared" si="60"/>
        <v>6.3422424222580602</v>
      </c>
      <c r="E61" s="10">
        <f t="shared" si="61"/>
        <v>4.95234808758621</v>
      </c>
      <c r="F61" s="7" t="s">
        <v>83</v>
      </c>
      <c r="G61" s="1">
        <v>4</v>
      </c>
      <c r="H61" s="9">
        <f t="shared" si="42"/>
        <v>6.3422424222580602</v>
      </c>
      <c r="I61" s="9">
        <f t="shared" si="43"/>
        <v>279.49224242225802</v>
      </c>
      <c r="J61" s="9">
        <f t="shared" si="44"/>
        <v>3.9129296071285062E-2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0.37821771737290405</v>
      </c>
      <c r="P61" s="9">
        <f t="shared" si="47"/>
        <v>1.4799393042489978E-2</v>
      </c>
      <c r="Q61" s="12">
        <f t="shared" si="48"/>
        <v>2.8118846780730957E-3</v>
      </c>
      <c r="R61" s="9">
        <f t="shared" si="49"/>
        <v>1.8955666666666669E-2</v>
      </c>
      <c r="S61" s="13">
        <f t="shared" si="50"/>
        <v>0.14834005722509164</v>
      </c>
      <c r="T61" s="2">
        <f t="shared" si="51"/>
        <v>0.01</v>
      </c>
      <c r="U61" s="14">
        <f t="shared" si="52"/>
        <v>1.4834005722509163E-3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1.3483400572250916E-2</v>
      </c>
      <c r="AR61" s="9">
        <f t="shared" si="56"/>
        <v>9.9766666666666666</v>
      </c>
      <c r="AS61" s="1">
        <f t="shared" si="57"/>
        <v>0.19</v>
      </c>
      <c r="AT61" s="1">
        <f t="shared" si="58"/>
        <v>431600</v>
      </c>
      <c r="AU61" s="1">
        <f t="shared" si="59"/>
        <v>73908559.657277524</v>
      </c>
    </row>
    <row r="62" spans="1:48" x14ac:dyDescent="0.15">
      <c r="C62" s="7">
        <v>4</v>
      </c>
      <c r="D62" s="7">
        <f t="shared" si="60"/>
        <v>7.0358333584666699</v>
      </c>
      <c r="E62" s="10">
        <f t="shared" si="61"/>
        <v>6.3422424222580602</v>
      </c>
      <c r="F62" s="7" t="s">
        <v>83</v>
      </c>
      <c r="G62" s="1">
        <v>5</v>
      </c>
      <c r="H62" s="9">
        <f t="shared" si="42"/>
        <v>7.0358333584666699</v>
      </c>
      <c r="I62" s="9">
        <f t="shared" si="43"/>
        <v>280.18583335846665</v>
      </c>
      <c r="J62" s="9">
        <f t="shared" si="44"/>
        <v>4.2653543486172688E-2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0.34524740811389343</v>
      </c>
      <c r="O62" s="9">
        <f t="shared" si="62"/>
        <v>0.11793758288318734</v>
      </c>
      <c r="P62" s="9">
        <f t="shared" si="47"/>
        <v>5.0304558201621271E-3</v>
      </c>
      <c r="Q62" s="12">
        <f t="shared" si="48"/>
        <v>9.5578660583080417E-4</v>
      </c>
      <c r="R62" s="9">
        <f t="shared" si="49"/>
        <v>1.8955666666666669E-2</v>
      </c>
      <c r="S62" s="13">
        <f t="shared" si="50"/>
        <v>5.0422210025012959E-2</v>
      </c>
      <c r="T62" s="2">
        <f t="shared" si="51"/>
        <v>0.01</v>
      </c>
      <c r="U62" s="14">
        <f t="shared" si="52"/>
        <v>5.0422210025012962E-4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1.250422210025013E-2</v>
      </c>
      <c r="AR62" s="9">
        <f t="shared" si="56"/>
        <v>9.9766666666666666</v>
      </c>
      <c r="AS62" s="1">
        <f t="shared" si="57"/>
        <v>0.19</v>
      </c>
      <c r="AT62" s="1">
        <f t="shared" si="58"/>
        <v>431600</v>
      </c>
      <c r="AU62" s="1">
        <f t="shared" si="59"/>
        <v>68541243.739813045</v>
      </c>
    </row>
    <row r="63" spans="1:48" x14ac:dyDescent="0.15">
      <c r="C63" s="7">
        <v>5</v>
      </c>
      <c r="D63" s="7">
        <f t="shared" si="60"/>
        <v>11.784625110935499</v>
      </c>
      <c r="E63" s="10">
        <f t="shared" si="61"/>
        <v>7.0358333584666699</v>
      </c>
      <c r="F63" s="7" t="s">
        <v>85</v>
      </c>
      <c r="G63" s="1">
        <v>6</v>
      </c>
      <c r="H63" s="9">
        <f t="shared" si="42"/>
        <v>11.784625110935499</v>
      </c>
      <c r="I63" s="9">
        <f t="shared" si="43"/>
        <v>284.93462511093549</v>
      </c>
      <c r="J63" s="9">
        <f t="shared" si="44"/>
        <v>7.6117809236936229E-2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0.21267379372969189</v>
      </c>
      <c r="P63" s="9">
        <f t="shared" si="47"/>
        <v>1.618826326081221E-2</v>
      </c>
      <c r="Q63" s="12">
        <f t="shared" si="48"/>
        <v>3.0757700195543198E-3</v>
      </c>
      <c r="R63" s="9">
        <f t="shared" si="49"/>
        <v>1.8955666666666669E-2</v>
      </c>
      <c r="S63" s="13">
        <f t="shared" si="50"/>
        <v>0.16226124217319285</v>
      </c>
      <c r="T63" s="2">
        <f t="shared" si="51"/>
        <v>0.01</v>
      </c>
      <c r="U63" s="14">
        <f t="shared" si="52"/>
        <v>1.6226124217319285E-3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1.3622612421731928E-2</v>
      </c>
      <c r="AR63" s="9">
        <f t="shared" si="56"/>
        <v>9.9766666666666666</v>
      </c>
      <c r="AS63" s="1">
        <f t="shared" si="57"/>
        <v>0.19</v>
      </c>
      <c r="AT63" s="1">
        <f t="shared" si="58"/>
        <v>431600</v>
      </c>
      <c r="AU63" s="1">
        <f t="shared" si="59"/>
        <v>74671642.176945612</v>
      </c>
    </row>
    <row r="64" spans="1:48" x14ac:dyDescent="0.15">
      <c r="C64" s="7">
        <v>6</v>
      </c>
      <c r="D64" s="7">
        <f t="shared" si="60"/>
        <v>14.328032752</v>
      </c>
      <c r="E64" s="10">
        <f t="shared" si="61"/>
        <v>11.784625110935499</v>
      </c>
      <c r="F64" s="7" t="s">
        <v>83</v>
      </c>
      <c r="G64" s="1">
        <v>7</v>
      </c>
      <c r="H64" s="9">
        <f t="shared" si="42"/>
        <v>14.328032752</v>
      </c>
      <c r="I64" s="9">
        <f t="shared" si="43"/>
        <v>287.47803275199999</v>
      </c>
      <c r="J64" s="9">
        <f t="shared" si="44"/>
        <v>0.10298802089377525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0.29625219713554635</v>
      </c>
      <c r="P64" s="9">
        <f t="shared" si="47"/>
        <v>3.0510427468422471E-2</v>
      </c>
      <c r="Q64" s="12">
        <f t="shared" si="48"/>
        <v>5.7969812190002698E-3</v>
      </c>
      <c r="R64" s="9">
        <f t="shared" si="49"/>
        <v>1.8955666666666669E-2</v>
      </c>
      <c r="S64" s="13">
        <f t="shared" si="50"/>
        <v>0.30581784966678049</v>
      </c>
      <c r="T64" s="2">
        <f t="shared" si="51"/>
        <v>0.01</v>
      </c>
      <c r="U64" s="14">
        <f t="shared" si="52"/>
        <v>3.0581784966678049E-3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2.3158178496667806E-2</v>
      </c>
      <c r="AR64" s="9">
        <f t="shared" si="56"/>
        <v>9.9766666666666666</v>
      </c>
      <c r="AS64" s="1">
        <f t="shared" si="57"/>
        <v>0.19</v>
      </c>
      <c r="AT64" s="1">
        <f t="shared" si="58"/>
        <v>431600</v>
      </c>
      <c r="AU64" s="1">
        <f t="shared" si="59"/>
        <v>126940352.16140746</v>
      </c>
    </row>
    <row r="65" spans="1:48" x14ac:dyDescent="0.15">
      <c r="C65" s="7">
        <v>7</v>
      </c>
      <c r="D65" s="7">
        <f t="shared" si="60"/>
        <v>14.7593931254839</v>
      </c>
      <c r="E65" s="10">
        <f t="shared" si="61"/>
        <v>14.328032752</v>
      </c>
      <c r="F65" s="7" t="s">
        <v>83</v>
      </c>
      <c r="G65" s="1">
        <v>8</v>
      </c>
      <c r="H65" s="9">
        <f t="shared" si="42"/>
        <v>14.7593931254839</v>
      </c>
      <c r="I65" s="9">
        <f t="shared" si="43"/>
        <v>287.90939312548386</v>
      </c>
      <c r="J65" s="9">
        <f t="shared" si="44"/>
        <v>0.10834904815716385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0.36550843633379054</v>
      </c>
      <c r="P65" s="9">
        <f t="shared" si="47"/>
        <v>3.9602491170179534E-2</v>
      </c>
      <c r="Q65" s="12">
        <f t="shared" si="48"/>
        <v>7.5244733223341119E-3</v>
      </c>
      <c r="R65" s="9">
        <f t="shared" si="49"/>
        <v>1.8955666666666669E-2</v>
      </c>
      <c r="S65" s="13">
        <f t="shared" si="50"/>
        <v>0.39695113100747942</v>
      </c>
      <c r="T65" s="2">
        <f t="shared" si="51"/>
        <v>0.01</v>
      </c>
      <c r="U65" s="14">
        <f t="shared" si="52"/>
        <v>3.9695113100747942E-3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2.4069511310074794E-2</v>
      </c>
      <c r="AR65" s="9">
        <f t="shared" si="56"/>
        <v>9.9766666666666666</v>
      </c>
      <c r="AS65" s="1">
        <f t="shared" si="57"/>
        <v>0.19</v>
      </c>
      <c r="AT65" s="1">
        <f t="shared" si="58"/>
        <v>431600</v>
      </c>
      <c r="AU65" s="1">
        <f t="shared" si="59"/>
        <v>131935775.62645999</v>
      </c>
    </row>
    <row r="66" spans="1:48" x14ac:dyDescent="0.15">
      <c r="C66" s="7">
        <v>8</v>
      </c>
      <c r="D66" s="7">
        <f t="shared" si="60"/>
        <v>15.1211999364516</v>
      </c>
      <c r="E66" s="10">
        <f t="shared" si="61"/>
        <v>14.7593931254839</v>
      </c>
      <c r="F66" s="7" t="s">
        <v>83</v>
      </c>
      <c r="G66" s="1">
        <v>9</v>
      </c>
      <c r="H66" s="9">
        <f t="shared" si="42"/>
        <v>15.1211999364516</v>
      </c>
      <c r="I66" s="9">
        <f t="shared" si="43"/>
        <v>288.27119993645158</v>
      </c>
      <c r="J66" s="9">
        <f t="shared" si="44"/>
        <v>0.11304701684232114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0.42567261183027766</v>
      </c>
      <c r="P66" s="9">
        <f t="shared" si="47"/>
        <v>4.8121018918892228E-2</v>
      </c>
      <c r="Q66" s="12">
        <f t="shared" si="48"/>
        <v>9.1429935945895238E-3</v>
      </c>
      <c r="R66" s="9">
        <f t="shared" si="49"/>
        <v>1.8955666666666669E-2</v>
      </c>
      <c r="S66" s="13">
        <f t="shared" si="50"/>
        <v>0.48233563901328658</v>
      </c>
      <c r="T66" s="2">
        <f t="shared" si="51"/>
        <v>0.01</v>
      </c>
      <c r="U66" s="14">
        <f t="shared" si="52"/>
        <v>4.8233563901328661E-3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2.4923356390132864E-2</v>
      </c>
      <c r="AR66" s="9">
        <f t="shared" si="56"/>
        <v>9.9766666666666666</v>
      </c>
      <c r="AS66" s="1">
        <f t="shared" si="57"/>
        <v>0.19</v>
      </c>
      <c r="AT66" s="1">
        <f t="shared" si="58"/>
        <v>431600</v>
      </c>
      <c r="AU66" s="1">
        <f t="shared" si="59"/>
        <v>136616083.06814641</v>
      </c>
    </row>
    <row r="67" spans="1:48" x14ac:dyDescent="0.15">
      <c r="C67" s="7">
        <v>9</v>
      </c>
      <c r="D67" s="7">
        <f t="shared" si="60"/>
        <v>13.8541583904333</v>
      </c>
      <c r="E67" s="10">
        <f t="shared" si="61"/>
        <v>15.1211999364516</v>
      </c>
      <c r="F67" s="7" t="s">
        <v>83</v>
      </c>
      <c r="G67" s="1">
        <v>10</v>
      </c>
      <c r="H67" s="9">
        <f t="shared" si="42"/>
        <v>13.8541583904333</v>
      </c>
      <c r="I67" s="9">
        <f t="shared" si="43"/>
        <v>287.0041583904333</v>
      </c>
      <c r="J67" s="9">
        <f t="shared" si="44"/>
        <v>9.7386757167374757E-2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0.47731825957805218</v>
      </c>
      <c r="P67" s="9">
        <f t="shared" si="47"/>
        <v>4.6484477437081721E-2</v>
      </c>
      <c r="Q67" s="12">
        <f t="shared" si="48"/>
        <v>8.8320507130455264E-3</v>
      </c>
      <c r="R67" s="9">
        <f t="shared" si="49"/>
        <v>1.8955666666666669E-2</v>
      </c>
      <c r="S67" s="13">
        <f t="shared" si="50"/>
        <v>0.46593194891829315</v>
      </c>
      <c r="T67" s="2">
        <f t="shared" si="51"/>
        <v>0.01</v>
      </c>
      <c r="U67" s="14">
        <f t="shared" si="52"/>
        <v>4.6593194891829314E-3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2.4759319489182932E-2</v>
      </c>
      <c r="AR67" s="9">
        <f t="shared" si="56"/>
        <v>9.9766666666666666</v>
      </c>
      <c r="AS67" s="1">
        <f t="shared" si="57"/>
        <v>0.19</v>
      </c>
      <c r="AT67" s="1">
        <f t="shared" si="58"/>
        <v>431600</v>
      </c>
      <c r="AU67" s="1">
        <f t="shared" si="59"/>
        <v>135716923.318728</v>
      </c>
    </row>
    <row r="68" spans="1:48" x14ac:dyDescent="0.15">
      <c r="C68" s="7">
        <v>10</v>
      </c>
      <c r="D68" s="7">
        <f t="shared" si="60"/>
        <v>10.6187857454194</v>
      </c>
      <c r="E68" s="10">
        <f t="shared" si="61"/>
        <v>13.8541583904333</v>
      </c>
      <c r="F68" s="7" t="s">
        <v>83</v>
      </c>
      <c r="G68" s="1">
        <v>11</v>
      </c>
      <c r="H68" s="9">
        <f t="shared" si="42"/>
        <v>10.6187857454194</v>
      </c>
      <c r="I68" s="9">
        <f t="shared" si="43"/>
        <v>283.76878574541939</v>
      </c>
      <c r="J68" s="9">
        <f t="shared" si="44"/>
        <v>6.6147660804295433E-2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0.40929209303392189</v>
      </c>
      <c r="O68" s="9">
        <f t="shared" si="62"/>
        <v>0.12130835577371524</v>
      </c>
      <c r="P68" s="9">
        <f t="shared" si="47"/>
        <v>8.0242639704465081E-3</v>
      </c>
      <c r="Q68" s="12">
        <f t="shared" si="48"/>
        <v>1.5246101543848365E-3</v>
      </c>
      <c r="R68" s="9">
        <f t="shared" si="49"/>
        <v>1.8955666666666669E-2</v>
      </c>
      <c r="S68" s="13">
        <f t="shared" si="50"/>
        <v>8.0430310428798932E-2</v>
      </c>
      <c r="T68" s="2">
        <f t="shared" si="51"/>
        <v>0.01</v>
      </c>
      <c r="U68" s="14">
        <f t="shared" si="52"/>
        <v>8.043031042879893E-4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1.2804303104287989E-2</v>
      </c>
      <c r="AR68" s="9">
        <f t="shared" si="56"/>
        <v>9.9766666666666666</v>
      </c>
      <c r="AS68" s="1">
        <f t="shared" si="57"/>
        <v>0.19</v>
      </c>
      <c r="AT68" s="1">
        <f t="shared" si="58"/>
        <v>431600</v>
      </c>
      <c r="AU68" s="1">
        <f t="shared" si="59"/>
        <v>70186122.171637714</v>
      </c>
    </row>
    <row r="69" spans="1:48" x14ac:dyDescent="0.15">
      <c r="C69" s="7">
        <v>11</v>
      </c>
      <c r="D69" s="7">
        <f t="shared" si="60"/>
        <v>5.9815455814333296</v>
      </c>
      <c r="E69" s="10">
        <f t="shared" si="61"/>
        <v>10.6187857454194</v>
      </c>
      <c r="F69" s="7" t="s">
        <v>85</v>
      </c>
      <c r="G69" s="1">
        <v>12</v>
      </c>
      <c r="H69" s="9">
        <f t="shared" si="42"/>
        <v>5.9815455814333296</v>
      </c>
      <c r="I69" s="9">
        <f t="shared" si="43"/>
        <v>279.13154558143333</v>
      </c>
      <c r="J69" s="9">
        <f t="shared" si="44"/>
        <v>3.7406861439959922E-2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0.2130507584699354</v>
      </c>
      <c r="P69" s="9">
        <f t="shared" si="47"/>
        <v>7.9695602017632421E-3</v>
      </c>
      <c r="Q69" s="12">
        <f t="shared" si="48"/>
        <v>1.5142164383350159E-3</v>
      </c>
      <c r="R69" s="9">
        <f t="shared" si="49"/>
        <v>1.8955666666666669E-2</v>
      </c>
      <c r="S69" s="13">
        <f t="shared" si="50"/>
        <v>7.9881993335415041E-2</v>
      </c>
      <c r="T69" s="2">
        <f t="shared" si="51"/>
        <v>0.01</v>
      </c>
      <c r="U69" s="14">
        <f t="shared" si="52"/>
        <v>7.9881993335415046E-4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1.279881993335415E-2</v>
      </c>
      <c r="AR69" s="9">
        <f t="shared" si="56"/>
        <v>9.9766666666666666</v>
      </c>
      <c r="AS69" s="1">
        <f t="shared" si="57"/>
        <v>0.19</v>
      </c>
      <c r="AT69" s="1">
        <f t="shared" si="58"/>
        <v>431600</v>
      </c>
      <c r="AU69" s="1">
        <f t="shared" si="59"/>
        <v>70156066.455062121</v>
      </c>
      <c r="AV69" s="1">
        <f>SUM(AU58:AU69)</f>
        <v>1097459869.3573122</v>
      </c>
    </row>
    <row r="70" spans="1:48" x14ac:dyDescent="0.15">
      <c r="C70" s="7">
        <v>12</v>
      </c>
      <c r="D70" s="7">
        <f t="shared" si="60"/>
        <v>7.3991033459354796</v>
      </c>
      <c r="E70" s="10">
        <f t="shared" si="61"/>
        <v>5.9815455814333296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6.3581223665161302</v>
      </c>
      <c r="E73" s="7"/>
      <c r="F73" s="7"/>
      <c r="G73" s="1">
        <v>1</v>
      </c>
      <c r="H73" s="9">
        <f t="shared" ref="H73:H84" si="63">E74</f>
        <v>6.3581223665161302</v>
      </c>
      <c r="I73" s="9">
        <f t="shared" ref="I73:I84" si="64">H73+273.15</f>
        <v>279.50812236651609</v>
      </c>
      <c r="J73" s="9">
        <f t="shared" ref="J73:J84" si="65">EXP(($C$15*(I73-$C$13))/($C$16*I73*$C$13))</f>
        <v>3.9206819405272333E-2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4.2931467248773208E-3</v>
      </c>
      <c r="Q73" s="12">
        <f t="shared" ref="Q73:Q84" si="69">P73*$B$75</f>
        <v>7.7276641047791775E-4</v>
      </c>
      <c r="R73" s="9">
        <f t="shared" ref="R73:R84" si="70">L73*$B$75</f>
        <v>1.9710000000000002E-2</v>
      </c>
      <c r="S73" s="13">
        <f t="shared" ref="S73:S84" si="71">Q73/R73</f>
        <v>3.9206819405272333E-2</v>
      </c>
      <c r="T73" s="2">
        <f t="shared" ref="T73:T84" si="72">$B$74/100</f>
        <v>0.01</v>
      </c>
      <c r="U73" s="14">
        <f t="shared" ref="U73:U84" si="73">S73*T73</f>
        <v>3.9206819405272335E-4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1.2992068194052724E-2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825</v>
      </c>
      <c r="AU73" s="1">
        <f t="shared" ref="AU73:AU84" si="80">AT73*10000*AS73*0.67*AR73*AQ73</f>
        <v>141544.71783391671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6.1483969812258099</v>
      </c>
      <c r="E74" s="10">
        <f t="shared" ref="E74:E85" si="82">D73</f>
        <v>6.3581223665161302</v>
      </c>
      <c r="F74" s="7" t="s">
        <v>83</v>
      </c>
      <c r="G74" s="1">
        <v>2</v>
      </c>
      <c r="H74" s="9">
        <f t="shared" si="63"/>
        <v>6.1483969812258099</v>
      </c>
      <c r="I74" s="9">
        <f t="shared" si="64"/>
        <v>279.29839698122578</v>
      </c>
      <c r="J74" s="9">
        <f t="shared" si="65"/>
        <v>3.8194546169473806E-2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0.21470685327512271</v>
      </c>
      <c r="P74" s="9">
        <f t="shared" si="68"/>
        <v>8.2006308203191117E-3</v>
      </c>
      <c r="Q74" s="12">
        <f t="shared" si="69"/>
        <v>1.47611354765744E-3</v>
      </c>
      <c r="R74" s="9">
        <f t="shared" si="70"/>
        <v>1.9710000000000002E-2</v>
      </c>
      <c r="S74" s="13">
        <f t="shared" si="71"/>
        <v>7.489160566501471E-2</v>
      </c>
      <c r="T74" s="2">
        <f t="shared" si="72"/>
        <v>0.01</v>
      </c>
      <c r="U74" s="14">
        <f t="shared" si="73"/>
        <v>7.4891605665014711E-4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1.3348916056650147E-2</v>
      </c>
      <c r="AR74" s="9">
        <f t="shared" si="77"/>
        <v>10.950000000000001</v>
      </c>
      <c r="AS74" s="1">
        <f t="shared" si="78"/>
        <v>0.18</v>
      </c>
      <c r="AT74" s="1">
        <f t="shared" si="79"/>
        <v>825</v>
      </c>
      <c r="AU74" s="1">
        <f t="shared" si="80"/>
        <v>145432.46913467653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4.95234808758621</v>
      </c>
      <c r="E75" s="10">
        <f t="shared" si="82"/>
        <v>6.1483969812258099</v>
      </c>
      <c r="F75" s="7" t="s">
        <v>83</v>
      </c>
      <c r="G75" s="1">
        <v>3</v>
      </c>
      <c r="H75" s="9">
        <f t="shared" si="63"/>
        <v>4.95234808758621</v>
      </c>
      <c r="I75" s="9">
        <f t="shared" si="64"/>
        <v>278.10234808758617</v>
      </c>
      <c r="J75" s="9">
        <f t="shared" si="65"/>
        <v>3.2876617116581956E-2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0.31600622245480359</v>
      </c>
      <c r="P75" s="9">
        <f t="shared" si="68"/>
        <v>1.0389215582104001E-2</v>
      </c>
      <c r="Q75" s="12">
        <f t="shared" si="69"/>
        <v>1.87005880477872E-3</v>
      </c>
      <c r="R75" s="9">
        <f t="shared" si="70"/>
        <v>1.9710000000000002E-2</v>
      </c>
      <c r="S75" s="13">
        <f t="shared" si="71"/>
        <v>9.4878681115105015E-2</v>
      </c>
      <c r="T75" s="2">
        <f t="shared" si="72"/>
        <v>0.01</v>
      </c>
      <c r="U75" s="14">
        <f t="shared" si="73"/>
        <v>9.4878681115105016E-4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1.3548786811151051E-2</v>
      </c>
      <c r="AR75" s="9">
        <f t="shared" si="77"/>
        <v>10.950000000000001</v>
      </c>
      <c r="AS75" s="1">
        <f t="shared" si="78"/>
        <v>0.18</v>
      </c>
      <c r="AT75" s="1">
        <f t="shared" si="79"/>
        <v>825</v>
      </c>
      <c r="AU75" s="1">
        <f t="shared" si="80"/>
        <v>147610.0015434144</v>
      </c>
    </row>
    <row r="76" spans="1:48" x14ac:dyDescent="0.15">
      <c r="C76" s="7">
        <v>3</v>
      </c>
      <c r="D76" s="7">
        <f t="shared" si="81"/>
        <v>6.3422424222580602</v>
      </c>
      <c r="E76" s="10">
        <f t="shared" si="82"/>
        <v>4.95234808758621</v>
      </c>
      <c r="F76" s="7" t="s">
        <v>83</v>
      </c>
      <c r="G76" s="1">
        <v>4</v>
      </c>
      <c r="H76" s="9">
        <f t="shared" si="63"/>
        <v>6.3422424222580602</v>
      </c>
      <c r="I76" s="9">
        <f t="shared" si="64"/>
        <v>279.49224242225802</v>
      </c>
      <c r="J76" s="9">
        <f t="shared" si="65"/>
        <v>3.9129296071285062E-2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0.41511700687269965</v>
      </c>
      <c r="P76" s="9">
        <f t="shared" si="68"/>
        <v>1.6243236266147539E-2</v>
      </c>
      <c r="Q76" s="12">
        <f t="shared" si="69"/>
        <v>2.9237825279065568E-3</v>
      </c>
      <c r="R76" s="9">
        <f t="shared" si="70"/>
        <v>1.9710000000000002E-2</v>
      </c>
      <c r="S76" s="13">
        <f t="shared" si="71"/>
        <v>0.14834005722509166</v>
      </c>
      <c r="T76" s="2">
        <f t="shared" si="72"/>
        <v>0.01</v>
      </c>
      <c r="U76" s="14">
        <f t="shared" si="73"/>
        <v>1.4834005722509167E-3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1.4083400572250916E-2</v>
      </c>
      <c r="AR76" s="9">
        <f t="shared" si="77"/>
        <v>10.950000000000001</v>
      </c>
      <c r="AS76" s="1">
        <f t="shared" si="78"/>
        <v>0.18</v>
      </c>
      <c r="AT76" s="1">
        <f t="shared" si="79"/>
        <v>825</v>
      </c>
      <c r="AU76" s="1">
        <f t="shared" si="80"/>
        <v>153434.45942300351</v>
      </c>
    </row>
    <row r="77" spans="1:48" x14ac:dyDescent="0.15">
      <c r="C77" s="7">
        <v>4</v>
      </c>
      <c r="D77" s="7">
        <f t="shared" si="81"/>
        <v>7.0358333584666699</v>
      </c>
      <c r="E77" s="10">
        <f t="shared" si="82"/>
        <v>6.3422424222580602</v>
      </c>
      <c r="F77" s="7" t="s">
        <v>83</v>
      </c>
      <c r="G77" s="1">
        <v>5</v>
      </c>
      <c r="H77" s="9">
        <f t="shared" si="63"/>
        <v>7.0358333584666699</v>
      </c>
      <c r="I77" s="9">
        <f t="shared" si="64"/>
        <v>280.18583335846665</v>
      </c>
      <c r="J77" s="9">
        <f t="shared" si="65"/>
        <v>4.2653543486172688E-2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0.37893008207622453</v>
      </c>
      <c r="O77" s="9">
        <f t="shared" si="83"/>
        <v>0.12944368853032756</v>
      </c>
      <c r="P77" s="9">
        <f t="shared" si="68"/>
        <v>5.521231997738919E-3</v>
      </c>
      <c r="Q77" s="12">
        <f t="shared" si="69"/>
        <v>9.9382175959300545E-4</v>
      </c>
      <c r="R77" s="9">
        <f t="shared" si="70"/>
        <v>1.9710000000000002E-2</v>
      </c>
      <c r="S77" s="13">
        <f t="shared" si="71"/>
        <v>5.0422210025012959E-2</v>
      </c>
      <c r="T77" s="2">
        <f t="shared" si="72"/>
        <v>0.01</v>
      </c>
      <c r="U77" s="14">
        <f t="shared" si="73"/>
        <v>5.0422210025012962E-4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1.310422210025013E-2</v>
      </c>
      <c r="AR77" s="9">
        <f t="shared" si="77"/>
        <v>10.950000000000001</v>
      </c>
      <c r="AS77" s="1">
        <f t="shared" si="78"/>
        <v>0.18</v>
      </c>
      <c r="AT77" s="1">
        <f t="shared" si="79"/>
        <v>825</v>
      </c>
      <c r="AU77" s="1">
        <f t="shared" si="80"/>
        <v>142766.60127615035</v>
      </c>
    </row>
    <row r="78" spans="1:48" x14ac:dyDescent="0.15">
      <c r="C78" s="7">
        <v>5</v>
      </c>
      <c r="D78" s="7">
        <f t="shared" si="81"/>
        <v>11.784625110935499</v>
      </c>
      <c r="E78" s="10">
        <f t="shared" si="82"/>
        <v>7.0358333584666699</v>
      </c>
      <c r="F78" s="7" t="s">
        <v>85</v>
      </c>
      <c r="G78" s="1">
        <v>6</v>
      </c>
      <c r="H78" s="9">
        <f t="shared" si="63"/>
        <v>11.784625110935499</v>
      </c>
      <c r="I78" s="9">
        <f t="shared" si="64"/>
        <v>284.93462511093549</v>
      </c>
      <c r="J78" s="9">
        <f t="shared" si="65"/>
        <v>7.6117809236936229E-2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0.23342245653258867</v>
      </c>
      <c r="P78" s="9">
        <f t="shared" si="68"/>
        <v>1.7767606017964625E-2</v>
      </c>
      <c r="Q78" s="12">
        <f t="shared" si="69"/>
        <v>3.1981690832336325E-3</v>
      </c>
      <c r="R78" s="9">
        <f t="shared" si="70"/>
        <v>1.9710000000000002E-2</v>
      </c>
      <c r="S78" s="13">
        <f t="shared" si="71"/>
        <v>0.1622612421731929</v>
      </c>
      <c r="T78" s="2">
        <f t="shared" si="72"/>
        <v>0.01</v>
      </c>
      <c r="U78" s="14">
        <f t="shared" si="73"/>
        <v>1.6226124217319292E-3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1.422261242173193E-2</v>
      </c>
      <c r="AR78" s="9">
        <f t="shared" si="77"/>
        <v>10.950000000000001</v>
      </c>
      <c r="AS78" s="1">
        <f t="shared" si="78"/>
        <v>0.18</v>
      </c>
      <c r="AT78" s="1">
        <f t="shared" si="79"/>
        <v>825</v>
      </c>
      <c r="AU78" s="1">
        <f t="shared" si="80"/>
        <v>154951.13110757392</v>
      </c>
    </row>
    <row r="79" spans="1:48" x14ac:dyDescent="0.15">
      <c r="C79" s="7">
        <v>6</v>
      </c>
      <c r="D79" s="7">
        <f t="shared" si="81"/>
        <v>14.328032752</v>
      </c>
      <c r="E79" s="10">
        <f t="shared" si="82"/>
        <v>11.784625110935499</v>
      </c>
      <c r="F79" s="7" t="s">
        <v>83</v>
      </c>
      <c r="G79" s="1">
        <v>7</v>
      </c>
      <c r="H79" s="9">
        <f t="shared" si="63"/>
        <v>14.328032752</v>
      </c>
      <c r="I79" s="9">
        <f t="shared" si="64"/>
        <v>287.47803275199999</v>
      </c>
      <c r="J79" s="9">
        <f t="shared" si="65"/>
        <v>0.10298802089377525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0.32515485051462406</v>
      </c>
      <c r="P79" s="9">
        <f t="shared" si="68"/>
        <v>3.3487054538512473E-2</v>
      </c>
      <c r="Q79" s="12">
        <f t="shared" si="69"/>
        <v>6.0276698169322452E-3</v>
      </c>
      <c r="R79" s="9">
        <f t="shared" si="70"/>
        <v>1.9710000000000002E-2</v>
      </c>
      <c r="S79" s="13">
        <f t="shared" si="71"/>
        <v>0.30581784966678055</v>
      </c>
      <c r="T79" s="2">
        <f t="shared" si="72"/>
        <v>0.01</v>
      </c>
      <c r="U79" s="14">
        <f t="shared" si="73"/>
        <v>3.0581784966678058E-3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2.4658178496667807E-2</v>
      </c>
      <c r="AR79" s="9">
        <f t="shared" si="77"/>
        <v>10.950000000000001</v>
      </c>
      <c r="AS79" s="1">
        <f t="shared" si="78"/>
        <v>0.18</v>
      </c>
      <c r="AT79" s="1">
        <f t="shared" si="79"/>
        <v>825</v>
      </c>
      <c r="AU79" s="1">
        <f t="shared" si="80"/>
        <v>268643.51891309302</v>
      </c>
    </row>
    <row r="80" spans="1:48" x14ac:dyDescent="0.15">
      <c r="C80" s="7">
        <v>7</v>
      </c>
      <c r="D80" s="7">
        <f t="shared" si="81"/>
        <v>14.7593931254839</v>
      </c>
      <c r="E80" s="10">
        <f t="shared" si="82"/>
        <v>14.328032752</v>
      </c>
      <c r="F80" s="7" t="s">
        <v>83</v>
      </c>
      <c r="G80" s="1">
        <v>8</v>
      </c>
      <c r="H80" s="9">
        <f t="shared" si="63"/>
        <v>14.7593931254839</v>
      </c>
      <c r="I80" s="9">
        <f t="shared" si="64"/>
        <v>287.90939312548386</v>
      </c>
      <c r="J80" s="9">
        <f t="shared" si="65"/>
        <v>0.10834904815716385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0.40116779597611157</v>
      </c>
      <c r="P80" s="9">
        <f t="shared" si="68"/>
        <v>4.3466148845318998E-2</v>
      </c>
      <c r="Q80" s="12">
        <f t="shared" si="69"/>
        <v>7.8239067921574198E-3</v>
      </c>
      <c r="R80" s="9">
        <f t="shared" si="70"/>
        <v>1.9710000000000002E-2</v>
      </c>
      <c r="S80" s="13">
        <f t="shared" si="71"/>
        <v>0.39695113100747942</v>
      </c>
      <c r="T80" s="2">
        <f t="shared" si="72"/>
        <v>0.01</v>
      </c>
      <c r="U80" s="14">
        <f t="shared" si="73"/>
        <v>3.9695113100747942E-3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2.5569511310074795E-2</v>
      </c>
      <c r="AR80" s="9">
        <f t="shared" si="77"/>
        <v>10.950000000000001</v>
      </c>
      <c r="AS80" s="1">
        <f t="shared" si="78"/>
        <v>0.18</v>
      </c>
      <c r="AT80" s="1">
        <f t="shared" si="79"/>
        <v>825</v>
      </c>
      <c r="AU80" s="1">
        <f t="shared" si="80"/>
        <v>278572.21879365022</v>
      </c>
    </row>
    <row r="81" spans="1:48" x14ac:dyDescent="0.15">
      <c r="C81" s="7">
        <v>8</v>
      </c>
      <c r="D81" s="7">
        <f t="shared" si="81"/>
        <v>15.1211999364516</v>
      </c>
      <c r="E81" s="10">
        <f t="shared" si="82"/>
        <v>14.7593931254839</v>
      </c>
      <c r="F81" s="7" t="s">
        <v>83</v>
      </c>
      <c r="G81" s="1">
        <v>9</v>
      </c>
      <c r="H81" s="9">
        <f t="shared" si="63"/>
        <v>15.1211999364516</v>
      </c>
      <c r="I81" s="9">
        <f t="shared" si="64"/>
        <v>288.27119993645158</v>
      </c>
      <c r="J81" s="9">
        <f t="shared" si="65"/>
        <v>0.11304701684232114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0.46720164713079254</v>
      </c>
      <c r="P81" s="9">
        <f t="shared" si="68"/>
        <v>5.2815752471954885E-2</v>
      </c>
      <c r="Q81" s="12">
        <f t="shared" si="69"/>
        <v>9.5068354449518791E-3</v>
      </c>
      <c r="R81" s="9">
        <f t="shared" si="70"/>
        <v>1.9710000000000002E-2</v>
      </c>
      <c r="S81" s="13">
        <f t="shared" si="71"/>
        <v>0.48233563901328658</v>
      </c>
      <c r="T81" s="2">
        <f t="shared" si="72"/>
        <v>0.01</v>
      </c>
      <c r="U81" s="14">
        <f t="shared" si="73"/>
        <v>4.8233563901328661E-3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2.6423356390132866E-2</v>
      </c>
      <c r="AR81" s="9">
        <f t="shared" si="77"/>
        <v>10.950000000000001</v>
      </c>
      <c r="AS81" s="1">
        <f t="shared" si="78"/>
        <v>0.18</v>
      </c>
      <c r="AT81" s="1">
        <f t="shared" si="79"/>
        <v>825</v>
      </c>
      <c r="AU81" s="1">
        <f t="shared" si="80"/>
        <v>287874.60692197154</v>
      </c>
    </row>
    <row r="82" spans="1:48" x14ac:dyDescent="0.15">
      <c r="C82" s="7">
        <v>9</v>
      </c>
      <c r="D82" s="7">
        <f t="shared" si="81"/>
        <v>13.8541583904333</v>
      </c>
      <c r="E82" s="10">
        <f t="shared" si="82"/>
        <v>15.1211999364516</v>
      </c>
      <c r="F82" s="7" t="s">
        <v>83</v>
      </c>
      <c r="G82" s="1">
        <v>10</v>
      </c>
      <c r="H82" s="9">
        <f t="shared" si="63"/>
        <v>13.8541583904333</v>
      </c>
      <c r="I82" s="9">
        <f t="shared" si="64"/>
        <v>287.0041583904333</v>
      </c>
      <c r="J82" s="9">
        <f t="shared" si="65"/>
        <v>9.7386757167374757E-2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0.52388589465883761</v>
      </c>
      <c r="P82" s="9">
        <f t="shared" si="68"/>
        <v>5.1019548406553088E-2</v>
      </c>
      <c r="Q82" s="12">
        <f t="shared" si="69"/>
        <v>9.1835187131795552E-3</v>
      </c>
      <c r="R82" s="9">
        <f t="shared" si="70"/>
        <v>1.9710000000000002E-2</v>
      </c>
      <c r="S82" s="13">
        <f t="shared" si="71"/>
        <v>0.46593194891829298</v>
      </c>
      <c r="T82" s="2">
        <f t="shared" si="72"/>
        <v>0.01</v>
      </c>
      <c r="U82" s="14">
        <f t="shared" si="73"/>
        <v>4.6593194891829297E-3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2.625931948918293E-2</v>
      </c>
      <c r="AR82" s="9">
        <f t="shared" si="77"/>
        <v>10.950000000000001</v>
      </c>
      <c r="AS82" s="1">
        <f t="shared" si="78"/>
        <v>0.18</v>
      </c>
      <c r="AT82" s="1">
        <f t="shared" si="79"/>
        <v>825</v>
      </c>
      <c r="AU82" s="1">
        <f t="shared" si="80"/>
        <v>286087.47368710005</v>
      </c>
    </row>
    <row r="83" spans="1:48" x14ac:dyDescent="0.15">
      <c r="C83" s="7">
        <v>10</v>
      </c>
      <c r="D83" s="7">
        <f t="shared" si="81"/>
        <v>10.6187857454194</v>
      </c>
      <c r="E83" s="10">
        <f t="shared" si="82"/>
        <v>13.8541583904333</v>
      </c>
      <c r="F83" s="7" t="s">
        <v>83</v>
      </c>
      <c r="G83" s="1">
        <v>11</v>
      </c>
      <c r="H83" s="9">
        <f t="shared" si="63"/>
        <v>10.6187857454194</v>
      </c>
      <c r="I83" s="9">
        <f t="shared" si="64"/>
        <v>283.76878574541939</v>
      </c>
      <c r="J83" s="9">
        <f t="shared" si="65"/>
        <v>6.6147660804295433E-2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0.44922302893967031</v>
      </c>
      <c r="O83" s="9">
        <f t="shared" si="83"/>
        <v>0.13314331731261425</v>
      </c>
      <c r="P83" s="9">
        <f t="shared" si="68"/>
        <v>8.8071189919534838E-3</v>
      </c>
      <c r="Q83" s="12">
        <f t="shared" si="69"/>
        <v>1.585281418551627E-3</v>
      </c>
      <c r="R83" s="9">
        <f t="shared" si="70"/>
        <v>1.9710000000000002E-2</v>
      </c>
      <c r="S83" s="13">
        <f t="shared" si="71"/>
        <v>8.0430310428798932E-2</v>
      </c>
      <c r="T83" s="2">
        <f t="shared" si="72"/>
        <v>0.01</v>
      </c>
      <c r="U83" s="14">
        <f t="shared" si="73"/>
        <v>8.043031042879893E-4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1.3404303104287989E-2</v>
      </c>
      <c r="AR83" s="9">
        <f t="shared" si="77"/>
        <v>10.950000000000001</v>
      </c>
      <c r="AS83" s="1">
        <f t="shared" si="78"/>
        <v>0.18</v>
      </c>
      <c r="AT83" s="1">
        <f t="shared" si="79"/>
        <v>825</v>
      </c>
      <c r="AU83" s="1">
        <f t="shared" si="80"/>
        <v>146035.89454104414</v>
      </c>
    </row>
    <row r="84" spans="1:48" x14ac:dyDescent="0.15">
      <c r="C84" s="7">
        <v>11</v>
      </c>
      <c r="D84" s="7">
        <f t="shared" si="81"/>
        <v>5.9815455814333296</v>
      </c>
      <c r="E84" s="10">
        <f t="shared" si="82"/>
        <v>10.6187857454194</v>
      </c>
      <c r="F84" s="7" t="s">
        <v>85</v>
      </c>
      <c r="G84" s="1">
        <v>12</v>
      </c>
      <c r="H84" s="9">
        <f t="shared" si="63"/>
        <v>5.9815455814333296</v>
      </c>
      <c r="I84" s="9">
        <f t="shared" si="64"/>
        <v>279.13154558143333</v>
      </c>
      <c r="J84" s="9">
        <f t="shared" si="65"/>
        <v>3.7406861439959922E-2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0.23383619832066077</v>
      </c>
      <c r="P84" s="9">
        <f t="shared" si="68"/>
        <v>8.7470782702279461E-3</v>
      </c>
      <c r="Q84" s="12">
        <f t="shared" si="69"/>
        <v>1.5744740886410302E-3</v>
      </c>
      <c r="R84" s="9">
        <f t="shared" si="70"/>
        <v>1.9710000000000002E-2</v>
      </c>
      <c r="S84" s="13">
        <f t="shared" si="71"/>
        <v>7.9881993335415027E-2</v>
      </c>
      <c r="T84" s="2">
        <f t="shared" si="72"/>
        <v>0.01</v>
      </c>
      <c r="U84" s="14">
        <f t="shared" si="73"/>
        <v>7.9881993335415024E-4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1.339881993335415E-2</v>
      </c>
      <c r="AR84" s="9">
        <f t="shared" si="77"/>
        <v>10.950000000000001</v>
      </c>
      <c r="AS84" s="1">
        <f t="shared" si="78"/>
        <v>0.18</v>
      </c>
      <c r="AT84" s="1">
        <f t="shared" si="79"/>
        <v>825</v>
      </c>
      <c r="AU84" s="1">
        <f t="shared" si="80"/>
        <v>145976.15702496332</v>
      </c>
      <c r="AV84" s="1">
        <f>SUM(AU73:AU84)</f>
        <v>2298929.2502005575</v>
      </c>
    </row>
    <row r="85" spans="1:48" x14ac:dyDescent="0.15">
      <c r="C85" s="7">
        <v>12</v>
      </c>
      <c r="D85" s="7">
        <f t="shared" si="81"/>
        <v>7.3991033459354796</v>
      </c>
      <c r="E85" s="10">
        <f t="shared" si="82"/>
        <v>5.9815455814333296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6.3581223665161302</v>
      </c>
      <c r="E89" s="7"/>
      <c r="F89" s="7"/>
      <c r="G89" s="1">
        <v>1</v>
      </c>
      <c r="H89" s="9">
        <f t="shared" ref="H89:H100" si="84">E90</f>
        <v>6.3581223665161302</v>
      </c>
      <c r="I89" s="9">
        <f t="shared" ref="I89:I100" si="85">H89+273.15</f>
        <v>279.50812236651609</v>
      </c>
      <c r="J89" s="9">
        <f t="shared" ref="J89:J100" si="86">EXP(($C$15*(I89-$C$13))/($C$16*I89*$C$13))</f>
        <v>3.9206819405272333E-2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0.20800295882030617</v>
      </c>
      <c r="Q89" s="12">
        <f t="shared" ref="Q89:Q100" si="90">P89*$B$91</f>
        <v>9.360133146913778E-2</v>
      </c>
      <c r="R89" s="9">
        <f t="shared" ref="R89:R100" si="91">L89*$B$91</f>
        <v>2.3873737500000001</v>
      </c>
      <c r="S89" s="13">
        <f t="shared" ref="S89:S100" si="92">Q89/R89</f>
        <v>3.9206819405272333E-2</v>
      </c>
      <c r="T89" s="2">
        <f t="shared" ref="T89:T100" si="93">$B$90/100</f>
        <v>0.51</v>
      </c>
      <c r="U89" s="14">
        <f t="shared" ref="U89:U100" si="94">S89*T89</f>
        <v>1.9995477896688891E-2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3.63656365858517E-2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132858.33333333334</v>
      </c>
      <c r="AN89" s="1">
        <f t="shared" ref="AN89:AN100" si="99">AM89*10000*AK89*AJ89</f>
        <v>502594485.15648764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6.1483969812258099</v>
      </c>
      <c r="E90" s="10">
        <f t="shared" ref="E90:E101" si="101">D89</f>
        <v>6.3581223665161302</v>
      </c>
      <c r="F90" s="7" t="s">
        <v>83</v>
      </c>
      <c r="G90" s="1">
        <v>2</v>
      </c>
      <c r="H90" s="9">
        <f t="shared" si="84"/>
        <v>6.1483969812258099</v>
      </c>
      <c r="I90" s="9">
        <f t="shared" si="85"/>
        <v>279.29839698122578</v>
      </c>
      <c r="J90" s="9">
        <f t="shared" si="86"/>
        <v>3.8194546169473806E-2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10.402547041179695</v>
      </c>
      <c r="P90" s="9">
        <f t="shared" si="89"/>
        <v>0.39732056324446097</v>
      </c>
      <c r="Q90" s="12">
        <f t="shared" si="90"/>
        <v>0.17879425346000744</v>
      </c>
      <c r="R90" s="9">
        <f t="shared" si="91"/>
        <v>2.3873737500000001</v>
      </c>
      <c r="S90" s="13">
        <f t="shared" si="92"/>
        <v>7.4891605665014724E-2</v>
      </c>
      <c r="T90" s="2">
        <f t="shared" si="93"/>
        <v>0.51</v>
      </c>
      <c r="U90" s="14">
        <f t="shared" si="94"/>
        <v>3.8194718889157507E-2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4.1852707745080986E-2</v>
      </c>
      <c r="AK90" s="9">
        <f t="shared" si="96"/>
        <v>10.4025</v>
      </c>
      <c r="AL90" s="1">
        <f t="shared" si="97"/>
        <v>0.45</v>
      </c>
      <c r="AM90" s="17">
        <f t="shared" si="98"/>
        <v>132858.33333333334</v>
      </c>
      <c r="AN90" s="1">
        <f t="shared" si="99"/>
        <v>578429035.66076183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4.95234808758621</v>
      </c>
      <c r="E91" s="10">
        <f t="shared" si="101"/>
        <v>6.1483969812258099</v>
      </c>
      <c r="F91" s="7" t="s">
        <v>83</v>
      </c>
      <c r="G91" s="1">
        <v>3</v>
      </c>
      <c r="H91" s="9">
        <f t="shared" si="84"/>
        <v>4.95234808758621</v>
      </c>
      <c r="I91" s="9">
        <f t="shared" si="85"/>
        <v>278.10234808758617</v>
      </c>
      <c r="J91" s="9">
        <f t="shared" si="86"/>
        <v>3.2876617116581956E-2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15.310501477935233</v>
      </c>
      <c r="P91" s="9">
        <f t="shared" si="89"/>
        <v>0.5033574949529388</v>
      </c>
      <c r="Q91" s="12">
        <f t="shared" si="90"/>
        <v>0.22651087272882248</v>
      </c>
      <c r="R91" s="9">
        <f t="shared" si="91"/>
        <v>2.3873737500000001</v>
      </c>
      <c r="S91" s="13">
        <f t="shared" si="92"/>
        <v>9.4878681115105029E-2</v>
      </c>
      <c r="T91" s="2">
        <f t="shared" si="93"/>
        <v>0.51</v>
      </c>
      <c r="U91" s="14">
        <f t="shared" si="94"/>
        <v>4.8388127368703564E-2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4.492602040166413E-2</v>
      </c>
      <c r="AK91" s="9">
        <f t="shared" si="96"/>
        <v>10.4025</v>
      </c>
      <c r="AL91" s="1">
        <f t="shared" si="97"/>
        <v>0.45</v>
      </c>
      <c r="AM91" s="17">
        <f t="shared" si="98"/>
        <v>132858.33333333334</v>
      </c>
      <c r="AN91" s="1">
        <f t="shared" si="99"/>
        <v>620904024.06674707</v>
      </c>
    </row>
    <row r="92" spans="1:48" x14ac:dyDescent="0.15">
      <c r="C92" s="7">
        <v>3</v>
      </c>
      <c r="D92" s="7">
        <f t="shared" si="100"/>
        <v>6.3422424222580602</v>
      </c>
      <c r="E92" s="10">
        <f t="shared" si="101"/>
        <v>4.95234808758621</v>
      </c>
      <c r="F92" s="7" t="s">
        <v>83</v>
      </c>
      <c r="G92" s="1">
        <v>4</v>
      </c>
      <c r="H92" s="9">
        <f t="shared" si="84"/>
        <v>6.3422424222580602</v>
      </c>
      <c r="I92" s="9">
        <f t="shared" si="85"/>
        <v>279.49224242225802</v>
      </c>
      <c r="J92" s="9">
        <f t="shared" si="86"/>
        <v>3.9129296071285062E-2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20.112418982982295</v>
      </c>
      <c r="P92" s="9">
        <f t="shared" si="89"/>
        <v>0.78698479709484825</v>
      </c>
      <c r="Q92" s="12">
        <f t="shared" si="90"/>
        <v>0.3541431586926817</v>
      </c>
      <c r="R92" s="9">
        <f t="shared" si="91"/>
        <v>2.3873737500000001</v>
      </c>
      <c r="S92" s="13">
        <f t="shared" si="92"/>
        <v>0.14834005722509166</v>
      </c>
      <c r="T92" s="2">
        <f t="shared" si="93"/>
        <v>0.51</v>
      </c>
      <c r="U92" s="14">
        <f t="shared" si="94"/>
        <v>7.5653429184796755E-2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5.3146508899216224E-2</v>
      </c>
      <c r="AK92" s="9">
        <f t="shared" si="96"/>
        <v>10.4025</v>
      </c>
      <c r="AL92" s="1">
        <f t="shared" si="97"/>
        <v>0.45</v>
      </c>
      <c r="AM92" s="17">
        <f t="shared" si="98"/>
        <v>132858.33333333334</v>
      </c>
      <c r="AN92" s="1">
        <f t="shared" si="99"/>
        <v>734516009.77771473</v>
      </c>
    </row>
    <row r="93" spans="1:48" x14ac:dyDescent="0.15">
      <c r="C93" s="7">
        <v>4</v>
      </c>
      <c r="D93" s="7">
        <f t="shared" si="100"/>
        <v>7.0358333584666699</v>
      </c>
      <c r="E93" s="10">
        <f t="shared" si="101"/>
        <v>6.3422424222580602</v>
      </c>
      <c r="F93" s="7" t="s">
        <v>83</v>
      </c>
      <c r="G93" s="1">
        <v>5</v>
      </c>
      <c r="H93" s="9">
        <f t="shared" si="84"/>
        <v>7.0358333584666699</v>
      </c>
      <c r="I93" s="9">
        <f t="shared" si="85"/>
        <v>280.18583335846665</v>
      </c>
      <c r="J93" s="9">
        <f t="shared" si="86"/>
        <v>4.2653543486172688E-2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18.359162476593074</v>
      </c>
      <c r="O93" s="9">
        <f t="shared" si="102"/>
        <v>6.2715467092943697</v>
      </c>
      <c r="P93" s="9">
        <f t="shared" si="89"/>
        <v>0.26750369029045062</v>
      </c>
      <c r="Q93" s="12">
        <f t="shared" si="90"/>
        <v>0.12037666063070278</v>
      </c>
      <c r="R93" s="9">
        <f t="shared" si="91"/>
        <v>2.3873737500000001</v>
      </c>
      <c r="S93" s="13">
        <f t="shared" si="92"/>
        <v>5.0422210025012959E-2</v>
      </c>
      <c r="T93" s="2">
        <f t="shared" si="93"/>
        <v>0.51</v>
      </c>
      <c r="U93" s="14">
        <f t="shared" si="94"/>
        <v>2.5715327112756609E-2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3.0664171124496119E-2</v>
      </c>
      <c r="AK93" s="9">
        <f t="shared" si="96"/>
        <v>10.4025</v>
      </c>
      <c r="AL93" s="1">
        <f t="shared" si="97"/>
        <v>0.45</v>
      </c>
      <c r="AM93" s="17">
        <f t="shared" si="98"/>
        <v>132858.33333333334</v>
      </c>
      <c r="AN93" s="1">
        <f t="shared" si="99"/>
        <v>423796879.30617899</v>
      </c>
    </row>
    <row r="94" spans="1:48" x14ac:dyDescent="0.15">
      <c r="C94" s="7">
        <v>5</v>
      </c>
      <c r="D94" s="7">
        <f t="shared" si="100"/>
        <v>11.784625110935499</v>
      </c>
      <c r="E94" s="10">
        <f t="shared" si="101"/>
        <v>7.0358333584666699</v>
      </c>
      <c r="F94" s="7" t="s">
        <v>85</v>
      </c>
      <c r="G94" s="1">
        <v>6</v>
      </c>
      <c r="H94" s="9">
        <f t="shared" si="84"/>
        <v>11.784625110935499</v>
      </c>
      <c r="I94" s="9">
        <f t="shared" si="85"/>
        <v>284.93462511093549</v>
      </c>
      <c r="J94" s="9">
        <f t="shared" si="86"/>
        <v>7.6117809236936229E-2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11.30931801900392</v>
      </c>
      <c r="P94" s="9">
        <f t="shared" si="89"/>
        <v>0.86084051157038588</v>
      </c>
      <c r="Q94" s="12">
        <f t="shared" si="90"/>
        <v>0.38737823020667367</v>
      </c>
      <c r="R94" s="9">
        <f t="shared" si="91"/>
        <v>2.3873737500000001</v>
      </c>
      <c r="S94" s="13">
        <f t="shared" si="92"/>
        <v>0.16226124217319288</v>
      </c>
      <c r="T94" s="2">
        <f t="shared" si="93"/>
        <v>0.51</v>
      </c>
      <c r="U94" s="14">
        <f t="shared" si="94"/>
        <v>8.2753233508328375E-2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5.1079099902761008E-2</v>
      </c>
      <c r="AK94" s="9">
        <f t="shared" si="96"/>
        <v>10.4025</v>
      </c>
      <c r="AL94" s="1">
        <f t="shared" si="97"/>
        <v>0.45</v>
      </c>
      <c r="AM94" s="17">
        <f t="shared" si="98"/>
        <v>132858.33333333334</v>
      </c>
      <c r="AN94" s="1">
        <f t="shared" si="99"/>
        <v>705943201.5517875</v>
      </c>
    </row>
    <row r="95" spans="1:48" x14ac:dyDescent="0.15">
      <c r="C95" s="7">
        <v>6</v>
      </c>
      <c r="D95" s="7">
        <f t="shared" si="100"/>
        <v>14.328032752</v>
      </c>
      <c r="E95" s="10">
        <f t="shared" si="101"/>
        <v>11.784625110935499</v>
      </c>
      <c r="F95" s="7" t="s">
        <v>83</v>
      </c>
      <c r="G95" s="1">
        <v>7</v>
      </c>
      <c r="H95" s="9">
        <f t="shared" si="84"/>
        <v>14.328032752</v>
      </c>
      <c r="I95" s="9">
        <f t="shared" si="85"/>
        <v>287.47803275199999</v>
      </c>
      <c r="J95" s="9">
        <f t="shared" si="86"/>
        <v>0.10298802089377525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15.753752507433534</v>
      </c>
      <c r="P95" s="9">
        <f t="shared" si="89"/>
        <v>1.6224477923909291</v>
      </c>
      <c r="Q95" s="12">
        <f t="shared" si="90"/>
        <v>0.7301015065759181</v>
      </c>
      <c r="R95" s="9">
        <f t="shared" si="91"/>
        <v>2.3873737500000001</v>
      </c>
      <c r="S95" s="13">
        <f t="shared" si="92"/>
        <v>0.30581784966678055</v>
      </c>
      <c r="T95" s="2">
        <f t="shared" si="93"/>
        <v>0.51</v>
      </c>
      <c r="U95" s="14">
        <f t="shared" si="94"/>
        <v>0.15596710333005809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9.3479081654012516E-2</v>
      </c>
      <c r="AK95" s="9">
        <f t="shared" si="96"/>
        <v>10.4025</v>
      </c>
      <c r="AL95" s="1">
        <f t="shared" si="97"/>
        <v>0.45</v>
      </c>
      <c r="AM95" s="17">
        <f t="shared" si="98"/>
        <v>132858.33333333334</v>
      </c>
      <c r="AN95" s="1">
        <f t="shared" si="99"/>
        <v>1291935885.8433509</v>
      </c>
    </row>
    <row r="96" spans="1:48" x14ac:dyDescent="0.15">
      <c r="C96" s="7">
        <v>7</v>
      </c>
      <c r="D96" s="7">
        <f t="shared" si="100"/>
        <v>14.7593931254839</v>
      </c>
      <c r="E96" s="10">
        <f t="shared" si="101"/>
        <v>14.328032752</v>
      </c>
      <c r="F96" s="7" t="s">
        <v>83</v>
      </c>
      <c r="G96" s="1">
        <v>8</v>
      </c>
      <c r="H96" s="9">
        <f t="shared" si="84"/>
        <v>14.7593931254839</v>
      </c>
      <c r="I96" s="9">
        <f t="shared" si="85"/>
        <v>287.90939312548386</v>
      </c>
      <c r="J96" s="9">
        <f t="shared" si="86"/>
        <v>0.10834904815716385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19.436579715042605</v>
      </c>
      <c r="P96" s="9">
        <f t="shared" si="89"/>
        <v>2.1059349115557051</v>
      </c>
      <c r="Q96" s="12">
        <f t="shared" si="90"/>
        <v>0.94767071020006732</v>
      </c>
      <c r="R96" s="9">
        <f t="shared" si="91"/>
        <v>2.3873737500000001</v>
      </c>
      <c r="S96" s="13">
        <f t="shared" si="92"/>
        <v>0.39695113100747936</v>
      </c>
      <c r="T96" s="2">
        <f t="shared" si="93"/>
        <v>0.51</v>
      </c>
      <c r="U96" s="14">
        <f t="shared" si="94"/>
        <v>0.20244507681381449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0.10749219065936506</v>
      </c>
      <c r="AK96" s="9">
        <f t="shared" si="96"/>
        <v>10.4025</v>
      </c>
      <c r="AL96" s="1">
        <f t="shared" si="97"/>
        <v>0.45</v>
      </c>
      <c r="AM96" s="17">
        <f t="shared" si="98"/>
        <v>132858.33333333334</v>
      </c>
      <c r="AN96" s="1">
        <f t="shared" si="99"/>
        <v>1485605293.757057</v>
      </c>
    </row>
    <row r="97" spans="1:50" x14ac:dyDescent="0.15">
      <c r="C97" s="7">
        <v>8</v>
      </c>
      <c r="D97" s="7">
        <f t="shared" si="100"/>
        <v>15.1211999364516</v>
      </c>
      <c r="E97" s="10">
        <f t="shared" si="101"/>
        <v>14.7593931254839</v>
      </c>
      <c r="F97" s="7" t="s">
        <v>83</v>
      </c>
      <c r="G97" s="1">
        <v>9</v>
      </c>
      <c r="H97" s="9">
        <f t="shared" si="84"/>
        <v>15.1211999364516</v>
      </c>
      <c r="I97" s="9">
        <f t="shared" si="85"/>
        <v>288.27119993645158</v>
      </c>
      <c r="J97" s="9">
        <f t="shared" si="86"/>
        <v>0.11304701684232114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22.6359198034869</v>
      </c>
      <c r="P97" s="9">
        <f t="shared" si="89"/>
        <v>2.558923207266214</v>
      </c>
      <c r="Q97" s="12">
        <f t="shared" si="90"/>
        <v>1.1515154432697963</v>
      </c>
      <c r="R97" s="9">
        <f t="shared" si="91"/>
        <v>2.3873737500000001</v>
      </c>
      <c r="S97" s="13">
        <f t="shared" si="92"/>
        <v>0.48233563901328658</v>
      </c>
      <c r="T97" s="2">
        <f t="shared" si="93"/>
        <v>0.51</v>
      </c>
      <c r="U97" s="14">
        <f t="shared" si="94"/>
        <v>0.24599117589677616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0.12062133953287801</v>
      </c>
      <c r="AK97" s="9">
        <f t="shared" si="96"/>
        <v>10.4025</v>
      </c>
      <c r="AL97" s="1">
        <f t="shared" si="97"/>
        <v>0.45</v>
      </c>
      <c r="AM97" s="17">
        <f t="shared" si="98"/>
        <v>132858.33333333334</v>
      </c>
      <c r="AN97" s="1">
        <f t="shared" si="99"/>
        <v>1667057852.7696872</v>
      </c>
    </row>
    <row r="98" spans="1:50" x14ac:dyDescent="0.15">
      <c r="C98" s="7">
        <v>9</v>
      </c>
      <c r="D98" s="7">
        <f t="shared" si="100"/>
        <v>13.8541583904333</v>
      </c>
      <c r="E98" s="10">
        <f t="shared" si="101"/>
        <v>15.1211999364516</v>
      </c>
      <c r="F98" s="7" t="s">
        <v>83</v>
      </c>
      <c r="G98" s="1">
        <v>10</v>
      </c>
      <c r="H98" s="9">
        <f t="shared" si="84"/>
        <v>13.8541583904333</v>
      </c>
      <c r="I98" s="9">
        <f t="shared" si="85"/>
        <v>287.0041583904333</v>
      </c>
      <c r="J98" s="9">
        <f t="shared" si="86"/>
        <v>9.7386757167374757E-2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25.382271596220686</v>
      </c>
      <c r="P98" s="9">
        <f t="shared" si="89"/>
        <v>2.4718971202974975</v>
      </c>
      <c r="Q98" s="12">
        <f t="shared" si="90"/>
        <v>1.112353704133874</v>
      </c>
      <c r="R98" s="9">
        <f t="shared" si="91"/>
        <v>2.3873737500000001</v>
      </c>
      <c r="S98" s="13">
        <f t="shared" si="92"/>
        <v>0.46593194891829315</v>
      </c>
      <c r="T98" s="2">
        <f t="shared" si="93"/>
        <v>0.51</v>
      </c>
      <c r="U98" s="14">
        <f t="shared" si="94"/>
        <v>0.23762529394832951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0.11489302612542135</v>
      </c>
      <c r="AK98" s="9">
        <f t="shared" si="96"/>
        <v>10.4025</v>
      </c>
      <c r="AL98" s="1">
        <f t="shared" si="97"/>
        <v>0.45</v>
      </c>
      <c r="AM98" s="17">
        <f t="shared" si="98"/>
        <v>132858.33333333334</v>
      </c>
      <c r="AN98" s="1">
        <f t="shared" si="99"/>
        <v>1587889192.5143132</v>
      </c>
    </row>
    <row r="99" spans="1:50" x14ac:dyDescent="0.15">
      <c r="C99" s="7">
        <v>10</v>
      </c>
      <c r="D99" s="7">
        <f t="shared" si="100"/>
        <v>10.6187857454194</v>
      </c>
      <c r="E99" s="10">
        <f t="shared" si="101"/>
        <v>13.8541583904333</v>
      </c>
      <c r="F99" s="7" t="s">
        <v>83</v>
      </c>
      <c r="G99" s="1">
        <v>11</v>
      </c>
      <c r="H99" s="9">
        <f t="shared" si="84"/>
        <v>10.6187857454194</v>
      </c>
      <c r="I99" s="9">
        <f t="shared" si="85"/>
        <v>283.76878574541939</v>
      </c>
      <c r="J99" s="9">
        <f t="shared" si="86"/>
        <v>6.6147660804295433E-2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21.764855752127026</v>
      </c>
      <c r="O99" s="9">
        <f t="shared" si="102"/>
        <v>6.4507937237961599</v>
      </c>
      <c r="P99" s="9">
        <f t="shared" si="89"/>
        <v>0.42670491516014625</v>
      </c>
      <c r="Q99" s="12">
        <f t="shared" si="90"/>
        <v>0.19201721182206583</v>
      </c>
      <c r="R99" s="9">
        <f t="shared" si="91"/>
        <v>2.3873737500000001</v>
      </c>
      <c r="S99" s="13">
        <f t="shared" si="92"/>
        <v>8.0430310428798932E-2</v>
      </c>
      <c r="T99" s="2">
        <f t="shared" si="93"/>
        <v>0.51</v>
      </c>
      <c r="U99" s="14">
        <f t="shared" si="94"/>
        <v>4.1019458318687453E-2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4.2704366683084263E-2</v>
      </c>
      <c r="AK99" s="9">
        <f t="shared" si="96"/>
        <v>10.4025</v>
      </c>
      <c r="AL99" s="1">
        <f t="shared" si="97"/>
        <v>0.45</v>
      </c>
      <c r="AM99" s="17">
        <f t="shared" si="98"/>
        <v>132858.33333333334</v>
      </c>
      <c r="AN99" s="1">
        <f t="shared" si="99"/>
        <v>590199463.06588006</v>
      </c>
    </row>
    <row r="100" spans="1:50" x14ac:dyDescent="0.15">
      <c r="C100" s="7">
        <v>11</v>
      </c>
      <c r="D100" s="7">
        <f t="shared" si="100"/>
        <v>5.9815455814333296</v>
      </c>
      <c r="E100" s="10">
        <f t="shared" si="101"/>
        <v>10.6187857454194</v>
      </c>
      <c r="F100" s="7" t="s">
        <v>85</v>
      </c>
      <c r="G100" s="1">
        <v>12</v>
      </c>
      <c r="H100" s="9">
        <f t="shared" si="84"/>
        <v>5.9815455814333296</v>
      </c>
      <c r="I100" s="9">
        <f t="shared" si="85"/>
        <v>279.13154558143333</v>
      </c>
      <c r="J100" s="9">
        <f t="shared" si="86"/>
        <v>3.7406861439959922E-2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11.329363808636014</v>
      </c>
      <c r="P100" s="9">
        <f t="shared" si="89"/>
        <v>0.42379594219254402</v>
      </c>
      <c r="Q100" s="12">
        <f t="shared" si="90"/>
        <v>0.1907081739866448</v>
      </c>
      <c r="R100" s="9">
        <f t="shared" si="91"/>
        <v>2.3873737500000001</v>
      </c>
      <c r="S100" s="13">
        <f t="shared" si="92"/>
        <v>7.9881993335415027E-2</v>
      </c>
      <c r="T100" s="2">
        <f t="shared" si="93"/>
        <v>0.51</v>
      </c>
      <c r="U100" s="14">
        <f t="shared" si="94"/>
        <v>4.0739816601061664E-2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4.2620054705220095E-2</v>
      </c>
      <c r="AK100" s="9">
        <f t="shared" si="96"/>
        <v>10.4025</v>
      </c>
      <c r="AL100" s="1">
        <f t="shared" si="97"/>
        <v>0.45</v>
      </c>
      <c r="AM100" s="17">
        <f t="shared" si="98"/>
        <v>132858.33333333334</v>
      </c>
      <c r="AN100" s="1">
        <f t="shared" si="99"/>
        <v>589034221.94581532</v>
      </c>
      <c r="AO100" s="1">
        <f>SUM(AN89:AN100)</f>
        <v>10777905545.415781</v>
      </c>
    </row>
    <row r="101" spans="1:50" x14ac:dyDescent="0.15">
      <c r="C101" s="7">
        <v>12</v>
      </c>
      <c r="D101" s="7">
        <f t="shared" si="100"/>
        <v>7.3991033459354796</v>
      </c>
      <c r="E101" s="10">
        <f t="shared" si="101"/>
        <v>5.9815455814333296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6.3581223665161302</v>
      </c>
      <c r="E105" s="7"/>
      <c r="F105" s="7"/>
      <c r="G105" s="1">
        <v>1</v>
      </c>
      <c r="H105" s="9">
        <f t="shared" ref="H105:H116" si="103">E106</f>
        <v>6.3581223665161302</v>
      </c>
      <c r="I105" s="9">
        <f t="shared" ref="I105:I116" si="104">H105+273.15</f>
        <v>279.50812236651609</v>
      </c>
      <c r="J105" s="9">
        <f t="shared" ref="J105:J116" si="105">EXP(($C$15*(I105-$C$13))/($C$16*I105*$C$13))</f>
        <v>3.9206819405272333E-2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2.5401714392569271E-2</v>
      </c>
      <c r="Q105" s="12">
        <f t="shared" ref="Q105:Q116" si="109">P105*$B$107</f>
        <v>7.6205143177707811E-3</v>
      </c>
      <c r="R105" s="9">
        <f t="shared" ref="R105:R116" si="110">L105*$B$107</f>
        <v>0.19436706250000002</v>
      </c>
      <c r="S105" s="13">
        <f t="shared" ref="S105:S116" si="111">Q105/R105</f>
        <v>3.9206819405272333E-2</v>
      </c>
      <c r="T105" s="2">
        <f t="shared" ref="T105:T116" si="112">$B$106/100</f>
        <v>0.01</v>
      </c>
      <c r="U105" s="14">
        <f t="shared" ref="U105:U116" si="113">S105*T105</f>
        <v>3.9206819405272335E-4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5.8820681940527234E-3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7683.333333333333</v>
      </c>
      <c r="AX105" s="1">
        <f t="shared" ref="AX105:AX116" si="120">AW105*10000*AV105*0.67*AU105*AT105</f>
        <v>5885416.5216069557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6.1483969812258099</v>
      </c>
      <c r="E106" s="10">
        <f t="shared" ref="E106:E117" si="122">D105</f>
        <v>6.3581223665161302</v>
      </c>
      <c r="F106" s="7" t="s">
        <v>83</v>
      </c>
      <c r="G106" s="1">
        <v>2</v>
      </c>
      <c r="H106" s="9">
        <f t="shared" si="103"/>
        <v>6.1483969812258099</v>
      </c>
      <c r="I106" s="9">
        <f t="shared" si="104"/>
        <v>279.29839698122578</v>
      </c>
      <c r="J106" s="9">
        <f t="shared" si="105"/>
        <v>3.8194546169473806E-2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1.2703787022740975</v>
      </c>
      <c r="P106" s="9">
        <f t="shared" si="108"/>
        <v>4.8521537996724234E-2</v>
      </c>
      <c r="Q106" s="12">
        <f t="shared" si="109"/>
        <v>1.455646139901727E-2</v>
      </c>
      <c r="R106" s="9">
        <f t="shared" si="110"/>
        <v>0.19436706250000002</v>
      </c>
      <c r="S106" s="13">
        <f t="shared" si="111"/>
        <v>7.489160566501471E-2</v>
      </c>
      <c r="T106" s="2">
        <f t="shared" si="112"/>
        <v>0.01</v>
      </c>
      <c r="U106" s="14">
        <f t="shared" si="113"/>
        <v>7.4891605665014711E-4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6.238916056650147E-3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7683.333333333333</v>
      </c>
      <c r="AX106" s="1">
        <f t="shared" si="120"/>
        <v>6242467.5174377225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4.95234808758621</v>
      </c>
      <c r="E107" s="10">
        <f t="shared" si="122"/>
        <v>6.1483969812258099</v>
      </c>
      <c r="F107" s="7" t="s">
        <v>83</v>
      </c>
      <c r="G107" s="1">
        <v>3</v>
      </c>
      <c r="H107" s="9">
        <f t="shared" si="103"/>
        <v>4.95234808758621</v>
      </c>
      <c r="I107" s="9">
        <f t="shared" si="104"/>
        <v>278.10234808758617</v>
      </c>
      <c r="J107" s="9">
        <f t="shared" si="105"/>
        <v>3.2876617116581956E-2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1.8697473726107068</v>
      </c>
      <c r="P107" s="9">
        <f t="shared" si="108"/>
        <v>6.1470968474057301E-2</v>
      </c>
      <c r="Q107" s="12">
        <f t="shared" si="109"/>
        <v>1.844129054221719E-2</v>
      </c>
      <c r="R107" s="9">
        <f t="shared" si="110"/>
        <v>0.19436706250000002</v>
      </c>
      <c r="S107" s="13">
        <f t="shared" si="111"/>
        <v>9.4878681115105029E-2</v>
      </c>
      <c r="T107" s="2">
        <f t="shared" si="112"/>
        <v>0.01</v>
      </c>
      <c r="U107" s="14">
        <f t="shared" si="113"/>
        <v>9.4878681115105027E-4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6.4387868111510501E-3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7683.333333333333</v>
      </c>
      <c r="AX107" s="1">
        <f t="shared" si="120"/>
        <v>6442452.0470144153</v>
      </c>
    </row>
    <row r="108" spans="1:50" x14ac:dyDescent="0.15">
      <c r="C108" s="7">
        <v>3</v>
      </c>
      <c r="D108" s="7">
        <f t="shared" si="121"/>
        <v>6.3422424222580602</v>
      </c>
      <c r="E108" s="10">
        <f t="shared" si="122"/>
        <v>4.95234808758621</v>
      </c>
      <c r="F108" s="7" t="s">
        <v>83</v>
      </c>
      <c r="G108" s="1">
        <v>4</v>
      </c>
      <c r="H108" s="9">
        <f t="shared" si="103"/>
        <v>6.3422424222580602</v>
      </c>
      <c r="I108" s="9">
        <f t="shared" si="104"/>
        <v>279.49224242225802</v>
      </c>
      <c r="J108" s="9">
        <f t="shared" si="105"/>
        <v>3.9129296071285062E-2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2.4561666124699828</v>
      </c>
      <c r="P108" s="9">
        <f t="shared" si="108"/>
        <v>9.6108070579743243E-2</v>
      </c>
      <c r="Q108" s="12">
        <f t="shared" si="109"/>
        <v>2.883242117392297E-2</v>
      </c>
      <c r="R108" s="9">
        <f t="shared" si="110"/>
        <v>0.19436706250000002</v>
      </c>
      <c r="S108" s="13">
        <f t="shared" si="111"/>
        <v>0.14834005722509166</v>
      </c>
      <c r="T108" s="2">
        <f t="shared" si="112"/>
        <v>0.01</v>
      </c>
      <c r="U108" s="14">
        <f t="shared" si="113"/>
        <v>1.4834005722509167E-3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6.973400572250917E-3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7683.333333333333</v>
      </c>
      <c r="AX108" s="1">
        <f t="shared" si="120"/>
        <v>6977370.1333835768</v>
      </c>
    </row>
    <row r="109" spans="1:50" x14ac:dyDescent="0.15">
      <c r="C109" s="7">
        <v>4</v>
      </c>
      <c r="D109" s="7">
        <f t="shared" si="121"/>
        <v>7.0358333584666699</v>
      </c>
      <c r="E109" s="10">
        <f t="shared" si="122"/>
        <v>6.3422424222580602</v>
      </c>
      <c r="F109" s="7" t="s">
        <v>83</v>
      </c>
      <c r="G109" s="1">
        <v>5</v>
      </c>
      <c r="H109" s="9">
        <f t="shared" si="103"/>
        <v>7.0358333584666699</v>
      </c>
      <c r="I109" s="9">
        <f t="shared" si="104"/>
        <v>280.18583335846665</v>
      </c>
      <c r="J109" s="9">
        <f t="shared" si="105"/>
        <v>4.2653543486172688E-2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2.2420556147957278</v>
      </c>
      <c r="O109" s="9">
        <f t="shared" si="123"/>
        <v>0.7658931354278451</v>
      </c>
      <c r="P109" s="9">
        <f t="shared" si="108"/>
        <v>3.2668056157732737E-2</v>
      </c>
      <c r="Q109" s="12">
        <f t="shared" si="109"/>
        <v>9.8004168473198212E-3</v>
      </c>
      <c r="R109" s="9">
        <f t="shared" si="110"/>
        <v>0.19436706250000002</v>
      </c>
      <c r="S109" s="13">
        <f t="shared" si="111"/>
        <v>5.0422210025012959E-2</v>
      </c>
      <c r="T109" s="2">
        <f t="shared" si="112"/>
        <v>0.01</v>
      </c>
      <c r="U109" s="14">
        <f t="shared" si="113"/>
        <v>5.0422210025012962E-4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5.9942221002501298E-3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7683.333333333333</v>
      </c>
      <c r="AX109" s="1">
        <f t="shared" si="120"/>
        <v>5997634.2706572581</v>
      </c>
    </row>
    <row r="110" spans="1:50" x14ac:dyDescent="0.15">
      <c r="C110" s="7">
        <v>5</v>
      </c>
      <c r="D110" s="7">
        <f t="shared" si="121"/>
        <v>11.784625110935499</v>
      </c>
      <c r="E110" s="10">
        <f t="shared" si="122"/>
        <v>7.0358333584666699</v>
      </c>
      <c r="F110" s="7" t="s">
        <v>85</v>
      </c>
      <c r="G110" s="1">
        <v>6</v>
      </c>
      <c r="H110" s="9">
        <f t="shared" si="103"/>
        <v>11.784625110935499</v>
      </c>
      <c r="I110" s="9">
        <f t="shared" si="104"/>
        <v>284.93462511093549</v>
      </c>
      <c r="J110" s="9">
        <f t="shared" si="105"/>
        <v>7.6117809236936229E-2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1.3811152876034458</v>
      </c>
      <c r="P110" s="9">
        <f t="shared" si="108"/>
        <v>0.10512746999601541</v>
      </c>
      <c r="Q110" s="12">
        <f t="shared" si="109"/>
        <v>3.1538240998804624E-2</v>
      </c>
      <c r="R110" s="9">
        <f t="shared" si="110"/>
        <v>0.19436706250000002</v>
      </c>
      <c r="S110" s="13">
        <f t="shared" si="111"/>
        <v>0.1622612421731929</v>
      </c>
      <c r="T110" s="2">
        <f t="shared" si="112"/>
        <v>0.01</v>
      </c>
      <c r="U110" s="14">
        <f t="shared" si="113"/>
        <v>1.6226124217319292E-3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7.1126124217319288E-3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7683.333333333333</v>
      </c>
      <c r="AX110" s="1">
        <f t="shared" si="120"/>
        <v>7116661.2282687752</v>
      </c>
    </row>
    <row r="111" spans="1:50" x14ac:dyDescent="0.15">
      <c r="C111" s="7">
        <v>6</v>
      </c>
      <c r="D111" s="7">
        <f t="shared" si="121"/>
        <v>14.328032752</v>
      </c>
      <c r="E111" s="10">
        <f t="shared" si="122"/>
        <v>11.784625110935499</v>
      </c>
      <c r="F111" s="7" t="s">
        <v>83</v>
      </c>
      <c r="G111" s="1">
        <v>7</v>
      </c>
      <c r="H111" s="9">
        <f t="shared" si="103"/>
        <v>14.328032752</v>
      </c>
      <c r="I111" s="9">
        <f t="shared" si="104"/>
        <v>287.47803275199999</v>
      </c>
      <c r="J111" s="9">
        <f t="shared" si="105"/>
        <v>0.10298802089377525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1.923878025940764</v>
      </c>
      <c r="P111" s="9">
        <f t="shared" si="108"/>
        <v>0.19813639033266248</v>
      </c>
      <c r="Q111" s="12">
        <f t="shared" si="109"/>
        <v>5.9440917099798742E-2</v>
      </c>
      <c r="R111" s="9">
        <f t="shared" si="110"/>
        <v>0.19436706250000002</v>
      </c>
      <c r="S111" s="13">
        <f t="shared" si="111"/>
        <v>0.30581784966678055</v>
      </c>
      <c r="T111" s="2">
        <f t="shared" si="112"/>
        <v>0.01</v>
      </c>
      <c r="U111" s="14">
        <f t="shared" si="113"/>
        <v>3.0581784966678058E-3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1.3008178496667806E-2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7683.333333333333</v>
      </c>
      <c r="AX111" s="1">
        <f t="shared" si="120"/>
        <v>13015583.314336326</v>
      </c>
    </row>
    <row r="112" spans="1:50" x14ac:dyDescent="0.15">
      <c r="C112" s="7">
        <v>7</v>
      </c>
      <c r="D112" s="7">
        <f t="shared" si="121"/>
        <v>14.7593931254839</v>
      </c>
      <c r="E112" s="10">
        <f t="shared" si="122"/>
        <v>14.328032752</v>
      </c>
      <c r="F112" s="7" t="s">
        <v>83</v>
      </c>
      <c r="G112" s="1">
        <v>8</v>
      </c>
      <c r="H112" s="9">
        <f t="shared" si="103"/>
        <v>14.7593931254839</v>
      </c>
      <c r="I112" s="9">
        <f t="shared" si="104"/>
        <v>287.90939312548386</v>
      </c>
      <c r="J112" s="9">
        <f t="shared" si="105"/>
        <v>0.10834904815716385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2.373631843941435</v>
      </c>
      <c r="P112" s="9">
        <f t="shared" si="108"/>
        <v>0.25718075096658816</v>
      </c>
      <c r="Q112" s="12">
        <f t="shared" si="109"/>
        <v>7.7154225289976439E-2</v>
      </c>
      <c r="R112" s="9">
        <f t="shared" si="110"/>
        <v>0.19436706250000002</v>
      </c>
      <c r="S112" s="13">
        <f t="shared" si="111"/>
        <v>0.39695113100747936</v>
      </c>
      <c r="T112" s="2">
        <f t="shared" si="112"/>
        <v>0.01</v>
      </c>
      <c r="U112" s="14">
        <f t="shared" si="113"/>
        <v>3.9695113100747933E-3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1.3919511310074795E-2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7683.333333333333</v>
      </c>
      <c r="AX112" s="1">
        <f t="shared" si="120"/>
        <v>13927434.897786357</v>
      </c>
    </row>
    <row r="113" spans="1:53" x14ac:dyDescent="0.15">
      <c r="C113" s="7">
        <v>8</v>
      </c>
      <c r="D113" s="7">
        <f t="shared" si="121"/>
        <v>15.1211999364516</v>
      </c>
      <c r="E113" s="10">
        <f t="shared" si="122"/>
        <v>14.7593931254839</v>
      </c>
      <c r="F113" s="7" t="s">
        <v>83</v>
      </c>
      <c r="G113" s="1">
        <v>9</v>
      </c>
      <c r="H113" s="9">
        <f t="shared" si="103"/>
        <v>15.1211999364516</v>
      </c>
      <c r="I113" s="9">
        <f t="shared" si="104"/>
        <v>288.27119993645158</v>
      </c>
      <c r="J113" s="9">
        <f t="shared" si="105"/>
        <v>0.11304701684232114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2.7643413013081806</v>
      </c>
      <c r="P113" s="9">
        <f t="shared" si="108"/>
        <v>0.31250053764690983</v>
      </c>
      <c r="Q113" s="12">
        <f t="shared" si="109"/>
        <v>9.3750161294072945E-2</v>
      </c>
      <c r="R113" s="9">
        <f t="shared" si="110"/>
        <v>0.19436706250000002</v>
      </c>
      <c r="S113" s="13">
        <f t="shared" si="111"/>
        <v>0.48233563901328669</v>
      </c>
      <c r="T113" s="2">
        <f t="shared" si="112"/>
        <v>0.01</v>
      </c>
      <c r="U113" s="14">
        <f t="shared" si="113"/>
        <v>4.823356390132867E-3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1.4773356390132868E-2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7683.333333333333</v>
      </c>
      <c r="AX113" s="1">
        <f t="shared" si="120"/>
        <v>14781766.023383906</v>
      </c>
    </row>
    <row r="114" spans="1:53" x14ac:dyDescent="0.15">
      <c r="C114" s="7">
        <v>9</v>
      </c>
      <c r="D114" s="7">
        <f t="shared" si="121"/>
        <v>13.8541583904333</v>
      </c>
      <c r="E114" s="10">
        <f t="shared" si="122"/>
        <v>15.1211999364516</v>
      </c>
      <c r="F114" s="7" t="s">
        <v>83</v>
      </c>
      <c r="G114" s="1">
        <v>10</v>
      </c>
      <c r="H114" s="9">
        <f t="shared" si="103"/>
        <v>13.8541583904333</v>
      </c>
      <c r="I114" s="9">
        <f t="shared" si="104"/>
        <v>287.0041583904333</v>
      </c>
      <c r="J114" s="9">
        <f t="shared" si="105"/>
        <v>9.7386757167374757E-2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3.0997309719946045</v>
      </c>
      <c r="P114" s="9">
        <f t="shared" si="108"/>
        <v>0.30187274745382908</v>
      </c>
      <c r="Q114" s="12">
        <f t="shared" si="109"/>
        <v>9.0561824236148725E-2</v>
      </c>
      <c r="R114" s="9">
        <f t="shared" si="110"/>
        <v>0.19436706250000002</v>
      </c>
      <c r="S114" s="13">
        <f t="shared" si="111"/>
        <v>0.46593194891829326</v>
      </c>
      <c r="T114" s="2">
        <f t="shared" si="112"/>
        <v>0.01</v>
      </c>
      <c r="U114" s="14">
        <f t="shared" si="113"/>
        <v>4.6593194891829323E-3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1.4609319489182933E-2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7683.333333333333</v>
      </c>
      <c r="AX114" s="1">
        <f t="shared" si="120"/>
        <v>14617635.745537061</v>
      </c>
    </row>
    <row r="115" spans="1:53" x14ac:dyDescent="0.15">
      <c r="C115" s="7">
        <v>10</v>
      </c>
      <c r="D115" s="7">
        <f t="shared" si="121"/>
        <v>10.6187857454194</v>
      </c>
      <c r="E115" s="10">
        <f t="shared" si="122"/>
        <v>13.8541583904333</v>
      </c>
      <c r="F115" s="7" t="s">
        <v>83</v>
      </c>
      <c r="G115" s="1">
        <v>11</v>
      </c>
      <c r="H115" s="9">
        <f t="shared" si="103"/>
        <v>10.6187857454194</v>
      </c>
      <c r="I115" s="9">
        <f t="shared" si="104"/>
        <v>283.76878574541939</v>
      </c>
      <c r="J115" s="9">
        <f t="shared" si="105"/>
        <v>6.6147660804295433E-2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2.6579653133137366</v>
      </c>
      <c r="O115" s="9">
        <f t="shared" si="123"/>
        <v>0.78778311956037239</v>
      </c>
      <c r="P115" s="9">
        <f t="shared" si="108"/>
        <v>5.2110010580029224E-2</v>
      </c>
      <c r="Q115" s="12">
        <f t="shared" si="109"/>
        <v>1.5633003174008765E-2</v>
      </c>
      <c r="R115" s="9">
        <f t="shared" si="110"/>
        <v>0.19436706250000002</v>
      </c>
      <c r="S115" s="13">
        <f t="shared" si="111"/>
        <v>8.0430310428798932E-2</v>
      </c>
      <c r="T115" s="2">
        <f t="shared" si="112"/>
        <v>0.01</v>
      </c>
      <c r="U115" s="14">
        <f t="shared" si="113"/>
        <v>8.043031042879893E-4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6.2943031042879891E-3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7683.333333333333</v>
      </c>
      <c r="AX115" s="1">
        <f t="shared" si="120"/>
        <v>6297886.0937779928</v>
      </c>
    </row>
    <row r="116" spans="1:53" x14ac:dyDescent="0.15">
      <c r="C116" s="7">
        <v>11</v>
      </c>
      <c r="D116" s="7">
        <f t="shared" si="121"/>
        <v>5.9815455814333296</v>
      </c>
      <c r="E116" s="10">
        <f t="shared" si="122"/>
        <v>10.6187857454194</v>
      </c>
      <c r="F116" s="7" t="s">
        <v>85</v>
      </c>
      <c r="G116" s="1">
        <v>12</v>
      </c>
      <c r="H116" s="9">
        <f t="shared" si="103"/>
        <v>5.9815455814333296</v>
      </c>
      <c r="I116" s="9">
        <f t="shared" si="104"/>
        <v>279.13154558143333</v>
      </c>
      <c r="J116" s="9">
        <f t="shared" si="105"/>
        <v>3.7406861439959922E-2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1.3835633173136768</v>
      </c>
      <c r="P116" s="9">
        <f t="shared" si="108"/>
        <v>5.175476130416401E-2</v>
      </c>
      <c r="Q116" s="12">
        <f t="shared" si="109"/>
        <v>1.5526428391249202E-2</v>
      </c>
      <c r="R116" s="9">
        <f t="shared" si="110"/>
        <v>0.19436706250000002</v>
      </c>
      <c r="S116" s="13">
        <f t="shared" si="111"/>
        <v>7.9881993335415041E-2</v>
      </c>
      <c r="T116" s="2">
        <f t="shared" si="112"/>
        <v>0.01</v>
      </c>
      <c r="U116" s="14">
        <f t="shared" si="113"/>
        <v>7.9881993335415046E-4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6.2888199333541502E-3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7683.333333333333</v>
      </c>
      <c r="AX116" s="1">
        <f t="shared" si="120"/>
        <v>6292399.8015861688</v>
      </c>
      <c r="AY116" s="1">
        <f>SUM(AX105:AX116)</f>
        <v>107594707.59477651</v>
      </c>
    </row>
    <row r="117" spans="1:53" x14ac:dyDescent="0.15">
      <c r="C117" s="7">
        <v>12</v>
      </c>
      <c r="D117" s="7">
        <f t="shared" si="121"/>
        <v>7.3991033459354796</v>
      </c>
      <c r="E117" s="10">
        <f t="shared" si="122"/>
        <v>5.9815455814333296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6.3581223665161302</v>
      </c>
      <c r="E121" s="7"/>
      <c r="F121" s="7"/>
      <c r="G121" s="1">
        <v>1</v>
      </c>
      <c r="H121" s="9">
        <f t="shared" ref="H121:H132" si="124">E122</f>
        <v>6.3581223665161302</v>
      </c>
      <c r="I121" s="9">
        <f t="shared" ref="I121:I132" si="125">H121+273.15</f>
        <v>279.50812236651609</v>
      </c>
      <c r="J121" s="9">
        <f t="shared" ref="J121:J132" si="126">EXP(($C$15*(I121-$C$13))/($C$16*I121*$C$13))</f>
        <v>3.9206819405272333E-2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1.1162181484681033E-2</v>
      </c>
      <c r="Q121" s="12">
        <f t="shared" ref="Q121:Q132" si="130">P121*$B$123</f>
        <v>3.6835198899447413E-3</v>
      </c>
      <c r="R121" s="9">
        <f t="shared" ref="R121:R132" si="131">L121*$B$123</f>
        <v>9.3951000000000007E-2</v>
      </c>
      <c r="S121" s="13">
        <f t="shared" ref="S121:S132" si="132">Q121/R121</f>
        <v>3.9206819405272333E-2</v>
      </c>
      <c r="T121" s="2">
        <f t="shared" ref="T121:T132" si="133">$B$122/100</f>
        <v>0.01</v>
      </c>
      <c r="U121" s="14">
        <f t="shared" ref="U121:U132" si="134">S121*T121</f>
        <v>3.9206819405272335E-4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5.8820681940527234E-3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666.66666666666663</v>
      </c>
      <c r="AX121" s="1">
        <f t="shared" ref="AX121:AX132" si="141">AW121*10000*AV121*0.67*AU121*AT121</f>
        <v>246839.69770841984</v>
      </c>
      <c r="AZ121" s="1">
        <f t="shared" ref="AZ121:AZ132" si="142">$E$9/12</f>
        <v>100</v>
      </c>
      <c r="BA121" s="1">
        <f t="shared" ref="BA121:BA132" si="143">AZ121*10000*AV121*0.67*AU121*AT121</f>
        <v>37025.954656262977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6.1483969812258099</v>
      </c>
      <c r="E122" s="10">
        <f t="shared" ref="E122:E133" si="145">D121</f>
        <v>6.3581223665161302</v>
      </c>
      <c r="F122" s="7" t="s">
        <v>83</v>
      </c>
      <c r="G122" s="1">
        <v>2</v>
      </c>
      <c r="H122" s="9">
        <f t="shared" si="124"/>
        <v>6.1483969812258099</v>
      </c>
      <c r="I122" s="9">
        <f t="shared" si="125"/>
        <v>279.29839698122578</v>
      </c>
      <c r="J122" s="9">
        <f t="shared" si="126"/>
        <v>3.8194546169473806E-2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0.55823781851531895</v>
      </c>
      <c r="P122" s="9">
        <f t="shared" si="129"/>
        <v>2.1321640132829688E-2</v>
      </c>
      <c r="Q122" s="12">
        <f t="shared" si="130"/>
        <v>7.036141243833797E-3</v>
      </c>
      <c r="R122" s="9">
        <f t="shared" si="131"/>
        <v>9.3951000000000007E-2</v>
      </c>
      <c r="S122" s="13">
        <f t="shared" si="132"/>
        <v>7.489160566501471E-2</v>
      </c>
      <c r="T122" s="2">
        <f t="shared" si="133"/>
        <v>0.01</v>
      </c>
      <c r="U122" s="14">
        <f t="shared" si="134"/>
        <v>7.4891605665014711E-4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6.238916056650147E-3</v>
      </c>
      <c r="AU122" s="9">
        <f t="shared" si="138"/>
        <v>28.47</v>
      </c>
      <c r="AV122" s="1">
        <f t="shared" si="139"/>
        <v>0.33</v>
      </c>
      <c r="AW122" s="1">
        <f t="shared" si="140"/>
        <v>666.66666666666663</v>
      </c>
      <c r="AX122" s="1">
        <f t="shared" si="141"/>
        <v>261814.73975579094</v>
      </c>
      <c r="AZ122" s="1">
        <f t="shared" si="142"/>
        <v>100</v>
      </c>
      <c r="BA122" s="1">
        <f t="shared" si="143"/>
        <v>39272.210963368641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4.95234808758621</v>
      </c>
      <c r="E123" s="10">
        <f t="shared" si="145"/>
        <v>6.1483969812258099</v>
      </c>
      <c r="F123" s="7" t="s">
        <v>83</v>
      </c>
      <c r="G123" s="1">
        <v>3</v>
      </c>
      <c r="H123" s="9">
        <f t="shared" si="124"/>
        <v>4.95234808758621</v>
      </c>
      <c r="I123" s="9">
        <f t="shared" si="125"/>
        <v>278.10234808758617</v>
      </c>
      <c r="J123" s="9">
        <f t="shared" si="126"/>
        <v>3.2876617116581956E-2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0.82161617838248924</v>
      </c>
      <c r="P123" s="9">
        <f t="shared" si="129"/>
        <v>2.70119605134704E-2</v>
      </c>
      <c r="Q123" s="12">
        <f t="shared" si="130"/>
        <v>8.9139469694452331E-3</v>
      </c>
      <c r="R123" s="9">
        <f t="shared" si="131"/>
        <v>9.3951000000000007E-2</v>
      </c>
      <c r="S123" s="13">
        <f t="shared" si="132"/>
        <v>9.4878681115105029E-2</v>
      </c>
      <c r="T123" s="2">
        <f t="shared" si="133"/>
        <v>0.01</v>
      </c>
      <c r="U123" s="14">
        <f t="shared" si="134"/>
        <v>9.4878681115105027E-4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6.4387868111510501E-3</v>
      </c>
      <c r="AU123" s="9">
        <f t="shared" si="138"/>
        <v>28.47</v>
      </c>
      <c r="AV123" s="1">
        <f t="shared" si="139"/>
        <v>0.33</v>
      </c>
      <c r="AW123" s="1">
        <f t="shared" si="140"/>
        <v>666.66666666666663</v>
      </c>
      <c r="AX123" s="1">
        <f t="shared" si="141"/>
        <v>270202.27199685539</v>
      </c>
      <c r="AZ123" s="1">
        <f t="shared" si="142"/>
        <v>100</v>
      </c>
      <c r="BA123" s="1">
        <f t="shared" si="143"/>
        <v>40530.340799528305</v>
      </c>
    </row>
    <row r="124" spans="1:53" x14ac:dyDescent="0.15">
      <c r="C124" s="7">
        <v>3</v>
      </c>
      <c r="D124" s="7">
        <f t="shared" si="144"/>
        <v>6.3422424222580602</v>
      </c>
      <c r="E124" s="10">
        <f t="shared" si="145"/>
        <v>4.95234808758621</v>
      </c>
      <c r="F124" s="7" t="s">
        <v>83</v>
      </c>
      <c r="G124" s="1">
        <v>4</v>
      </c>
      <c r="H124" s="9">
        <f t="shared" si="124"/>
        <v>6.3422424222580602</v>
      </c>
      <c r="I124" s="9">
        <f t="shared" si="125"/>
        <v>279.49224242225802</v>
      </c>
      <c r="J124" s="9">
        <f t="shared" si="126"/>
        <v>3.9129296071285062E-2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1.0793042178690189</v>
      </c>
      <c r="P124" s="9">
        <f t="shared" si="129"/>
        <v>4.22324142919836E-2</v>
      </c>
      <c r="Q124" s="12">
        <f t="shared" si="130"/>
        <v>1.3936696716354589E-2</v>
      </c>
      <c r="R124" s="9">
        <f t="shared" si="131"/>
        <v>9.3951000000000007E-2</v>
      </c>
      <c r="S124" s="13">
        <f t="shared" si="132"/>
        <v>0.14834005722509166</v>
      </c>
      <c r="T124" s="2">
        <f t="shared" si="133"/>
        <v>0.01</v>
      </c>
      <c r="U124" s="14">
        <f t="shared" si="134"/>
        <v>1.4834005722509167E-3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6.973400572250917E-3</v>
      </c>
      <c r="AU124" s="9">
        <f t="shared" si="138"/>
        <v>28.47</v>
      </c>
      <c r="AV124" s="1">
        <f t="shared" si="139"/>
        <v>0.33</v>
      </c>
      <c r="AW124" s="1">
        <f t="shared" si="140"/>
        <v>666.66666666666663</v>
      </c>
      <c r="AX124" s="1">
        <f t="shared" si="141"/>
        <v>292637.22086638381</v>
      </c>
      <c r="AZ124" s="1">
        <f t="shared" si="142"/>
        <v>100</v>
      </c>
      <c r="BA124" s="1">
        <f t="shared" si="143"/>
        <v>43895.583129957573</v>
      </c>
    </row>
    <row r="125" spans="1:53" x14ac:dyDescent="0.15">
      <c r="C125" s="7">
        <v>4</v>
      </c>
      <c r="D125" s="7">
        <f t="shared" si="144"/>
        <v>7.0358333584666699</v>
      </c>
      <c r="E125" s="10">
        <f t="shared" si="145"/>
        <v>6.3422424222580602</v>
      </c>
      <c r="F125" s="7" t="s">
        <v>83</v>
      </c>
      <c r="G125" s="1">
        <v>5</v>
      </c>
      <c r="H125" s="9">
        <f t="shared" si="124"/>
        <v>7.0358333584666699</v>
      </c>
      <c r="I125" s="9">
        <f t="shared" si="125"/>
        <v>280.18583335846665</v>
      </c>
      <c r="J125" s="9">
        <f t="shared" si="126"/>
        <v>4.2653543486172688E-2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0.9852182133981835</v>
      </c>
      <c r="O125" s="9">
        <f t="shared" si="146"/>
        <v>0.33655359017885167</v>
      </c>
      <c r="P125" s="9">
        <f t="shared" si="129"/>
        <v>1.435520319412119E-2</v>
      </c>
      <c r="Q125" s="12">
        <f t="shared" si="130"/>
        <v>4.7372170540599928E-3</v>
      </c>
      <c r="R125" s="9">
        <f t="shared" si="131"/>
        <v>9.3951000000000007E-2</v>
      </c>
      <c r="S125" s="13">
        <f t="shared" si="132"/>
        <v>5.0422210025012959E-2</v>
      </c>
      <c r="T125" s="2">
        <f t="shared" si="133"/>
        <v>0.01</v>
      </c>
      <c r="U125" s="14">
        <f t="shared" si="134"/>
        <v>5.0422210025012962E-4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5.9942221002501298E-3</v>
      </c>
      <c r="AU125" s="9">
        <f t="shared" si="138"/>
        <v>28.47</v>
      </c>
      <c r="AV125" s="1">
        <f t="shared" si="139"/>
        <v>0.33</v>
      </c>
      <c r="AW125" s="1">
        <f t="shared" si="140"/>
        <v>666.66666666666663</v>
      </c>
      <c r="AX125" s="1">
        <f t="shared" si="141"/>
        <v>251546.21170813465</v>
      </c>
      <c r="AZ125" s="1">
        <f t="shared" si="142"/>
        <v>100</v>
      </c>
      <c r="BA125" s="1">
        <f t="shared" si="143"/>
        <v>37731.931756220198</v>
      </c>
    </row>
    <row r="126" spans="1:53" x14ac:dyDescent="0.15">
      <c r="C126" s="7">
        <v>5</v>
      </c>
      <c r="D126" s="7">
        <f t="shared" si="144"/>
        <v>11.784625110935499</v>
      </c>
      <c r="E126" s="10">
        <f t="shared" si="145"/>
        <v>7.0358333584666699</v>
      </c>
      <c r="F126" s="7" t="s">
        <v>85</v>
      </c>
      <c r="G126" s="1">
        <v>6</v>
      </c>
      <c r="H126" s="9">
        <f t="shared" si="124"/>
        <v>11.784625110935499</v>
      </c>
      <c r="I126" s="9">
        <f t="shared" si="125"/>
        <v>284.93462511093549</v>
      </c>
      <c r="J126" s="9">
        <f t="shared" si="126"/>
        <v>7.6117809236936229E-2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0.60689838698473042</v>
      </c>
      <c r="P126" s="9">
        <f t="shared" si="129"/>
        <v>4.6195775646708008E-2</v>
      </c>
      <c r="Q126" s="12">
        <f t="shared" si="130"/>
        <v>1.5244605963413644E-2</v>
      </c>
      <c r="R126" s="9">
        <f t="shared" si="131"/>
        <v>9.3951000000000007E-2</v>
      </c>
      <c r="S126" s="13">
        <f t="shared" si="132"/>
        <v>0.16226124217319285</v>
      </c>
      <c r="T126" s="2">
        <f t="shared" si="133"/>
        <v>0.01</v>
      </c>
      <c r="U126" s="14">
        <f t="shared" si="134"/>
        <v>1.6226124217319285E-3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7.1126124217319288E-3</v>
      </c>
      <c r="AU126" s="9">
        <f t="shared" si="138"/>
        <v>28.47</v>
      </c>
      <c r="AV126" s="1">
        <f t="shared" si="139"/>
        <v>0.33</v>
      </c>
      <c r="AW126" s="1">
        <f t="shared" si="140"/>
        <v>666.66666666666663</v>
      </c>
      <c r="AX126" s="1">
        <f t="shared" si="141"/>
        <v>298479.21550324763</v>
      </c>
      <c r="AZ126" s="1">
        <f t="shared" si="142"/>
        <v>100</v>
      </c>
      <c r="BA126" s="1">
        <f t="shared" si="143"/>
        <v>44771.882325487139</v>
      </c>
    </row>
    <row r="127" spans="1:53" x14ac:dyDescent="0.15">
      <c r="C127" s="7">
        <v>6</v>
      </c>
      <c r="D127" s="7">
        <f t="shared" si="144"/>
        <v>14.328032752</v>
      </c>
      <c r="E127" s="10">
        <f t="shared" si="145"/>
        <v>11.784625110935499</v>
      </c>
      <c r="F127" s="7" t="s">
        <v>83</v>
      </c>
      <c r="G127" s="1">
        <v>7</v>
      </c>
      <c r="H127" s="9">
        <f t="shared" si="124"/>
        <v>14.328032752</v>
      </c>
      <c r="I127" s="9">
        <f t="shared" si="125"/>
        <v>287.47803275199999</v>
      </c>
      <c r="J127" s="9">
        <f t="shared" si="126"/>
        <v>0.10298802089377525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0.84540261133802241</v>
      </c>
      <c r="P127" s="9">
        <f t="shared" si="129"/>
        <v>8.706634180013241E-2</v>
      </c>
      <c r="Q127" s="12">
        <f t="shared" si="130"/>
        <v>2.8731892794043697E-2</v>
      </c>
      <c r="R127" s="9">
        <f t="shared" si="131"/>
        <v>9.3951000000000007E-2</v>
      </c>
      <c r="S127" s="13">
        <f t="shared" si="132"/>
        <v>0.30581784966678049</v>
      </c>
      <c r="T127" s="2">
        <f t="shared" si="133"/>
        <v>0.01</v>
      </c>
      <c r="U127" s="14">
        <f t="shared" si="134"/>
        <v>3.0581784966678049E-3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1.3008178496667806E-2</v>
      </c>
      <c r="AU127" s="9">
        <f t="shared" si="138"/>
        <v>28.47</v>
      </c>
      <c r="AV127" s="1">
        <f t="shared" si="139"/>
        <v>0.33</v>
      </c>
      <c r="AW127" s="1">
        <f t="shared" si="140"/>
        <v>666.66666666666663</v>
      </c>
      <c r="AX127" s="1">
        <f t="shared" si="141"/>
        <v>545885.34881339525</v>
      </c>
      <c r="AZ127" s="1">
        <f t="shared" si="142"/>
        <v>100</v>
      </c>
      <c r="BA127" s="1">
        <f t="shared" si="143"/>
        <v>81882.802322009287</v>
      </c>
    </row>
    <row r="128" spans="1:53" x14ac:dyDescent="0.15">
      <c r="C128" s="7">
        <v>7</v>
      </c>
      <c r="D128" s="7">
        <f t="shared" si="144"/>
        <v>14.7593931254839</v>
      </c>
      <c r="E128" s="10">
        <f t="shared" si="145"/>
        <v>14.328032752</v>
      </c>
      <c r="F128" s="7" t="s">
        <v>83</v>
      </c>
      <c r="G128" s="1">
        <v>8</v>
      </c>
      <c r="H128" s="9">
        <f t="shared" si="124"/>
        <v>14.7593931254839</v>
      </c>
      <c r="I128" s="9">
        <f t="shared" si="125"/>
        <v>287.90939312548386</v>
      </c>
      <c r="J128" s="9">
        <f t="shared" si="126"/>
        <v>0.10834904815716385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1.0430362695378899</v>
      </c>
      <c r="P128" s="9">
        <f t="shared" si="129"/>
        <v>0.11301198699782937</v>
      </c>
      <c r="Q128" s="12">
        <f t="shared" si="130"/>
        <v>3.7293955709283691E-2</v>
      </c>
      <c r="R128" s="9">
        <f t="shared" si="131"/>
        <v>9.3951000000000007E-2</v>
      </c>
      <c r="S128" s="13">
        <f t="shared" si="132"/>
        <v>0.39695113100747931</v>
      </c>
      <c r="T128" s="2">
        <f t="shared" si="133"/>
        <v>0.01</v>
      </c>
      <c r="U128" s="14">
        <f t="shared" si="134"/>
        <v>3.9695113100747933E-3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1.3919511310074795E-2</v>
      </c>
      <c r="AU128" s="9">
        <f t="shared" si="138"/>
        <v>28.47</v>
      </c>
      <c r="AV128" s="1">
        <f t="shared" si="139"/>
        <v>0.33</v>
      </c>
      <c r="AW128" s="1">
        <f t="shared" si="140"/>
        <v>666.66666666666663</v>
      </c>
      <c r="AX128" s="1">
        <f t="shared" si="141"/>
        <v>584129.22983480059</v>
      </c>
      <c r="AZ128" s="1">
        <f t="shared" si="142"/>
        <v>100</v>
      </c>
      <c r="BA128" s="1">
        <f t="shared" si="143"/>
        <v>87619.384475220082</v>
      </c>
    </row>
    <row r="129" spans="1:54" x14ac:dyDescent="0.15">
      <c r="C129" s="7">
        <v>8</v>
      </c>
      <c r="D129" s="7">
        <f t="shared" si="144"/>
        <v>15.1211999364516</v>
      </c>
      <c r="E129" s="10">
        <f t="shared" si="145"/>
        <v>14.7593931254839</v>
      </c>
      <c r="F129" s="7" t="s">
        <v>83</v>
      </c>
      <c r="G129" s="1">
        <v>9</v>
      </c>
      <c r="H129" s="9">
        <f t="shared" si="124"/>
        <v>15.1211999364516</v>
      </c>
      <c r="I129" s="9">
        <f t="shared" si="125"/>
        <v>288.27119993645158</v>
      </c>
      <c r="J129" s="9">
        <f t="shared" si="126"/>
        <v>0.11304701684232114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1.2147242825400604</v>
      </c>
      <c r="P129" s="9">
        <f t="shared" si="129"/>
        <v>0.13732095642708267</v>
      </c>
      <c r="Q129" s="12">
        <f t="shared" si="130"/>
        <v>4.5315915620937286E-2</v>
      </c>
      <c r="R129" s="9">
        <f t="shared" si="131"/>
        <v>9.3951000000000007E-2</v>
      </c>
      <c r="S129" s="13">
        <f t="shared" si="132"/>
        <v>0.48233563901328652</v>
      </c>
      <c r="T129" s="2">
        <f t="shared" si="133"/>
        <v>0.01</v>
      </c>
      <c r="U129" s="14">
        <f t="shared" si="134"/>
        <v>4.8233563901328652E-3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1.4773356390132865E-2</v>
      </c>
      <c r="AU129" s="9">
        <f t="shared" si="138"/>
        <v>28.47</v>
      </c>
      <c r="AV129" s="1">
        <f t="shared" si="139"/>
        <v>0.33</v>
      </c>
      <c r="AW129" s="1">
        <f t="shared" si="140"/>
        <v>666.66666666666663</v>
      </c>
      <c r="AX129" s="1">
        <f t="shared" si="141"/>
        <v>619960.65077351988</v>
      </c>
      <c r="AZ129" s="1">
        <f t="shared" si="142"/>
        <v>100</v>
      </c>
      <c r="BA129" s="1">
        <f t="shared" si="143"/>
        <v>92994.097616027982</v>
      </c>
    </row>
    <row r="130" spans="1:54" x14ac:dyDescent="0.15">
      <c r="C130" s="7">
        <v>9</v>
      </c>
      <c r="D130" s="7">
        <f t="shared" si="144"/>
        <v>13.8541583904333</v>
      </c>
      <c r="E130" s="10">
        <f t="shared" si="145"/>
        <v>15.1211999364516</v>
      </c>
      <c r="F130" s="7" t="s">
        <v>83</v>
      </c>
      <c r="G130" s="1">
        <v>10</v>
      </c>
      <c r="H130" s="9">
        <f t="shared" si="124"/>
        <v>13.8541583904333</v>
      </c>
      <c r="I130" s="9">
        <f t="shared" si="125"/>
        <v>287.0041583904333</v>
      </c>
      <c r="J130" s="9">
        <f t="shared" si="126"/>
        <v>9.7386757167374757E-2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1.3621033261129776</v>
      </c>
      <c r="P130" s="9">
        <f t="shared" si="129"/>
        <v>0.13265082585703802</v>
      </c>
      <c r="Q130" s="12">
        <f t="shared" si="130"/>
        <v>4.3774772532822546E-2</v>
      </c>
      <c r="R130" s="9">
        <f t="shared" si="131"/>
        <v>9.3951000000000007E-2</v>
      </c>
      <c r="S130" s="13">
        <f t="shared" si="132"/>
        <v>0.46593194891829298</v>
      </c>
      <c r="T130" s="2">
        <f t="shared" si="133"/>
        <v>0.01</v>
      </c>
      <c r="U130" s="14">
        <f t="shared" si="134"/>
        <v>4.6593194891829297E-3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1.4609319489182929E-2</v>
      </c>
      <c r="AU130" s="9">
        <f t="shared" si="138"/>
        <v>28.47</v>
      </c>
      <c r="AV130" s="1">
        <f t="shared" si="139"/>
        <v>0.33</v>
      </c>
      <c r="AW130" s="1">
        <f t="shared" si="140"/>
        <v>666.66666666666663</v>
      </c>
      <c r="AX130" s="1">
        <f t="shared" si="141"/>
        <v>613076.87831327401</v>
      </c>
      <c r="AZ130" s="1">
        <f t="shared" si="142"/>
        <v>100</v>
      </c>
      <c r="BA130" s="1">
        <f t="shared" si="143"/>
        <v>91961.531746991095</v>
      </c>
    </row>
    <row r="131" spans="1:54" x14ac:dyDescent="0.15">
      <c r="C131" s="7">
        <v>10</v>
      </c>
      <c r="D131" s="7">
        <f t="shared" si="144"/>
        <v>10.6187857454194</v>
      </c>
      <c r="E131" s="10">
        <f t="shared" si="145"/>
        <v>13.8541583904333</v>
      </c>
      <c r="F131" s="7" t="s">
        <v>83</v>
      </c>
      <c r="G131" s="1">
        <v>11</v>
      </c>
      <c r="H131" s="9">
        <f t="shared" si="124"/>
        <v>10.6187857454194</v>
      </c>
      <c r="I131" s="9">
        <f t="shared" si="125"/>
        <v>283.76878574541939</v>
      </c>
      <c r="J131" s="9">
        <f t="shared" si="126"/>
        <v>6.6147660804295433E-2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1.1679798752431425</v>
      </c>
      <c r="O131" s="9">
        <f t="shared" si="146"/>
        <v>0.346172625012797</v>
      </c>
      <c r="P131" s="9">
        <f t="shared" si="129"/>
        <v>2.2898509379079054E-2</v>
      </c>
      <c r="Q131" s="12">
        <f t="shared" si="130"/>
        <v>7.5565080950960881E-3</v>
      </c>
      <c r="R131" s="9">
        <f t="shared" si="131"/>
        <v>9.3951000000000007E-2</v>
      </c>
      <c r="S131" s="13">
        <f t="shared" si="132"/>
        <v>8.0430310428798918E-2</v>
      </c>
      <c r="T131" s="2">
        <f t="shared" si="133"/>
        <v>0.01</v>
      </c>
      <c r="U131" s="14">
        <f t="shared" si="134"/>
        <v>8.0430310428798919E-4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6.2943031042879891E-3</v>
      </c>
      <c r="AU131" s="9">
        <f t="shared" si="138"/>
        <v>28.47</v>
      </c>
      <c r="AV131" s="1">
        <f t="shared" si="139"/>
        <v>0.33</v>
      </c>
      <c r="AW131" s="1">
        <f t="shared" si="140"/>
        <v>666.66666666666663</v>
      </c>
      <c r="AX131" s="1">
        <f t="shared" si="141"/>
        <v>264139.04502476251</v>
      </c>
      <c r="AZ131" s="1">
        <f t="shared" si="142"/>
        <v>100</v>
      </c>
      <c r="BA131" s="1">
        <f t="shared" si="143"/>
        <v>39620.856753714375</v>
      </c>
    </row>
    <row r="132" spans="1:54" x14ac:dyDescent="0.15">
      <c r="C132" s="7">
        <v>11</v>
      </c>
      <c r="D132" s="7">
        <f t="shared" si="144"/>
        <v>5.9815455814333296</v>
      </c>
      <c r="E132" s="10">
        <f t="shared" si="145"/>
        <v>10.6187857454194</v>
      </c>
      <c r="F132" s="7" t="s">
        <v>85</v>
      </c>
      <c r="G132" s="1">
        <v>12</v>
      </c>
      <c r="H132" s="9">
        <f t="shared" si="124"/>
        <v>5.9815455814333296</v>
      </c>
      <c r="I132" s="9">
        <f t="shared" si="125"/>
        <v>279.13154558143333</v>
      </c>
      <c r="J132" s="9">
        <f t="shared" si="126"/>
        <v>3.7406861439959922E-2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0.60797411563371795</v>
      </c>
      <c r="P132" s="9">
        <f t="shared" si="129"/>
        <v>2.274240350259266E-2</v>
      </c>
      <c r="Q132" s="12">
        <f t="shared" si="130"/>
        <v>7.5049931558555782E-3</v>
      </c>
      <c r="R132" s="9">
        <f t="shared" si="131"/>
        <v>9.3951000000000007E-2</v>
      </c>
      <c r="S132" s="13">
        <f t="shared" si="132"/>
        <v>7.9881993335415027E-2</v>
      </c>
      <c r="T132" s="2">
        <f t="shared" si="133"/>
        <v>0.01</v>
      </c>
      <c r="U132" s="14">
        <f t="shared" si="134"/>
        <v>7.9881993335415024E-4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6.2888199333541502E-3</v>
      </c>
      <c r="AU132" s="9">
        <f t="shared" si="138"/>
        <v>28.47</v>
      </c>
      <c r="AV132" s="1">
        <f t="shared" si="139"/>
        <v>0.33</v>
      </c>
      <c r="AW132" s="1">
        <f t="shared" si="140"/>
        <v>666.66666666666663</v>
      </c>
      <c r="AX132" s="1">
        <f t="shared" si="141"/>
        <v>263908.94496282155</v>
      </c>
      <c r="AY132" s="1">
        <f>SUM(AX121:AX132)</f>
        <v>4512619.4552614065</v>
      </c>
      <c r="AZ132" s="1">
        <f t="shared" si="142"/>
        <v>100</v>
      </c>
      <c r="BA132" s="1">
        <f t="shared" si="143"/>
        <v>39586.34174442324</v>
      </c>
      <c r="BB132" s="1">
        <f>SUM(BA121:BA132)</f>
        <v>676892.918289211</v>
      </c>
    </row>
    <row r="133" spans="1:54" x14ac:dyDescent="0.15">
      <c r="C133" s="7">
        <v>12</v>
      </c>
      <c r="D133" s="7">
        <f t="shared" si="144"/>
        <v>7.3991033459354796</v>
      </c>
      <c r="E133" s="10">
        <f t="shared" si="145"/>
        <v>5.9815455814333296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6.3581223665161302</v>
      </c>
      <c r="E136" s="7"/>
      <c r="F136" s="7"/>
      <c r="G136" s="1">
        <v>1</v>
      </c>
      <c r="H136" s="9">
        <f t="shared" ref="H136:H147" si="147">E137</f>
        <v>6.3581223665161302</v>
      </c>
      <c r="I136" s="9">
        <f t="shared" ref="I136:I147" si="148">H136+273.15</f>
        <v>279.50812236651609</v>
      </c>
      <c r="J136" s="9">
        <f t="shared" ref="J136:J147" si="149">EXP(($C$15*(I136-$C$13))/($C$16*I136*$C$13))</f>
        <v>3.9206819405272333E-2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2.9759854588698207E-2</v>
      </c>
      <c r="Q136" s="12">
        <f t="shared" ref="Q136:Q147" si="153">P136*$B$138</f>
        <v>7.7375621930615337E-3</v>
      </c>
      <c r="R136" s="9">
        <f t="shared" ref="R136:R147" si="154">L136*$B$138</f>
        <v>0.19735245833333334</v>
      </c>
      <c r="S136" s="13">
        <f t="shared" ref="S136:S147" si="155">Q136/R136</f>
        <v>3.9206819405272333E-2</v>
      </c>
      <c r="T136" s="2">
        <f t="shared" ref="T136:T147" si="156">$B$137/100</f>
        <v>0.01</v>
      </c>
      <c r="U136" s="14">
        <f t="shared" ref="U136:U147" si="157">S136*T136</f>
        <v>3.9206819405272335E-4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5.8820681940527234E-3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6.1483969812258099</v>
      </c>
      <c r="E137" s="10">
        <f t="shared" ref="E137:E148" si="166">D136</f>
        <v>6.3581223665161302</v>
      </c>
      <c r="F137" s="7" t="s">
        <v>83</v>
      </c>
      <c r="G137" s="1">
        <v>2</v>
      </c>
      <c r="H137" s="9">
        <f t="shared" si="147"/>
        <v>6.1483969812258099</v>
      </c>
      <c r="I137" s="9">
        <f t="shared" si="148"/>
        <v>279.29839698122578</v>
      </c>
      <c r="J137" s="9">
        <f t="shared" si="149"/>
        <v>3.8194546169473806E-2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1.4883359787446353</v>
      </c>
      <c r="P137" s="9">
        <f t="shared" si="152"/>
        <v>5.6846317255850959E-2</v>
      </c>
      <c r="Q137" s="12">
        <f t="shared" si="153"/>
        <v>1.4780042486521251E-2</v>
      </c>
      <c r="R137" s="9">
        <f t="shared" si="154"/>
        <v>0.19735245833333334</v>
      </c>
      <c r="S137" s="13">
        <f t="shared" si="155"/>
        <v>7.4891605665014724E-2</v>
      </c>
      <c r="T137" s="2">
        <f t="shared" si="156"/>
        <v>0.01</v>
      </c>
      <c r="U137" s="14">
        <f t="shared" si="157"/>
        <v>7.4891605665014722E-4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6.238916056650147E-3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4.95234808758621</v>
      </c>
      <c r="E138" s="10">
        <f t="shared" si="166"/>
        <v>6.1483969812258099</v>
      </c>
      <c r="F138" s="7" t="s">
        <v>83</v>
      </c>
      <c r="G138" s="1">
        <v>3</v>
      </c>
      <c r="H138" s="9">
        <f t="shared" si="147"/>
        <v>4.95234808758621</v>
      </c>
      <c r="I138" s="9">
        <f t="shared" si="148"/>
        <v>278.10234808758617</v>
      </c>
      <c r="J138" s="9">
        <f t="shared" si="149"/>
        <v>3.2876617116581956E-2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2.190537578155451</v>
      </c>
      <c r="P138" s="9">
        <f t="shared" si="152"/>
        <v>7.2017465236501488E-2</v>
      </c>
      <c r="Q138" s="12">
        <f t="shared" si="153"/>
        <v>1.8724540961490389E-2</v>
      </c>
      <c r="R138" s="9">
        <f t="shared" si="154"/>
        <v>0.19735245833333334</v>
      </c>
      <c r="S138" s="13">
        <f t="shared" si="155"/>
        <v>9.4878681115105043E-2</v>
      </c>
      <c r="T138" s="2">
        <f t="shared" si="156"/>
        <v>0.01</v>
      </c>
      <c r="U138" s="14">
        <f t="shared" si="157"/>
        <v>9.4878681115105048E-4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6.4387868111510501E-3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6.3422424222580602</v>
      </c>
      <c r="E139" s="10">
        <f t="shared" si="166"/>
        <v>4.95234808758621</v>
      </c>
      <c r="F139" s="7" t="s">
        <v>83</v>
      </c>
      <c r="G139" s="1">
        <v>4</v>
      </c>
      <c r="H139" s="9">
        <f t="shared" si="147"/>
        <v>6.3422424222580602</v>
      </c>
      <c r="I139" s="9">
        <f t="shared" si="148"/>
        <v>279.49224242225802</v>
      </c>
      <c r="J139" s="9">
        <f t="shared" si="149"/>
        <v>3.9129296071285062E-2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2.8775680295856163</v>
      </c>
      <c r="P139" s="9">
        <f t="shared" si="152"/>
        <v>0.11259721139491995</v>
      </c>
      <c r="Q139" s="12">
        <f t="shared" si="153"/>
        <v>2.9275274962679187E-2</v>
      </c>
      <c r="R139" s="9">
        <f t="shared" si="154"/>
        <v>0.19735245833333334</v>
      </c>
      <c r="S139" s="13">
        <f t="shared" si="155"/>
        <v>0.14834005722509166</v>
      </c>
      <c r="T139" s="2">
        <f t="shared" si="156"/>
        <v>0.01</v>
      </c>
      <c r="U139" s="14">
        <f t="shared" si="157"/>
        <v>1.4834005722509167E-3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6.973400572250917E-3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7.0358333584666699</v>
      </c>
      <c r="E140" s="10">
        <f t="shared" si="166"/>
        <v>6.3422424222580602</v>
      </c>
      <c r="F140" s="7" t="s">
        <v>83</v>
      </c>
      <c r="G140" s="1">
        <v>5</v>
      </c>
      <c r="H140" s="9">
        <f t="shared" si="147"/>
        <v>7.0358333584666699</v>
      </c>
      <c r="I140" s="9">
        <f t="shared" si="148"/>
        <v>280.18583335846665</v>
      </c>
      <c r="J140" s="9">
        <f t="shared" si="149"/>
        <v>4.2653543486172688E-2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3.5240187348573633</v>
      </c>
      <c r="P140" s="9">
        <f t="shared" si="152"/>
        <v>0.15031188635332579</v>
      </c>
      <c r="Q140" s="12">
        <f t="shared" si="153"/>
        <v>3.9081090451864704E-2</v>
      </c>
      <c r="R140" s="9">
        <f t="shared" si="154"/>
        <v>0.19735245833333334</v>
      </c>
      <c r="S140" s="13">
        <f t="shared" si="155"/>
        <v>0.19802687426297849</v>
      </c>
      <c r="T140" s="2">
        <f t="shared" si="156"/>
        <v>0.01</v>
      </c>
      <c r="U140" s="14">
        <f t="shared" si="157"/>
        <v>1.9802687426297848E-3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7.4702687426297853E-3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11.784625110935499</v>
      </c>
      <c r="E141" s="10">
        <f t="shared" si="166"/>
        <v>7.0358333584666699</v>
      </c>
      <c r="F141" s="7" t="s">
        <v>85</v>
      </c>
      <c r="G141" s="1">
        <v>6</v>
      </c>
      <c r="H141" s="9">
        <f t="shared" si="147"/>
        <v>11.784625110935499</v>
      </c>
      <c r="I141" s="9">
        <f t="shared" si="148"/>
        <v>284.93462511093549</v>
      </c>
      <c r="J141" s="9">
        <f t="shared" si="149"/>
        <v>7.6117809236936229E-2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4.1327547651707039</v>
      </c>
      <c r="P141" s="9">
        <f t="shared" si="152"/>
        <v>0.31457623883830282</v>
      </c>
      <c r="Q141" s="12">
        <f t="shared" si="153"/>
        <v>8.1789822097958736E-2</v>
      </c>
      <c r="R141" s="9">
        <f t="shared" si="154"/>
        <v>0.19735245833333334</v>
      </c>
      <c r="S141" s="13">
        <f t="shared" si="155"/>
        <v>0.41443528390111889</v>
      </c>
      <c r="T141" s="2">
        <f t="shared" si="156"/>
        <v>0.01</v>
      </c>
      <c r="U141" s="14">
        <f t="shared" si="157"/>
        <v>4.1443528390111891E-3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9.6343528390111892E-3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14.328032752</v>
      </c>
      <c r="E142" s="10">
        <f t="shared" si="166"/>
        <v>11.784625110935499</v>
      </c>
      <c r="F142" s="7" t="s">
        <v>83</v>
      </c>
      <c r="G142" s="1">
        <v>7</v>
      </c>
      <c r="H142" s="9">
        <f t="shared" si="147"/>
        <v>14.328032752</v>
      </c>
      <c r="I142" s="9">
        <f t="shared" si="148"/>
        <v>287.47803275199999</v>
      </c>
      <c r="J142" s="9">
        <f t="shared" si="149"/>
        <v>0.10298802089377525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4.5772264429990681</v>
      </c>
      <c r="P142" s="9">
        <f t="shared" si="152"/>
        <v>0.4713994925471286</v>
      </c>
      <c r="Q142" s="12">
        <f t="shared" si="153"/>
        <v>0.12256386806225344</v>
      </c>
      <c r="R142" s="9">
        <f t="shared" si="154"/>
        <v>0.19735245833333334</v>
      </c>
      <c r="S142" s="13">
        <f t="shared" si="155"/>
        <v>0.62104049322375277</v>
      </c>
      <c r="T142" s="2">
        <f t="shared" si="156"/>
        <v>0.01</v>
      </c>
      <c r="U142" s="14">
        <f t="shared" si="157"/>
        <v>6.2104049322375277E-3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1.6160404932237526E-2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14.7593931254839</v>
      </c>
      <c r="E143" s="10">
        <f t="shared" si="166"/>
        <v>14.328032752</v>
      </c>
      <c r="F143" s="7" t="s">
        <v>83</v>
      </c>
      <c r="G143" s="1">
        <v>8</v>
      </c>
      <c r="H143" s="9">
        <f t="shared" si="147"/>
        <v>14.7593931254839</v>
      </c>
      <c r="I143" s="9">
        <f t="shared" si="148"/>
        <v>287.90939312548386</v>
      </c>
      <c r="J143" s="9">
        <f t="shared" si="149"/>
        <v>0.10834904815716385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4.8648748671186066</v>
      </c>
      <c r="P143" s="9">
        <f t="shared" si="152"/>
        <v>0.52710456125601002</v>
      </c>
      <c r="Q143" s="12">
        <f t="shared" si="153"/>
        <v>0.13704718592656262</v>
      </c>
      <c r="R143" s="9">
        <f t="shared" si="154"/>
        <v>0.19735245833333334</v>
      </c>
      <c r="S143" s="13">
        <f t="shared" si="155"/>
        <v>0.69442857253435586</v>
      </c>
      <c r="T143" s="2">
        <f t="shared" si="156"/>
        <v>0.01</v>
      </c>
      <c r="U143" s="14">
        <f t="shared" si="157"/>
        <v>6.9442857253435583E-3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1.6894285725343558E-2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15.1211999364516</v>
      </c>
      <c r="E144" s="10">
        <f t="shared" si="166"/>
        <v>14.7593931254839</v>
      </c>
      <c r="F144" s="7" t="s">
        <v>83</v>
      </c>
      <c r="G144" s="1">
        <v>9</v>
      </c>
      <c r="H144" s="9">
        <f t="shared" si="147"/>
        <v>15.1211999364516</v>
      </c>
      <c r="I144" s="9">
        <f t="shared" si="148"/>
        <v>288.27119993645158</v>
      </c>
      <c r="J144" s="9">
        <f t="shared" si="149"/>
        <v>0.11304701684232114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5.0968182225292633</v>
      </c>
      <c r="P144" s="9">
        <f t="shared" si="152"/>
        <v>0.57618009544451498</v>
      </c>
      <c r="Q144" s="12">
        <f t="shared" si="153"/>
        <v>0.14980682481557389</v>
      </c>
      <c r="R144" s="9">
        <f t="shared" si="154"/>
        <v>0.19735245833333334</v>
      </c>
      <c r="S144" s="13">
        <f t="shared" si="155"/>
        <v>0.75908263864920467</v>
      </c>
      <c r="T144" s="2">
        <f t="shared" si="156"/>
        <v>0.01</v>
      </c>
      <c r="U144" s="14">
        <f t="shared" si="157"/>
        <v>7.5908263864920469E-3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1.7540826386492046E-2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13.8541583904333</v>
      </c>
      <c r="E145" s="10">
        <f t="shared" si="166"/>
        <v>15.1211999364516</v>
      </c>
      <c r="F145" s="7" t="s">
        <v>83</v>
      </c>
      <c r="G145" s="1">
        <v>10</v>
      </c>
      <c r="H145" s="9">
        <f t="shared" si="147"/>
        <v>13.8541583904333</v>
      </c>
      <c r="I145" s="9">
        <f t="shared" si="148"/>
        <v>287.0041583904333</v>
      </c>
      <c r="J145" s="9">
        <f t="shared" si="149"/>
        <v>9.7386757167374757E-2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5.2796860437514148</v>
      </c>
      <c r="P145" s="9">
        <f t="shared" si="152"/>
        <v>0.51417150266279654</v>
      </c>
      <c r="Q145" s="12">
        <f t="shared" si="153"/>
        <v>0.1336845906923271</v>
      </c>
      <c r="R145" s="9">
        <f t="shared" si="154"/>
        <v>0.19735245833333334</v>
      </c>
      <c r="S145" s="13">
        <f t="shared" si="155"/>
        <v>0.67739004530934399</v>
      </c>
      <c r="T145" s="2">
        <f t="shared" si="156"/>
        <v>0.01</v>
      </c>
      <c r="U145" s="14">
        <f t="shared" si="157"/>
        <v>6.7739004530934397E-3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1.6723900453093441E-2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10.6187857454194</v>
      </c>
      <c r="E146" s="10">
        <f t="shared" si="166"/>
        <v>13.8541583904333</v>
      </c>
      <c r="F146" s="7" t="s">
        <v>83</v>
      </c>
      <c r="G146" s="1">
        <v>11</v>
      </c>
      <c r="H146" s="9">
        <f t="shared" si="147"/>
        <v>10.6187857454194</v>
      </c>
      <c r="I146" s="9">
        <f t="shared" si="148"/>
        <v>283.76878574541939</v>
      </c>
      <c r="J146" s="9">
        <f t="shared" si="149"/>
        <v>6.6147660804295433E-2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5.5245624577552848</v>
      </c>
      <c r="P146" s="9">
        <f t="shared" si="152"/>
        <v>0.36543688354774129</v>
      </c>
      <c r="Q146" s="12">
        <f t="shared" si="153"/>
        <v>9.5013589722412736E-2</v>
      </c>
      <c r="R146" s="9">
        <f t="shared" si="154"/>
        <v>0.19735245833333334</v>
      </c>
      <c r="S146" s="13">
        <f t="shared" si="155"/>
        <v>0.48144112581527793</v>
      </c>
      <c r="T146" s="2">
        <f t="shared" si="156"/>
        <v>0.01</v>
      </c>
      <c r="U146" s="14">
        <f t="shared" si="157"/>
        <v>4.8144112581527797E-3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1.030441125815278E-2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5.9815455814333296</v>
      </c>
      <c r="E147" s="10">
        <f t="shared" si="166"/>
        <v>10.6187857454194</v>
      </c>
      <c r="F147" s="7" t="s">
        <v>85</v>
      </c>
      <c r="G147" s="1">
        <v>12</v>
      </c>
      <c r="H147" s="9">
        <f t="shared" si="147"/>
        <v>5.9815455814333296</v>
      </c>
      <c r="I147" s="9">
        <f t="shared" si="148"/>
        <v>279.13154558143333</v>
      </c>
      <c r="J147" s="9">
        <f t="shared" si="149"/>
        <v>3.7406861439959922E-2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5.9181734908742101</v>
      </c>
      <c r="P147" s="9">
        <f t="shared" si="152"/>
        <v>0.2213802957507755</v>
      </c>
      <c r="Q147" s="12">
        <f t="shared" si="153"/>
        <v>5.755887689520163E-2</v>
      </c>
      <c r="R147" s="9">
        <f t="shared" si="154"/>
        <v>0.19735245833333334</v>
      </c>
      <c r="S147" s="13">
        <f t="shared" si="155"/>
        <v>0.29165523136267812</v>
      </c>
      <c r="T147" s="2">
        <f t="shared" si="156"/>
        <v>0.01</v>
      </c>
      <c r="U147" s="14">
        <f t="shared" si="157"/>
        <v>2.9165523136267814E-3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8.406552313626782E-3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7.3991033459354796</v>
      </c>
      <c r="E148" s="10">
        <f t="shared" si="166"/>
        <v>5.9815455814333296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E2">
        <v>385121</v>
      </c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5929767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1026263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 s="1">
        <v>7284874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8477930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388324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1">
        <v>20877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1">
        <v>7040</v>
      </c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26926075.857979942</v>
      </c>
      <c r="J13" s="6" t="s">
        <v>37</v>
      </c>
      <c r="K13" s="6">
        <f>I13/(10000*1000)</f>
        <v>2.6926075857979943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5.7115948426774201</v>
      </c>
      <c r="E26" s="7"/>
      <c r="F26" s="7"/>
      <c r="G26" s="1">
        <v>1</v>
      </c>
      <c r="H26" s="9">
        <f t="shared" ref="H26:H37" si="0">E27</f>
        <v>5.7115948426774201</v>
      </c>
      <c r="I26" s="9">
        <f t="shared" ref="I26:I37" si="1">H26+273.15</f>
        <v>278.86159484267739</v>
      </c>
      <c r="J26" s="9">
        <f t="shared" ref="J26:J37" si="2">EXP(($C$15*(I26-$C$13))/($C$16*I26*$C$13))</f>
        <v>3.6164803145188607E-2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1.4658352065997475</v>
      </c>
      <c r="Q26" s="12">
        <f t="shared" ref="Q26:Q37" si="6">P26*$B$28</f>
        <v>0.14658352065997476</v>
      </c>
      <c r="R26" s="9">
        <f t="shared" ref="R26:R37" si="7">L26*$B$28</f>
        <v>4.0532094166666672</v>
      </c>
      <c r="S26" s="13">
        <f t="shared" ref="S26:S37" si="8">Q26/R26</f>
        <v>3.6164803145188607E-2</v>
      </c>
      <c r="T26" s="2">
        <f t="shared" ref="T26:T37" si="9">$B$27/100</f>
        <v>0.34</v>
      </c>
      <c r="U26" s="14">
        <f t="shared" ref="U26:U37" si="10">S26*T26</f>
        <v>1.2296033069364127E-2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2.5196033069364125E-2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32093.416666666668</v>
      </c>
      <c r="AU26" s="1">
        <f t="shared" ref="AU26:AU37" si="17">AT26*10000*AS26*0.67*AR26*AQ26</f>
        <v>64586693.701795019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4.9228190770967704</v>
      </c>
      <c r="E27" s="10">
        <f t="shared" ref="E27:E38" si="18">D26</f>
        <v>5.7115948426774201</v>
      </c>
      <c r="F27" s="7" t="s">
        <v>83</v>
      </c>
      <c r="G27" s="1">
        <v>2</v>
      </c>
      <c r="H27" s="9">
        <f t="shared" si="0"/>
        <v>4.9228190770967704</v>
      </c>
      <c r="I27" s="9">
        <f t="shared" si="1"/>
        <v>278.07281907709677</v>
      </c>
      <c r="J27" s="9">
        <f t="shared" si="2"/>
        <v>3.275461102961974E-2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79.598353126733585</v>
      </c>
      <c r="P27" s="9">
        <f t="shared" si="5"/>
        <v>2.6072130952644748</v>
      </c>
      <c r="Q27" s="12">
        <f t="shared" si="6"/>
        <v>0.26072130952644751</v>
      </c>
      <c r="R27" s="9">
        <f t="shared" si="7"/>
        <v>4.0532094166666672</v>
      </c>
      <c r="S27" s="13">
        <f t="shared" si="8"/>
        <v>6.432465799925606E-2</v>
      </c>
      <c r="T27" s="2">
        <f t="shared" si="9"/>
        <v>0.34</v>
      </c>
      <c r="U27" s="14">
        <f t="shared" si="10"/>
        <v>2.1870383719747061E-2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3.4770383719747062E-2</v>
      </c>
      <c r="AR27" s="9">
        <f t="shared" si="14"/>
        <v>119.21204166666666</v>
      </c>
      <c r="AS27" s="1">
        <f t="shared" si="15"/>
        <v>0.1</v>
      </c>
      <c r="AT27" s="1">
        <f t="shared" si="16"/>
        <v>32093.416666666668</v>
      </c>
      <c r="AU27" s="1">
        <f t="shared" si="17"/>
        <v>89129273.525670066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7.2855366309655203</v>
      </c>
      <c r="E28" s="10">
        <f t="shared" si="18"/>
        <v>4.9228190770967704</v>
      </c>
      <c r="F28" s="7" t="s">
        <v>83</v>
      </c>
      <c r="G28" s="1">
        <v>3</v>
      </c>
      <c r="H28" s="9">
        <f t="shared" si="0"/>
        <v>7.2855366309655203</v>
      </c>
      <c r="I28" s="9">
        <f t="shared" si="1"/>
        <v>280.43553663096549</v>
      </c>
      <c r="J28" s="9">
        <f t="shared" si="2"/>
        <v>4.3993998931543744E-2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117.52323419813578</v>
      </c>
      <c r="P28" s="9">
        <f t="shared" si="5"/>
        <v>5.1703170397443508</v>
      </c>
      <c r="Q28" s="12">
        <f t="shared" si="6"/>
        <v>0.5170317039744351</v>
      </c>
      <c r="R28" s="9">
        <f t="shared" si="7"/>
        <v>4.0532094166666672</v>
      </c>
      <c r="S28" s="13">
        <f t="shared" si="8"/>
        <v>0.12756106354841112</v>
      </c>
      <c r="T28" s="2">
        <f t="shared" si="9"/>
        <v>0.34</v>
      </c>
      <c r="U28" s="14">
        <f t="shared" si="10"/>
        <v>4.3370761606459786E-2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5.6270761606459788E-2</v>
      </c>
      <c r="AR28" s="9">
        <f t="shared" si="14"/>
        <v>119.21204166666666</v>
      </c>
      <c r="AS28" s="1">
        <f t="shared" si="15"/>
        <v>0.1</v>
      </c>
      <c r="AT28" s="1">
        <f t="shared" si="16"/>
        <v>32093.416666666668</v>
      </c>
      <c r="AU28" s="1">
        <f t="shared" si="17"/>
        <v>144242644.63528368</v>
      </c>
    </row>
    <row r="29" spans="1:47" x14ac:dyDescent="0.15">
      <c r="C29" s="7">
        <v>3</v>
      </c>
      <c r="D29" s="8">
        <v>7.6375405184516101</v>
      </c>
      <c r="E29" s="10">
        <f t="shared" si="18"/>
        <v>7.2855366309655203</v>
      </c>
      <c r="F29" s="7" t="s">
        <v>83</v>
      </c>
      <c r="G29" s="1">
        <v>4</v>
      </c>
      <c r="H29" s="9">
        <f t="shared" si="0"/>
        <v>7.6375405184516101</v>
      </c>
      <c r="I29" s="9">
        <f t="shared" si="1"/>
        <v>280.78754051845158</v>
      </c>
      <c r="J29" s="9">
        <f t="shared" si="2"/>
        <v>4.5951183110328427E-2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152.88501132505809</v>
      </c>
      <c r="P29" s="9">
        <f t="shared" si="5"/>
        <v>7.0252471502223797</v>
      </c>
      <c r="Q29" s="12">
        <f t="shared" si="6"/>
        <v>0.70252471502223801</v>
      </c>
      <c r="R29" s="9">
        <f t="shared" si="7"/>
        <v>4.0532094166666672</v>
      </c>
      <c r="S29" s="13">
        <f t="shared" si="8"/>
        <v>0.1733255410227458</v>
      </c>
      <c r="T29" s="2">
        <f t="shared" si="9"/>
        <v>0.34</v>
      </c>
      <c r="U29" s="14">
        <f t="shared" si="10"/>
        <v>5.8930683947733577E-2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7.1830683947733578E-2</v>
      </c>
      <c r="AR29" s="9">
        <f t="shared" si="14"/>
        <v>119.21204166666666</v>
      </c>
      <c r="AS29" s="1">
        <f t="shared" si="15"/>
        <v>0.1</v>
      </c>
      <c r="AT29" s="1">
        <f t="shared" si="16"/>
        <v>32093.416666666668</v>
      </c>
      <c r="AU29" s="1">
        <f t="shared" si="17"/>
        <v>184128444.73377234</v>
      </c>
    </row>
    <row r="30" spans="1:47" x14ac:dyDescent="0.15">
      <c r="C30" s="7">
        <v>4</v>
      </c>
      <c r="D30" s="8">
        <v>12.503832343233301</v>
      </c>
      <c r="E30" s="10">
        <f t="shared" si="18"/>
        <v>7.6375405184516101</v>
      </c>
      <c r="F30" s="7" t="s">
        <v>83</v>
      </c>
      <c r="G30" s="1">
        <v>5</v>
      </c>
      <c r="H30" s="9">
        <f t="shared" si="0"/>
        <v>12.503832343233301</v>
      </c>
      <c r="I30" s="9">
        <f t="shared" si="1"/>
        <v>285.65383234323326</v>
      </c>
      <c r="J30" s="9">
        <f t="shared" si="2"/>
        <v>8.2956727535555053E-2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138.56677596609393</v>
      </c>
      <c r="O30" s="9">
        <f t="shared" si="19"/>
        <v>47.825082375408442</v>
      </c>
      <c r="P30" s="9">
        <f t="shared" si="5"/>
        <v>3.9674123279822342</v>
      </c>
      <c r="Q30" s="12">
        <f t="shared" si="6"/>
        <v>0.39674123279822343</v>
      </c>
      <c r="R30" s="9">
        <f t="shared" si="7"/>
        <v>4.0532094166666672</v>
      </c>
      <c r="S30" s="13">
        <f t="shared" si="8"/>
        <v>9.7883230796522919E-2</v>
      </c>
      <c r="T30" s="2">
        <f t="shared" si="9"/>
        <v>0.34</v>
      </c>
      <c r="U30" s="14">
        <f t="shared" si="10"/>
        <v>3.3280298470817794E-2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4.6180298470817796E-2</v>
      </c>
      <c r="AR30" s="9">
        <f t="shared" si="14"/>
        <v>119.21204166666666</v>
      </c>
      <c r="AS30" s="1">
        <f t="shared" si="15"/>
        <v>0.1</v>
      </c>
      <c r="AT30" s="1">
        <f t="shared" si="16"/>
        <v>32093.416666666668</v>
      </c>
      <c r="AU30" s="1">
        <f t="shared" si="17"/>
        <v>118377078.81161527</v>
      </c>
    </row>
    <row r="31" spans="1:47" x14ac:dyDescent="0.15">
      <c r="C31" s="7">
        <v>5</v>
      </c>
      <c r="D31" s="8">
        <v>14.618546939677399</v>
      </c>
      <c r="E31" s="10">
        <f t="shared" si="18"/>
        <v>12.503832343233301</v>
      </c>
      <c r="F31" s="7" t="s">
        <v>85</v>
      </c>
      <c r="G31" s="1">
        <v>6</v>
      </c>
      <c r="H31" s="9">
        <f t="shared" si="0"/>
        <v>14.618546939677399</v>
      </c>
      <c r="I31" s="9">
        <f t="shared" si="1"/>
        <v>287.76854693967738</v>
      </c>
      <c r="J31" s="9">
        <f t="shared" si="2"/>
        <v>0.10657036971482595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84.389764214092878</v>
      </c>
      <c r="P31" s="9">
        <f t="shared" si="5"/>
        <v>8.9934483724428667</v>
      </c>
      <c r="Q31" s="12">
        <f t="shared" si="6"/>
        <v>0.89934483724428671</v>
      </c>
      <c r="R31" s="9">
        <f t="shared" si="7"/>
        <v>4.0532094166666672</v>
      </c>
      <c r="S31" s="13">
        <f t="shared" si="8"/>
        <v>0.22188462149185029</v>
      </c>
      <c r="T31" s="2">
        <f t="shared" si="9"/>
        <v>0.34</v>
      </c>
      <c r="U31" s="14">
        <f t="shared" si="10"/>
        <v>7.5440771307229107E-2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8.8340771307229102E-2</v>
      </c>
      <c r="AR31" s="9">
        <f t="shared" si="14"/>
        <v>119.21204166666666</v>
      </c>
      <c r="AS31" s="1">
        <f t="shared" si="15"/>
        <v>0.1</v>
      </c>
      <c r="AT31" s="1">
        <f t="shared" si="16"/>
        <v>32093.416666666668</v>
      </c>
      <c r="AU31" s="1">
        <f t="shared" si="17"/>
        <v>226449867.01251069</v>
      </c>
    </row>
    <row r="32" spans="1:47" x14ac:dyDescent="0.15">
      <c r="C32" s="7">
        <v>6</v>
      </c>
      <c r="D32" s="8">
        <v>19.147639469333299</v>
      </c>
      <c r="E32" s="10">
        <f t="shared" si="18"/>
        <v>14.618546939677399</v>
      </c>
      <c r="F32" s="7" t="s">
        <v>83</v>
      </c>
      <c r="G32" s="1">
        <v>7</v>
      </c>
      <c r="H32" s="9">
        <f t="shared" si="0"/>
        <v>19.147639469333299</v>
      </c>
      <c r="I32" s="9">
        <f t="shared" si="1"/>
        <v>292.29763946933326</v>
      </c>
      <c r="J32" s="9">
        <f t="shared" si="2"/>
        <v>0.18002208216142385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115.92841000831667</v>
      </c>
      <c r="P32" s="9">
        <f t="shared" si="5"/>
        <v>20.869673751360416</v>
      </c>
      <c r="Q32" s="12">
        <f t="shared" si="6"/>
        <v>2.0869673751360418</v>
      </c>
      <c r="R32" s="9">
        <f t="shared" si="7"/>
        <v>4.0532094166666672</v>
      </c>
      <c r="S32" s="13">
        <f t="shared" si="8"/>
        <v>0.51489256058532251</v>
      </c>
      <c r="T32" s="2">
        <f t="shared" si="9"/>
        <v>0.34</v>
      </c>
      <c r="U32" s="14">
        <f t="shared" si="10"/>
        <v>0.17506347059900967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0.20071347059900968</v>
      </c>
      <c r="AR32" s="9">
        <f t="shared" si="14"/>
        <v>119.21204166666666</v>
      </c>
      <c r="AS32" s="1">
        <f t="shared" si="15"/>
        <v>0.1</v>
      </c>
      <c r="AT32" s="1">
        <f t="shared" si="16"/>
        <v>32093.416666666668</v>
      </c>
      <c r="AU32" s="1">
        <f t="shared" si="17"/>
        <v>514502398.52100801</v>
      </c>
    </row>
    <row r="33" spans="1:48" x14ac:dyDescent="0.15">
      <c r="C33" s="7">
        <v>7</v>
      </c>
      <c r="D33" s="8">
        <v>22.522810944516099</v>
      </c>
      <c r="E33" s="10">
        <f t="shared" si="18"/>
        <v>19.147639469333299</v>
      </c>
      <c r="F33" s="7" t="s">
        <v>83</v>
      </c>
      <c r="G33" s="1">
        <v>8</v>
      </c>
      <c r="H33" s="9">
        <f t="shared" si="0"/>
        <v>22.522810944516099</v>
      </c>
      <c r="I33" s="9">
        <f t="shared" si="1"/>
        <v>295.67281094451607</v>
      </c>
      <c r="J33" s="9">
        <f t="shared" si="2"/>
        <v>0.26331064639083501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135.59083042362292</v>
      </c>
      <c r="P33" s="9">
        <f t="shared" si="5"/>
        <v>35.702509203514246</v>
      </c>
      <c r="Q33" s="12">
        <f t="shared" si="6"/>
        <v>3.570250920351425</v>
      </c>
      <c r="R33" s="9">
        <f t="shared" si="7"/>
        <v>4.0532094166666672</v>
      </c>
      <c r="S33" s="13">
        <f t="shared" si="8"/>
        <v>0.88084541244542358</v>
      </c>
      <c r="T33" s="2">
        <f t="shared" si="9"/>
        <v>0.34</v>
      </c>
      <c r="U33" s="14">
        <f t="shared" si="10"/>
        <v>0.29948744023144402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0.32513744023144403</v>
      </c>
      <c r="AR33" s="9">
        <f t="shared" si="14"/>
        <v>119.21204166666666</v>
      </c>
      <c r="AS33" s="1">
        <f t="shared" si="15"/>
        <v>0.1</v>
      </c>
      <c r="AT33" s="1">
        <f t="shared" si="16"/>
        <v>32093.416666666668</v>
      </c>
      <c r="AU33" s="1">
        <f t="shared" si="17"/>
        <v>833446765.42544031</v>
      </c>
    </row>
    <row r="34" spans="1:48" x14ac:dyDescent="0.15">
      <c r="C34" s="7">
        <v>8</v>
      </c>
      <c r="D34" s="8">
        <v>21.453679821612901</v>
      </c>
      <c r="E34" s="10">
        <f t="shared" si="18"/>
        <v>22.522810944516099</v>
      </c>
      <c r="F34" s="7" t="s">
        <v>83</v>
      </c>
      <c r="G34" s="1">
        <v>9</v>
      </c>
      <c r="H34" s="9">
        <f t="shared" si="0"/>
        <v>21.453679821612901</v>
      </c>
      <c r="I34" s="9">
        <f t="shared" si="1"/>
        <v>294.6036798216129</v>
      </c>
      <c r="J34" s="9">
        <f t="shared" si="2"/>
        <v>0.233650508345637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140.42041538677535</v>
      </c>
      <c r="P34" s="9">
        <f t="shared" si="5"/>
        <v>32.809301437225564</v>
      </c>
      <c r="Q34" s="12">
        <f t="shared" si="6"/>
        <v>3.2809301437225566</v>
      </c>
      <c r="R34" s="9">
        <f t="shared" si="7"/>
        <v>4.0532094166666672</v>
      </c>
      <c r="S34" s="13">
        <f t="shared" si="8"/>
        <v>0.8094647491519873</v>
      </c>
      <c r="T34" s="2">
        <f t="shared" si="9"/>
        <v>0.34</v>
      </c>
      <c r="U34" s="14">
        <f t="shared" si="10"/>
        <v>0.27521801471167567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0.30086801471167568</v>
      </c>
      <c r="AR34" s="9">
        <f t="shared" si="14"/>
        <v>119.21204166666666</v>
      </c>
      <c r="AS34" s="1">
        <f t="shared" si="15"/>
        <v>0.1</v>
      </c>
      <c r="AT34" s="1">
        <f t="shared" si="16"/>
        <v>32093.416666666668</v>
      </c>
      <c r="AU34" s="1">
        <f t="shared" si="17"/>
        <v>771235307.45312536</v>
      </c>
    </row>
    <row r="35" spans="1:48" x14ac:dyDescent="0.15">
      <c r="C35" s="7">
        <v>9</v>
      </c>
      <c r="D35" s="8">
        <v>18.616762703666701</v>
      </c>
      <c r="E35" s="10">
        <f t="shared" si="18"/>
        <v>21.453679821612901</v>
      </c>
      <c r="F35" s="7" t="s">
        <v>83</v>
      </c>
      <c r="G35" s="1">
        <v>10</v>
      </c>
      <c r="H35" s="9">
        <f t="shared" si="0"/>
        <v>18.616762703666701</v>
      </c>
      <c r="I35" s="9">
        <f t="shared" si="1"/>
        <v>291.7667627036667</v>
      </c>
      <c r="J35" s="9">
        <f t="shared" si="2"/>
        <v>0.16943492900683188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148.14320811621644</v>
      </c>
      <c r="P35" s="9">
        <f t="shared" si="5"/>
        <v>25.100633950015453</v>
      </c>
      <c r="Q35" s="12">
        <f t="shared" si="6"/>
        <v>2.5100633950015454</v>
      </c>
      <c r="R35" s="9">
        <f t="shared" si="7"/>
        <v>4.0532094166666672</v>
      </c>
      <c r="S35" s="13">
        <f t="shared" si="8"/>
        <v>0.61927799355252777</v>
      </c>
      <c r="T35" s="2">
        <f t="shared" si="9"/>
        <v>0.34</v>
      </c>
      <c r="U35" s="14">
        <f t="shared" si="10"/>
        <v>0.21055451780785947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0.23620451780785948</v>
      </c>
      <c r="AR35" s="9">
        <f t="shared" si="14"/>
        <v>119.21204166666666</v>
      </c>
      <c r="AS35" s="1">
        <f t="shared" si="15"/>
        <v>0.1</v>
      </c>
      <c r="AT35" s="1">
        <f t="shared" si="16"/>
        <v>32093.416666666668</v>
      </c>
      <c r="AU35" s="1">
        <f t="shared" si="17"/>
        <v>605478997.4532057</v>
      </c>
    </row>
    <row r="36" spans="1:48" x14ac:dyDescent="0.15">
      <c r="C36" s="7">
        <v>10</v>
      </c>
      <c r="D36" s="8">
        <v>13.231604680161301</v>
      </c>
      <c r="E36" s="10">
        <f t="shared" si="18"/>
        <v>18.616762703666701</v>
      </c>
      <c r="F36" s="7" t="s">
        <v>83</v>
      </c>
      <c r="G36" s="1">
        <v>11</v>
      </c>
      <c r="H36" s="9">
        <f t="shared" si="0"/>
        <v>13.231604680161301</v>
      </c>
      <c r="I36" s="9">
        <f t="shared" si="1"/>
        <v>286.38160468016127</v>
      </c>
      <c r="J36" s="9">
        <f t="shared" si="2"/>
        <v>9.0462979764019388E-2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116.89044545789095</v>
      </c>
      <c r="O36" s="9">
        <f t="shared" si="19"/>
        <v>46.684222874976697</v>
      </c>
      <c r="P36" s="9">
        <f t="shared" si="5"/>
        <v>4.2231939092379882</v>
      </c>
      <c r="Q36" s="12">
        <f t="shared" si="6"/>
        <v>0.42231939092379883</v>
      </c>
      <c r="R36" s="9">
        <f t="shared" si="7"/>
        <v>4.0532094166666672</v>
      </c>
      <c r="S36" s="13">
        <f t="shared" si="8"/>
        <v>0.10419382457448041</v>
      </c>
      <c r="T36" s="2">
        <f t="shared" si="9"/>
        <v>0.34</v>
      </c>
      <c r="U36" s="14">
        <f t="shared" si="10"/>
        <v>3.5425900355323343E-2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4.8325900355323345E-2</v>
      </c>
      <c r="AR36" s="9">
        <f t="shared" si="14"/>
        <v>119.21204166666666</v>
      </c>
      <c r="AS36" s="1">
        <f t="shared" si="15"/>
        <v>0.1</v>
      </c>
      <c r="AT36" s="1">
        <f t="shared" si="16"/>
        <v>32093.416666666668</v>
      </c>
      <c r="AU36" s="1">
        <f t="shared" si="17"/>
        <v>123877045.06975813</v>
      </c>
    </row>
    <row r="37" spans="1:48" x14ac:dyDescent="0.15">
      <c r="C37" s="7">
        <v>11</v>
      </c>
      <c r="D37" s="8">
        <v>9.1398609574666594</v>
      </c>
      <c r="E37" s="10">
        <f t="shared" si="18"/>
        <v>13.231604680161301</v>
      </c>
      <c r="F37" s="7" t="s">
        <v>85</v>
      </c>
      <c r="G37" s="1">
        <v>12</v>
      </c>
      <c r="H37" s="9">
        <f t="shared" si="0"/>
        <v>9.1398609574666594</v>
      </c>
      <c r="I37" s="9">
        <f t="shared" si="1"/>
        <v>282.28986095746666</v>
      </c>
      <c r="J37" s="9">
        <f t="shared" si="2"/>
        <v>5.5264229102459032E-2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82.993123132405373</v>
      </c>
      <c r="P37" s="9">
        <f t="shared" si="5"/>
        <v>4.5865509707178429</v>
      </c>
      <c r="Q37" s="12">
        <f t="shared" si="6"/>
        <v>0.45865509707178431</v>
      </c>
      <c r="R37" s="9">
        <f t="shared" si="7"/>
        <v>4.0532094166666672</v>
      </c>
      <c r="S37" s="13">
        <f t="shared" si="8"/>
        <v>0.11315849982628809</v>
      </c>
      <c r="T37" s="2">
        <f t="shared" si="9"/>
        <v>0.34</v>
      </c>
      <c r="U37" s="14">
        <f t="shared" si="10"/>
        <v>3.847388994093795E-2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5.1373889940937952E-2</v>
      </c>
      <c r="AR37" s="9">
        <f t="shared" si="14"/>
        <v>119.21204166666666</v>
      </c>
      <c r="AS37" s="1">
        <f t="shared" si="15"/>
        <v>0.1</v>
      </c>
      <c r="AT37" s="1">
        <f t="shared" si="16"/>
        <v>32093.416666666668</v>
      </c>
      <c r="AU37" s="1">
        <f t="shared" si="17"/>
        <v>131690162.68356667</v>
      </c>
      <c r="AV37" s="1">
        <f>SUM(AU26:AU37)</f>
        <v>3807144679.026751</v>
      </c>
    </row>
    <row r="38" spans="1:48" x14ac:dyDescent="0.15">
      <c r="C38" s="7">
        <v>12</v>
      </c>
      <c r="D38" s="8">
        <v>5.2344071529032297</v>
      </c>
      <c r="E38" s="10">
        <f t="shared" si="18"/>
        <v>9.1398609574666594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5.7115948426774201</v>
      </c>
      <c r="E42" s="7"/>
      <c r="F42" s="7"/>
      <c r="G42" s="1">
        <v>1</v>
      </c>
      <c r="H42" s="9">
        <f t="shared" ref="H42:H53" si="20">E43</f>
        <v>5.7115948426774201</v>
      </c>
      <c r="I42" s="9">
        <f t="shared" ref="I42:I53" si="21">H42+273.15</f>
        <v>278.86159484267739</v>
      </c>
      <c r="J42" s="9">
        <f t="shared" ref="J42:J53" si="22">EXP(($C$15*(I42-$C$13))/($C$16*I42*$C$13))</f>
        <v>3.6164803145188607E-2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2.1285246951140069</v>
      </c>
      <c r="Q42" s="12">
        <f t="shared" ref="Q42:Q53" si="26">P42*$B$44</f>
        <v>0.51084592682736163</v>
      </c>
      <c r="R42" s="9">
        <f t="shared" ref="R42:R53" si="27">L42*$B$44</f>
        <v>14.125500000000001</v>
      </c>
      <c r="S42" s="13">
        <f t="shared" ref="S42:S53" si="28">Q42/R42</f>
        <v>3.61648031451886E-2</v>
      </c>
      <c r="T42" s="2">
        <f t="shared" ref="T42:T53" si="29">$B$43/100</f>
        <v>0.43</v>
      </c>
      <c r="U42" s="14">
        <f t="shared" ref="U42:U53" si="30">S42*T42</f>
        <v>1.5550865352431097E-2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2.3970865352431096E-2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494147.25</v>
      </c>
      <c r="AU42" s="1">
        <f t="shared" ref="AU42:AU53" si="38">AT42*10000*AS42*0.67*AR42*AQ42</f>
        <v>2607055470.7187357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4.9228190770967704</v>
      </c>
      <c r="E43" s="10">
        <f t="shared" ref="E43:E54" si="40">D42</f>
        <v>5.7115948426774201</v>
      </c>
      <c r="F43" s="7" t="s">
        <v>83</v>
      </c>
      <c r="G43" s="1">
        <v>2</v>
      </c>
      <c r="H43" s="9">
        <f t="shared" si="20"/>
        <v>4.9228190770967704</v>
      </c>
      <c r="I43" s="9">
        <f t="shared" si="21"/>
        <v>278.07281907709677</v>
      </c>
      <c r="J43" s="9">
        <f t="shared" si="22"/>
        <v>3.275461102961974E-2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115.583975304886</v>
      </c>
      <c r="P43" s="9">
        <f t="shared" si="25"/>
        <v>3.7859081523687146</v>
      </c>
      <c r="Q43" s="12">
        <f t="shared" si="26"/>
        <v>0.90861795656849142</v>
      </c>
      <c r="R43" s="9">
        <f t="shared" si="27"/>
        <v>14.125500000000001</v>
      </c>
      <c r="S43" s="13">
        <f t="shared" si="28"/>
        <v>6.432465799925606E-2</v>
      </c>
      <c r="T43" s="2">
        <f t="shared" si="29"/>
        <v>0.43</v>
      </c>
      <c r="U43" s="14">
        <f t="shared" si="30"/>
        <v>2.7659602939680106E-2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3.6079602939680107E-2</v>
      </c>
      <c r="AR43" s="9">
        <f t="shared" si="35"/>
        <v>136.875</v>
      </c>
      <c r="AS43" s="1">
        <f t="shared" si="36"/>
        <v>0.24</v>
      </c>
      <c r="AT43" s="1">
        <f t="shared" si="37"/>
        <v>494147.25</v>
      </c>
      <c r="AU43" s="1">
        <f t="shared" si="38"/>
        <v>3923993766.6961699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7.2855366309655203</v>
      </c>
      <c r="E44" s="10">
        <f t="shared" si="40"/>
        <v>4.9228190770967704</v>
      </c>
      <c r="F44" s="7" t="s">
        <v>83</v>
      </c>
      <c r="G44" s="1">
        <v>3</v>
      </c>
      <c r="H44" s="9">
        <f t="shared" si="20"/>
        <v>7.2855366309655203</v>
      </c>
      <c r="I44" s="9">
        <f t="shared" si="21"/>
        <v>280.43553663096549</v>
      </c>
      <c r="J44" s="9">
        <f t="shared" si="22"/>
        <v>4.3993998931543744E-2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170.65431715251728</v>
      </c>
      <c r="P44" s="9">
        <f t="shared" si="25"/>
        <v>7.5077658464711723</v>
      </c>
      <c r="Q44" s="12">
        <f t="shared" si="26"/>
        <v>1.8018638031530814</v>
      </c>
      <c r="R44" s="9">
        <f t="shared" si="27"/>
        <v>14.125500000000001</v>
      </c>
      <c r="S44" s="13">
        <f t="shared" si="28"/>
        <v>0.12756106354841112</v>
      </c>
      <c r="T44" s="2">
        <f t="shared" si="29"/>
        <v>0.43</v>
      </c>
      <c r="U44" s="14">
        <f t="shared" si="30"/>
        <v>5.4851257325816784E-2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6.3271257325816788E-2</v>
      </c>
      <c r="AR44" s="9">
        <f t="shared" si="35"/>
        <v>136.875</v>
      </c>
      <c r="AS44" s="1">
        <f t="shared" si="36"/>
        <v>0.24</v>
      </c>
      <c r="AT44" s="1">
        <f t="shared" si="37"/>
        <v>494147.25</v>
      </c>
      <c r="AU44" s="1">
        <f t="shared" si="38"/>
        <v>6881340123.7429399</v>
      </c>
    </row>
    <row r="45" spans="1:48" x14ac:dyDescent="0.15">
      <c r="C45" s="7">
        <v>3</v>
      </c>
      <c r="D45" s="7">
        <f t="shared" si="39"/>
        <v>7.6375405184516101</v>
      </c>
      <c r="E45" s="10">
        <f t="shared" si="40"/>
        <v>7.2855366309655203</v>
      </c>
      <c r="F45" s="7" t="s">
        <v>83</v>
      </c>
      <c r="G45" s="1">
        <v>4</v>
      </c>
      <c r="H45" s="9">
        <f t="shared" si="20"/>
        <v>7.6375405184516101</v>
      </c>
      <c r="I45" s="9">
        <f t="shared" si="21"/>
        <v>280.78754051845158</v>
      </c>
      <c r="J45" s="9">
        <f t="shared" si="22"/>
        <v>4.5951183110328427E-2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222.00280130604614</v>
      </c>
      <c r="P45" s="9">
        <f t="shared" si="25"/>
        <v>10.201291373819984</v>
      </c>
      <c r="Q45" s="12">
        <f t="shared" si="26"/>
        <v>2.4483099297167961</v>
      </c>
      <c r="R45" s="9">
        <f t="shared" si="27"/>
        <v>14.125500000000001</v>
      </c>
      <c r="S45" s="13">
        <f t="shared" si="28"/>
        <v>0.1733255410227458</v>
      </c>
      <c r="T45" s="2">
        <f t="shared" si="29"/>
        <v>0.43</v>
      </c>
      <c r="U45" s="14">
        <f t="shared" si="30"/>
        <v>7.4529982639780695E-2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8.2949982639780706E-2</v>
      </c>
      <c r="AR45" s="9">
        <f t="shared" si="35"/>
        <v>136.875</v>
      </c>
      <c r="AS45" s="1">
        <f t="shared" si="36"/>
        <v>0.24</v>
      </c>
      <c r="AT45" s="1">
        <f t="shared" si="37"/>
        <v>494147.25</v>
      </c>
      <c r="AU45" s="1">
        <f t="shared" si="38"/>
        <v>9021585281.030838</v>
      </c>
    </row>
    <row r="46" spans="1:48" x14ac:dyDescent="0.15">
      <c r="C46" s="7">
        <v>4</v>
      </c>
      <c r="D46" s="7">
        <f t="shared" si="39"/>
        <v>12.503832343233301</v>
      </c>
      <c r="E46" s="10">
        <f t="shared" si="40"/>
        <v>7.6375405184516101</v>
      </c>
      <c r="F46" s="7" t="s">
        <v>83</v>
      </c>
      <c r="G46" s="1">
        <v>5</v>
      </c>
      <c r="H46" s="9">
        <f t="shared" si="20"/>
        <v>12.503832343233301</v>
      </c>
      <c r="I46" s="9">
        <f t="shared" si="21"/>
        <v>285.65383234323326</v>
      </c>
      <c r="J46" s="9">
        <f t="shared" si="22"/>
        <v>8.2956727535555053E-2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201.21143443561488</v>
      </c>
      <c r="O46" s="9">
        <f t="shared" si="41"/>
        <v>69.44632549661128</v>
      </c>
      <c r="P46" s="9">
        <f t="shared" si="25"/>
        <v>5.7610399025678518</v>
      </c>
      <c r="Q46" s="12">
        <f t="shared" si="26"/>
        <v>1.3826495766162843</v>
      </c>
      <c r="R46" s="9">
        <f t="shared" si="27"/>
        <v>14.125500000000001</v>
      </c>
      <c r="S46" s="13">
        <f t="shared" si="28"/>
        <v>9.7883230796522905E-2</v>
      </c>
      <c r="T46" s="2">
        <f t="shared" si="29"/>
        <v>0.43</v>
      </c>
      <c r="U46" s="14">
        <f t="shared" si="30"/>
        <v>4.2089789242504845E-2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5.0509789242504842E-2</v>
      </c>
      <c r="AR46" s="9">
        <f t="shared" si="35"/>
        <v>136.875</v>
      </c>
      <c r="AS46" s="1">
        <f t="shared" si="36"/>
        <v>0.24</v>
      </c>
      <c r="AT46" s="1">
        <f t="shared" si="37"/>
        <v>494147.25</v>
      </c>
      <c r="AU46" s="1">
        <f t="shared" si="38"/>
        <v>5493411290.4759026</v>
      </c>
    </row>
    <row r="47" spans="1:48" x14ac:dyDescent="0.15">
      <c r="C47" s="7">
        <v>5</v>
      </c>
      <c r="D47" s="7">
        <f t="shared" si="39"/>
        <v>14.618546939677399</v>
      </c>
      <c r="E47" s="10">
        <f t="shared" si="40"/>
        <v>12.503832343233301</v>
      </c>
      <c r="F47" s="7" t="s">
        <v>85</v>
      </c>
      <c r="G47" s="1">
        <v>6</v>
      </c>
      <c r="H47" s="9">
        <f t="shared" si="20"/>
        <v>14.618546939677399</v>
      </c>
      <c r="I47" s="9">
        <f t="shared" si="21"/>
        <v>287.76854693967738</v>
      </c>
      <c r="J47" s="9">
        <f t="shared" si="22"/>
        <v>0.10657036971482595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122.54153559404341</v>
      </c>
      <c r="P47" s="9">
        <f t="shared" si="25"/>
        <v>13.059296753679709</v>
      </c>
      <c r="Q47" s="12">
        <f t="shared" si="26"/>
        <v>3.1342312208831298</v>
      </c>
      <c r="R47" s="9">
        <f t="shared" si="27"/>
        <v>14.125500000000001</v>
      </c>
      <c r="S47" s="13">
        <f t="shared" si="28"/>
        <v>0.22188462149185018</v>
      </c>
      <c r="T47" s="2">
        <f t="shared" si="29"/>
        <v>0.43</v>
      </c>
      <c r="U47" s="14">
        <f t="shared" si="30"/>
        <v>9.5410387241495573E-2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0.10383038724149558</v>
      </c>
      <c r="AR47" s="9">
        <f t="shared" si="35"/>
        <v>136.875</v>
      </c>
      <c r="AS47" s="1">
        <f t="shared" si="36"/>
        <v>0.24</v>
      </c>
      <c r="AT47" s="1">
        <f t="shared" si="37"/>
        <v>494147.25</v>
      </c>
      <c r="AU47" s="1">
        <f t="shared" si="38"/>
        <v>11292524283.331001</v>
      </c>
    </row>
    <row r="48" spans="1:48" x14ac:dyDescent="0.15">
      <c r="C48" s="7">
        <v>6</v>
      </c>
      <c r="D48" s="7">
        <f t="shared" si="39"/>
        <v>19.147639469333299</v>
      </c>
      <c r="E48" s="10">
        <f t="shared" si="40"/>
        <v>14.618546939677399</v>
      </c>
      <c r="F48" s="7" t="s">
        <v>83</v>
      </c>
      <c r="G48" s="1">
        <v>7</v>
      </c>
      <c r="H48" s="9">
        <f t="shared" si="20"/>
        <v>19.147639469333299</v>
      </c>
      <c r="I48" s="9">
        <f t="shared" si="21"/>
        <v>292.29763946933326</v>
      </c>
      <c r="J48" s="9">
        <f t="shared" si="22"/>
        <v>0.18002208216142385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168.33848884036368</v>
      </c>
      <c r="P48" s="9">
        <f t="shared" si="25"/>
        <v>30.304645268949884</v>
      </c>
      <c r="Q48" s="12">
        <f t="shared" si="26"/>
        <v>7.2731148645479715</v>
      </c>
      <c r="R48" s="9">
        <f t="shared" si="27"/>
        <v>14.125500000000001</v>
      </c>
      <c r="S48" s="13">
        <f t="shared" si="28"/>
        <v>0.5148925605853224</v>
      </c>
      <c r="T48" s="2">
        <f t="shared" si="29"/>
        <v>0.43</v>
      </c>
      <c r="U48" s="14">
        <f t="shared" si="30"/>
        <v>0.22140380105168864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0.23700380105168861</v>
      </c>
      <c r="AR48" s="9">
        <f t="shared" si="35"/>
        <v>136.875</v>
      </c>
      <c r="AS48" s="1">
        <f t="shared" si="36"/>
        <v>0.24</v>
      </c>
      <c r="AT48" s="1">
        <f t="shared" si="37"/>
        <v>494147.25</v>
      </c>
      <c r="AU48" s="1">
        <f t="shared" si="38"/>
        <v>25776376740.202866</v>
      </c>
    </row>
    <row r="49" spans="1:48" x14ac:dyDescent="0.15">
      <c r="C49" s="7">
        <v>7</v>
      </c>
      <c r="D49" s="7">
        <f t="shared" si="39"/>
        <v>22.522810944516099</v>
      </c>
      <c r="E49" s="10">
        <f t="shared" si="40"/>
        <v>19.147639469333299</v>
      </c>
      <c r="F49" s="7" t="s">
        <v>83</v>
      </c>
      <c r="G49" s="1">
        <v>8</v>
      </c>
      <c r="H49" s="9">
        <f t="shared" si="20"/>
        <v>22.522810944516099</v>
      </c>
      <c r="I49" s="9">
        <f t="shared" si="21"/>
        <v>295.67281094451607</v>
      </c>
      <c r="J49" s="9">
        <f t="shared" si="22"/>
        <v>0.26331064639083501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196.89009357141381</v>
      </c>
      <c r="P49" s="9">
        <f t="shared" si="25"/>
        <v>51.843257806240963</v>
      </c>
      <c r="Q49" s="12">
        <f t="shared" si="26"/>
        <v>12.442381873497832</v>
      </c>
      <c r="R49" s="9">
        <f t="shared" si="27"/>
        <v>14.125500000000001</v>
      </c>
      <c r="S49" s="13">
        <f t="shared" si="28"/>
        <v>0.88084541244542358</v>
      </c>
      <c r="T49" s="2">
        <f t="shared" si="29"/>
        <v>0.43</v>
      </c>
      <c r="U49" s="14">
        <f t="shared" si="30"/>
        <v>0.37876352735153213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0.39436352735153213</v>
      </c>
      <c r="AR49" s="9">
        <f t="shared" si="35"/>
        <v>136.875</v>
      </c>
      <c r="AS49" s="1">
        <f t="shared" si="36"/>
        <v>0.24</v>
      </c>
      <c r="AT49" s="1">
        <f t="shared" si="37"/>
        <v>494147.25</v>
      </c>
      <c r="AU49" s="1">
        <f t="shared" si="38"/>
        <v>42890716556.024467</v>
      </c>
    </row>
    <row r="50" spans="1:48" x14ac:dyDescent="0.15">
      <c r="C50" s="7">
        <v>8</v>
      </c>
      <c r="D50" s="7">
        <f t="shared" si="39"/>
        <v>21.453679821612901</v>
      </c>
      <c r="E50" s="10">
        <f t="shared" si="40"/>
        <v>22.522810944516099</v>
      </c>
      <c r="F50" s="7" t="s">
        <v>83</v>
      </c>
      <c r="G50" s="1">
        <v>9</v>
      </c>
      <c r="H50" s="9">
        <f t="shared" si="20"/>
        <v>21.453679821612901</v>
      </c>
      <c r="I50" s="9">
        <f t="shared" si="21"/>
        <v>294.6036798216129</v>
      </c>
      <c r="J50" s="9">
        <f t="shared" si="22"/>
        <v>0.233650508345637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203.90308576517288</v>
      </c>
      <c r="P50" s="9">
        <f t="shared" si="25"/>
        <v>47.642059642276664</v>
      </c>
      <c r="Q50" s="12">
        <f t="shared" si="26"/>
        <v>11.4340943141464</v>
      </c>
      <c r="R50" s="9">
        <f t="shared" si="27"/>
        <v>14.125500000000001</v>
      </c>
      <c r="S50" s="13">
        <f t="shared" si="28"/>
        <v>0.80946474915198752</v>
      </c>
      <c r="T50" s="2">
        <f t="shared" si="29"/>
        <v>0.43</v>
      </c>
      <c r="U50" s="14">
        <f t="shared" si="30"/>
        <v>0.34806984213535463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0.36366984213535464</v>
      </c>
      <c r="AR50" s="9">
        <f t="shared" si="35"/>
        <v>136.875</v>
      </c>
      <c r="AS50" s="1">
        <f t="shared" si="36"/>
        <v>0.24</v>
      </c>
      <c r="AT50" s="1">
        <f t="shared" si="37"/>
        <v>494147.25</v>
      </c>
      <c r="AU50" s="1">
        <f t="shared" si="38"/>
        <v>39552491640.784233</v>
      </c>
    </row>
    <row r="51" spans="1:48" x14ac:dyDescent="0.15">
      <c r="C51" s="7">
        <v>9</v>
      </c>
      <c r="D51" s="7">
        <f t="shared" si="39"/>
        <v>18.616762703666701</v>
      </c>
      <c r="E51" s="10">
        <f t="shared" si="40"/>
        <v>21.453679821612901</v>
      </c>
      <c r="F51" s="7" t="s">
        <v>83</v>
      </c>
      <c r="G51" s="1">
        <v>10</v>
      </c>
      <c r="H51" s="9">
        <f t="shared" si="20"/>
        <v>18.616762703666701</v>
      </c>
      <c r="I51" s="9">
        <f t="shared" si="21"/>
        <v>291.7667627036667</v>
      </c>
      <c r="J51" s="9">
        <f t="shared" si="22"/>
        <v>0.16943492900683188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215.11727612289621</v>
      </c>
      <c r="P51" s="9">
        <f t="shared" si="25"/>
        <v>36.448380408025969</v>
      </c>
      <c r="Q51" s="12">
        <f t="shared" si="26"/>
        <v>8.7476112979262322</v>
      </c>
      <c r="R51" s="9">
        <f t="shared" si="27"/>
        <v>14.125500000000001</v>
      </c>
      <c r="S51" s="13">
        <f t="shared" si="28"/>
        <v>0.61927799355252777</v>
      </c>
      <c r="T51" s="2">
        <f t="shared" si="29"/>
        <v>0.43</v>
      </c>
      <c r="U51" s="14">
        <f t="shared" si="30"/>
        <v>0.26628953722758691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0.28188953722758692</v>
      </c>
      <c r="AR51" s="9">
        <f t="shared" si="35"/>
        <v>136.875</v>
      </c>
      <c r="AS51" s="1">
        <f t="shared" si="36"/>
        <v>0.24</v>
      </c>
      <c r="AT51" s="1">
        <f t="shared" si="37"/>
        <v>494147.25</v>
      </c>
      <c r="AU51" s="1">
        <f t="shared" si="38"/>
        <v>30658119736.716988</v>
      </c>
    </row>
    <row r="52" spans="1:48" x14ac:dyDescent="0.15">
      <c r="C52" s="7">
        <v>10</v>
      </c>
      <c r="D52" s="7">
        <f t="shared" si="39"/>
        <v>13.231604680161301</v>
      </c>
      <c r="E52" s="10">
        <f t="shared" si="40"/>
        <v>18.616762703666701</v>
      </c>
      <c r="F52" s="7" t="s">
        <v>83</v>
      </c>
      <c r="G52" s="1">
        <v>11</v>
      </c>
      <c r="H52" s="9">
        <f t="shared" si="20"/>
        <v>13.231604680161301</v>
      </c>
      <c r="I52" s="9">
        <f t="shared" si="21"/>
        <v>286.38160468016127</v>
      </c>
      <c r="J52" s="9">
        <f t="shared" si="22"/>
        <v>9.0462979764019388E-2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169.73545092912676</v>
      </c>
      <c r="O52" s="9">
        <f t="shared" si="41"/>
        <v>67.789694785743478</v>
      </c>
      <c r="P52" s="9">
        <f t="shared" si="25"/>
        <v>6.132457787611763</v>
      </c>
      <c r="Q52" s="12">
        <f t="shared" si="26"/>
        <v>1.471789869026823</v>
      </c>
      <c r="R52" s="9">
        <f t="shared" si="27"/>
        <v>14.125500000000001</v>
      </c>
      <c r="S52" s="13">
        <f t="shared" si="28"/>
        <v>0.1041938245744804</v>
      </c>
      <c r="T52" s="2">
        <f t="shared" si="29"/>
        <v>0.43</v>
      </c>
      <c r="U52" s="14">
        <f t="shared" si="30"/>
        <v>4.4803344567026573E-2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5.322334456702657E-2</v>
      </c>
      <c r="AR52" s="9">
        <f t="shared" si="35"/>
        <v>136.875</v>
      </c>
      <c r="AS52" s="1">
        <f t="shared" si="36"/>
        <v>0.24</v>
      </c>
      <c r="AT52" s="1">
        <f t="shared" si="37"/>
        <v>494147.25</v>
      </c>
      <c r="AU52" s="1">
        <f t="shared" si="38"/>
        <v>5788535773.8802881</v>
      </c>
    </row>
    <row r="53" spans="1:48" x14ac:dyDescent="0.15">
      <c r="C53" s="7">
        <v>11</v>
      </c>
      <c r="D53" s="7">
        <f t="shared" si="39"/>
        <v>9.1398609574666594</v>
      </c>
      <c r="E53" s="10">
        <f t="shared" si="40"/>
        <v>13.231604680161301</v>
      </c>
      <c r="F53" s="7" t="s">
        <v>85</v>
      </c>
      <c r="G53" s="1">
        <v>12</v>
      </c>
      <c r="H53" s="9">
        <f t="shared" si="20"/>
        <v>9.1398609574666594</v>
      </c>
      <c r="I53" s="9">
        <f t="shared" si="21"/>
        <v>282.28986095746666</v>
      </c>
      <c r="J53" s="9">
        <f t="shared" si="22"/>
        <v>5.5264229102459032E-2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120.51348699813173</v>
      </c>
      <c r="P53" s="9">
        <f t="shared" si="25"/>
        <v>6.6600849554009693</v>
      </c>
      <c r="Q53" s="12">
        <f t="shared" si="26"/>
        <v>1.5984203892962325</v>
      </c>
      <c r="R53" s="9">
        <f t="shared" si="27"/>
        <v>14.125500000000001</v>
      </c>
      <c r="S53" s="13">
        <f t="shared" si="28"/>
        <v>0.11315849982628809</v>
      </c>
      <c r="T53" s="2">
        <f t="shared" si="29"/>
        <v>0.43</v>
      </c>
      <c r="U53" s="14">
        <f t="shared" si="30"/>
        <v>4.8658154925303877E-2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5.7078154925303874E-2</v>
      </c>
      <c r="AR53" s="9">
        <f t="shared" si="35"/>
        <v>136.875</v>
      </c>
      <c r="AS53" s="1">
        <f t="shared" si="36"/>
        <v>0.24</v>
      </c>
      <c r="AT53" s="1">
        <f t="shared" si="37"/>
        <v>494147.25</v>
      </c>
      <c r="AU53" s="1">
        <f t="shared" si="38"/>
        <v>6207782400.3735142</v>
      </c>
      <c r="AV53" s="1">
        <f>SUM(AU42:AU53)</f>
        <v>190093933063.97794</v>
      </c>
    </row>
    <row r="54" spans="1:48" x14ac:dyDescent="0.15">
      <c r="C54" s="7">
        <v>12</v>
      </c>
      <c r="D54" s="7">
        <f t="shared" si="39"/>
        <v>5.2344071529032297</v>
      </c>
      <c r="E54" s="10">
        <f t="shared" si="40"/>
        <v>9.1398609574666594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5.7115948426774201</v>
      </c>
      <c r="E58" s="7"/>
      <c r="F58" s="7"/>
      <c r="G58" s="1">
        <v>1</v>
      </c>
      <c r="H58" s="9">
        <f t="shared" ref="H58:H69" si="42">E59</f>
        <v>5.7115948426774201</v>
      </c>
      <c r="I58" s="9">
        <f t="shared" ref="I58:I69" si="43">H58+273.15</f>
        <v>278.86159484267739</v>
      </c>
      <c r="J58" s="9">
        <f t="shared" ref="J58:J69" si="44">EXP(($C$15*(I58-$C$13))/($C$16*I58*$C$13))</f>
        <v>3.6164803145188607E-2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3.6080418604516502E-3</v>
      </c>
      <c r="Q58" s="12">
        <f t="shared" ref="Q58:Q69" si="48">P58*$B$60</f>
        <v>6.8552795348581354E-4</v>
      </c>
      <c r="R58" s="9">
        <f t="shared" ref="R58:R69" si="49">L58*$B$60</f>
        <v>1.8955666666666669E-2</v>
      </c>
      <c r="S58" s="13">
        <f t="shared" ref="S58:S69" si="50">Q58/R58</f>
        <v>3.6164803145188607E-2</v>
      </c>
      <c r="T58" s="2">
        <f t="shared" ref="T58:T69" si="51">$B$59/100</f>
        <v>0.01</v>
      </c>
      <c r="U58" s="14">
        <f t="shared" ref="U58:U69" si="52">S58*T58</f>
        <v>3.6164803145188608E-4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1.2361648031451886E-2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607072.83333333337</v>
      </c>
      <c r="AU58" s="1">
        <f t="shared" ref="AU58:AU69" si="59">AT58*10000*AS58*0.67*AR58*AQ58</f>
        <v>95308369.139533967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4.9228190770967704</v>
      </c>
      <c r="E59" s="10">
        <f t="shared" ref="E59:E70" si="61">D58</f>
        <v>5.7115948426774201</v>
      </c>
      <c r="F59" s="7" t="s">
        <v>83</v>
      </c>
      <c r="G59" s="1">
        <v>2</v>
      </c>
      <c r="H59" s="9">
        <f t="shared" si="42"/>
        <v>4.9228190770967704</v>
      </c>
      <c r="I59" s="9">
        <f t="shared" si="43"/>
        <v>278.07281907709677</v>
      </c>
      <c r="J59" s="9">
        <f t="shared" si="44"/>
        <v>3.275461102961974E-2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0.19592529147288168</v>
      </c>
      <c r="P59" s="9">
        <f t="shared" si="47"/>
        <v>6.4174567130591128E-3</v>
      </c>
      <c r="Q59" s="12">
        <f t="shared" si="48"/>
        <v>1.2193167754812315E-3</v>
      </c>
      <c r="R59" s="9">
        <f t="shared" si="49"/>
        <v>1.8955666666666669E-2</v>
      </c>
      <c r="S59" s="13">
        <f t="shared" si="50"/>
        <v>6.432465799925606E-2</v>
      </c>
      <c r="T59" s="2">
        <f t="shared" si="51"/>
        <v>0.01</v>
      </c>
      <c r="U59" s="14">
        <f t="shared" si="52"/>
        <v>6.4324657999256058E-4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1.2643246579992561E-2</v>
      </c>
      <c r="AR59" s="9">
        <f t="shared" si="56"/>
        <v>9.9766666666666666</v>
      </c>
      <c r="AS59" s="1">
        <f t="shared" si="57"/>
        <v>0.19</v>
      </c>
      <c r="AT59" s="1">
        <f t="shared" si="58"/>
        <v>607072.83333333337</v>
      </c>
      <c r="AU59" s="1">
        <f t="shared" si="59"/>
        <v>97479495.379755795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7.2855366309655203</v>
      </c>
      <c r="E60" s="10">
        <f t="shared" si="61"/>
        <v>4.9228190770967704</v>
      </c>
      <c r="F60" s="7" t="s">
        <v>83</v>
      </c>
      <c r="G60" s="1">
        <v>3</v>
      </c>
      <c r="H60" s="9">
        <f t="shared" si="42"/>
        <v>7.2855366309655203</v>
      </c>
      <c r="I60" s="9">
        <f t="shared" si="43"/>
        <v>280.43553663096549</v>
      </c>
      <c r="J60" s="9">
        <f t="shared" si="44"/>
        <v>4.3993998931543744E-2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0.28927450142648925</v>
      </c>
      <c r="P60" s="9">
        <f t="shared" si="47"/>
        <v>1.2726342106679818E-2</v>
      </c>
      <c r="Q60" s="12">
        <f t="shared" si="48"/>
        <v>2.4180050002691653E-3</v>
      </c>
      <c r="R60" s="9">
        <f t="shared" si="49"/>
        <v>1.8955666666666669E-2</v>
      </c>
      <c r="S60" s="13">
        <f t="shared" si="50"/>
        <v>0.12756106354841112</v>
      </c>
      <c r="T60" s="2">
        <f t="shared" si="51"/>
        <v>0.01</v>
      </c>
      <c r="U60" s="14">
        <f t="shared" si="52"/>
        <v>1.2756106354841112E-3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1.3275610635484112E-2</v>
      </c>
      <c r="AR60" s="9">
        <f t="shared" si="56"/>
        <v>9.9766666666666666</v>
      </c>
      <c r="AS60" s="1">
        <f t="shared" si="57"/>
        <v>0.19</v>
      </c>
      <c r="AT60" s="1">
        <f t="shared" si="58"/>
        <v>607072.83333333337</v>
      </c>
      <c r="AU60" s="1">
        <f t="shared" si="59"/>
        <v>102355025.46102141</v>
      </c>
    </row>
    <row r="61" spans="1:48" x14ac:dyDescent="0.15">
      <c r="C61" s="7">
        <v>3</v>
      </c>
      <c r="D61" s="7">
        <f t="shared" si="60"/>
        <v>7.6375405184516101</v>
      </c>
      <c r="E61" s="10">
        <f t="shared" si="61"/>
        <v>7.2855366309655203</v>
      </c>
      <c r="F61" s="7" t="s">
        <v>83</v>
      </c>
      <c r="G61" s="1">
        <v>4</v>
      </c>
      <c r="H61" s="9">
        <f t="shared" si="42"/>
        <v>7.6375405184516101</v>
      </c>
      <c r="I61" s="9">
        <f t="shared" si="43"/>
        <v>280.78754051845158</v>
      </c>
      <c r="J61" s="9">
        <f t="shared" si="44"/>
        <v>4.5951183110328427E-2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0.37631482598647609</v>
      </c>
      <c r="P61" s="9">
        <f t="shared" si="47"/>
        <v>1.7292111476035942E-2</v>
      </c>
      <c r="Q61" s="12">
        <f t="shared" si="48"/>
        <v>3.2855011804468291E-3</v>
      </c>
      <c r="R61" s="9">
        <f t="shared" si="49"/>
        <v>1.8955666666666669E-2</v>
      </c>
      <c r="S61" s="13">
        <f t="shared" si="50"/>
        <v>0.1733255410227458</v>
      </c>
      <c r="T61" s="2">
        <f t="shared" si="51"/>
        <v>0.01</v>
      </c>
      <c r="U61" s="14">
        <f t="shared" si="52"/>
        <v>1.7332554102274581E-3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1.3733255410227458E-2</v>
      </c>
      <c r="AR61" s="9">
        <f t="shared" si="56"/>
        <v>9.9766666666666666</v>
      </c>
      <c r="AS61" s="1">
        <f t="shared" si="57"/>
        <v>0.19</v>
      </c>
      <c r="AT61" s="1">
        <f t="shared" si="58"/>
        <v>607072.83333333337</v>
      </c>
      <c r="AU61" s="1">
        <f t="shared" si="59"/>
        <v>105883468.99986359</v>
      </c>
    </row>
    <row r="62" spans="1:48" x14ac:dyDescent="0.15">
      <c r="C62" s="7">
        <v>4</v>
      </c>
      <c r="D62" s="7">
        <f t="shared" si="60"/>
        <v>12.503832343233301</v>
      </c>
      <c r="E62" s="10">
        <f t="shared" si="61"/>
        <v>7.6375405184516101</v>
      </c>
      <c r="F62" s="7" t="s">
        <v>83</v>
      </c>
      <c r="G62" s="1">
        <v>5</v>
      </c>
      <c r="H62" s="9">
        <f t="shared" si="42"/>
        <v>12.503832343233301</v>
      </c>
      <c r="I62" s="9">
        <f t="shared" si="43"/>
        <v>285.65383234323326</v>
      </c>
      <c r="J62" s="9">
        <f t="shared" si="44"/>
        <v>8.2956727535555053E-2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0.34107157878491812</v>
      </c>
      <c r="O62" s="9">
        <f t="shared" si="62"/>
        <v>0.11771780239218871</v>
      </c>
      <c r="P62" s="9">
        <f t="shared" si="47"/>
        <v>9.7654836591331094E-3</v>
      </c>
      <c r="Q62" s="12">
        <f t="shared" si="48"/>
        <v>1.8554418952352908E-3</v>
      </c>
      <c r="R62" s="9">
        <f t="shared" si="49"/>
        <v>1.8955666666666669E-2</v>
      </c>
      <c r="S62" s="13">
        <f t="shared" si="50"/>
        <v>9.7883230796522974E-2</v>
      </c>
      <c r="T62" s="2">
        <f t="shared" si="51"/>
        <v>0.01</v>
      </c>
      <c r="U62" s="14">
        <f t="shared" si="52"/>
        <v>9.7883230796522972E-4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1.2978832307965231E-2</v>
      </c>
      <c r="AR62" s="9">
        <f t="shared" si="56"/>
        <v>9.9766666666666666</v>
      </c>
      <c r="AS62" s="1">
        <f t="shared" si="57"/>
        <v>0.19</v>
      </c>
      <c r="AT62" s="1">
        <f t="shared" si="58"/>
        <v>607072.83333333337</v>
      </c>
      <c r="AU62" s="1">
        <f t="shared" si="59"/>
        <v>100066863.04773994</v>
      </c>
    </row>
    <row r="63" spans="1:48" x14ac:dyDescent="0.15">
      <c r="C63" s="7">
        <v>5</v>
      </c>
      <c r="D63" s="7">
        <f t="shared" si="60"/>
        <v>14.618546939677399</v>
      </c>
      <c r="E63" s="10">
        <f t="shared" si="61"/>
        <v>12.503832343233301</v>
      </c>
      <c r="F63" s="7" t="s">
        <v>85</v>
      </c>
      <c r="G63" s="1">
        <v>6</v>
      </c>
      <c r="H63" s="9">
        <f t="shared" si="42"/>
        <v>14.618546939677399</v>
      </c>
      <c r="I63" s="9">
        <f t="shared" si="43"/>
        <v>287.76854693967738</v>
      </c>
      <c r="J63" s="9">
        <f t="shared" si="44"/>
        <v>0.10657036971482595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0.20771898539972228</v>
      </c>
      <c r="P63" s="9">
        <f t="shared" si="47"/>
        <v>2.2136689070836935E-2</v>
      </c>
      <c r="Q63" s="12">
        <f t="shared" si="48"/>
        <v>4.2059709234590174E-3</v>
      </c>
      <c r="R63" s="9">
        <f t="shared" si="49"/>
        <v>1.8955666666666669E-2</v>
      </c>
      <c r="S63" s="13">
        <f t="shared" si="50"/>
        <v>0.22188462149185029</v>
      </c>
      <c r="T63" s="2">
        <f t="shared" si="51"/>
        <v>0.01</v>
      </c>
      <c r="U63" s="14">
        <f t="shared" si="52"/>
        <v>2.2188462149185027E-3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1.4218846214918503E-2</v>
      </c>
      <c r="AR63" s="9">
        <f t="shared" si="56"/>
        <v>9.9766666666666666</v>
      </c>
      <c r="AS63" s="1">
        <f t="shared" si="57"/>
        <v>0.19</v>
      </c>
      <c r="AT63" s="1">
        <f t="shared" si="58"/>
        <v>607072.83333333337</v>
      </c>
      <c r="AU63" s="1">
        <f t="shared" si="59"/>
        <v>109627376.5716133</v>
      </c>
    </row>
    <row r="64" spans="1:48" x14ac:dyDescent="0.15">
      <c r="C64" s="7">
        <v>6</v>
      </c>
      <c r="D64" s="7">
        <f t="shared" si="60"/>
        <v>19.147639469333299</v>
      </c>
      <c r="E64" s="10">
        <f t="shared" si="61"/>
        <v>14.618546939677399</v>
      </c>
      <c r="F64" s="7" t="s">
        <v>83</v>
      </c>
      <c r="G64" s="1">
        <v>7</v>
      </c>
      <c r="H64" s="9">
        <f t="shared" si="42"/>
        <v>19.147639469333299</v>
      </c>
      <c r="I64" s="9">
        <f t="shared" si="43"/>
        <v>292.29763946933326</v>
      </c>
      <c r="J64" s="9">
        <f t="shared" si="44"/>
        <v>0.18002208216142385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0.28534896299555201</v>
      </c>
      <c r="P64" s="9">
        <f t="shared" si="47"/>
        <v>5.1369114461062355E-2</v>
      </c>
      <c r="Q64" s="12">
        <f t="shared" si="48"/>
        <v>9.7601317476018485E-3</v>
      </c>
      <c r="R64" s="9">
        <f t="shared" si="49"/>
        <v>1.8955666666666669E-2</v>
      </c>
      <c r="S64" s="13">
        <f t="shared" si="50"/>
        <v>0.51489256058532262</v>
      </c>
      <c r="T64" s="2">
        <f t="shared" si="51"/>
        <v>0.01</v>
      </c>
      <c r="U64" s="14">
        <f t="shared" si="52"/>
        <v>5.1489256058532265E-3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2.5248925605853227E-2</v>
      </c>
      <c r="AR64" s="9">
        <f t="shared" si="56"/>
        <v>9.9766666666666666</v>
      </c>
      <c r="AS64" s="1">
        <f t="shared" si="57"/>
        <v>0.19</v>
      </c>
      <c r="AT64" s="1">
        <f t="shared" si="58"/>
        <v>607072.83333333337</v>
      </c>
      <c r="AU64" s="1">
        <f t="shared" si="59"/>
        <v>194669344.72625113</v>
      </c>
    </row>
    <row r="65" spans="1:48" x14ac:dyDescent="0.15">
      <c r="C65" s="7">
        <v>7</v>
      </c>
      <c r="D65" s="7">
        <f t="shared" si="60"/>
        <v>22.522810944516099</v>
      </c>
      <c r="E65" s="10">
        <f t="shared" si="61"/>
        <v>19.147639469333299</v>
      </c>
      <c r="F65" s="7" t="s">
        <v>83</v>
      </c>
      <c r="G65" s="1">
        <v>8</v>
      </c>
      <c r="H65" s="9">
        <f t="shared" si="42"/>
        <v>22.522810944516099</v>
      </c>
      <c r="I65" s="9">
        <f t="shared" si="43"/>
        <v>295.67281094451607</v>
      </c>
      <c r="J65" s="9">
        <f t="shared" si="44"/>
        <v>0.26331064639083501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0.33374651520115634</v>
      </c>
      <c r="P65" s="9">
        <f t="shared" si="47"/>
        <v>8.7879010648305111E-2</v>
      </c>
      <c r="Q65" s="12">
        <f t="shared" si="48"/>
        <v>1.6697012023177971E-2</v>
      </c>
      <c r="R65" s="9">
        <f t="shared" si="49"/>
        <v>1.8955666666666669E-2</v>
      </c>
      <c r="S65" s="13">
        <f t="shared" si="50"/>
        <v>0.88084541244542358</v>
      </c>
      <c r="T65" s="2">
        <f t="shared" si="51"/>
        <v>0.01</v>
      </c>
      <c r="U65" s="14">
        <f t="shared" si="52"/>
        <v>8.8084541244542354E-3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2.8908454124454235E-2</v>
      </c>
      <c r="AR65" s="9">
        <f t="shared" si="56"/>
        <v>9.9766666666666666</v>
      </c>
      <c r="AS65" s="1">
        <f t="shared" si="57"/>
        <v>0.19</v>
      </c>
      <c r="AT65" s="1">
        <f t="shared" si="58"/>
        <v>607072.83333333337</v>
      </c>
      <c r="AU65" s="1">
        <f t="shared" si="59"/>
        <v>222884328.20095146</v>
      </c>
    </row>
    <row r="66" spans="1:48" x14ac:dyDescent="0.15">
      <c r="C66" s="7">
        <v>8</v>
      </c>
      <c r="D66" s="7">
        <f t="shared" si="60"/>
        <v>21.453679821612901</v>
      </c>
      <c r="E66" s="10">
        <f t="shared" si="61"/>
        <v>22.522810944516099</v>
      </c>
      <c r="F66" s="7" t="s">
        <v>83</v>
      </c>
      <c r="G66" s="1">
        <v>9</v>
      </c>
      <c r="H66" s="9">
        <f t="shared" si="42"/>
        <v>21.453679821612901</v>
      </c>
      <c r="I66" s="9">
        <f t="shared" si="43"/>
        <v>294.6036798216129</v>
      </c>
      <c r="J66" s="9">
        <f t="shared" si="44"/>
        <v>0.233650508345637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0.34563417121951789</v>
      </c>
      <c r="P66" s="9">
        <f t="shared" si="47"/>
        <v>8.0757599807063291E-2</v>
      </c>
      <c r="Q66" s="12">
        <f t="shared" si="48"/>
        <v>1.5343943963342025E-2</v>
      </c>
      <c r="R66" s="9">
        <f t="shared" si="49"/>
        <v>1.8955666666666669E-2</v>
      </c>
      <c r="S66" s="13">
        <f t="shared" si="50"/>
        <v>0.80946474915198741</v>
      </c>
      <c r="T66" s="2">
        <f t="shared" si="51"/>
        <v>0.01</v>
      </c>
      <c r="U66" s="14">
        <f t="shared" si="52"/>
        <v>8.0946474915198734E-3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2.8194647491519873E-2</v>
      </c>
      <c r="AR66" s="9">
        <f t="shared" si="56"/>
        <v>9.9766666666666666</v>
      </c>
      <c r="AS66" s="1">
        <f t="shared" si="57"/>
        <v>0.19</v>
      </c>
      <c r="AT66" s="1">
        <f t="shared" si="58"/>
        <v>607072.83333333337</v>
      </c>
      <c r="AU66" s="1">
        <f t="shared" si="59"/>
        <v>217380875.43374258</v>
      </c>
    </row>
    <row r="67" spans="1:48" x14ac:dyDescent="0.15">
      <c r="C67" s="7">
        <v>9</v>
      </c>
      <c r="D67" s="7">
        <f t="shared" si="60"/>
        <v>18.616762703666701</v>
      </c>
      <c r="E67" s="10">
        <f t="shared" si="61"/>
        <v>21.453679821612901</v>
      </c>
      <c r="F67" s="7" t="s">
        <v>83</v>
      </c>
      <c r="G67" s="1">
        <v>10</v>
      </c>
      <c r="H67" s="9">
        <f t="shared" si="42"/>
        <v>18.616762703666701</v>
      </c>
      <c r="I67" s="9">
        <f t="shared" si="43"/>
        <v>291.7667627036667</v>
      </c>
      <c r="J67" s="9">
        <f t="shared" si="44"/>
        <v>0.16943492900683188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0.36464323807912125</v>
      </c>
      <c r="P67" s="9">
        <f t="shared" si="47"/>
        <v>6.1783301156757203E-2</v>
      </c>
      <c r="Q67" s="12">
        <f t="shared" si="48"/>
        <v>1.1738827219783868E-2</v>
      </c>
      <c r="R67" s="9">
        <f t="shared" si="49"/>
        <v>1.8955666666666669E-2</v>
      </c>
      <c r="S67" s="13">
        <f t="shared" si="50"/>
        <v>0.61927799355252788</v>
      </c>
      <c r="T67" s="2">
        <f t="shared" si="51"/>
        <v>0.01</v>
      </c>
      <c r="U67" s="14">
        <f t="shared" si="52"/>
        <v>6.1927799355252786E-3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2.6292779935525278E-2</v>
      </c>
      <c r="AR67" s="9">
        <f t="shared" si="56"/>
        <v>9.9766666666666666</v>
      </c>
      <c r="AS67" s="1">
        <f t="shared" si="57"/>
        <v>0.19</v>
      </c>
      <c r="AT67" s="1">
        <f t="shared" si="58"/>
        <v>607072.83333333337</v>
      </c>
      <c r="AU67" s="1">
        <f t="shared" si="59"/>
        <v>202717466.91248032</v>
      </c>
    </row>
    <row r="68" spans="1:48" x14ac:dyDescent="0.15">
      <c r="C68" s="7">
        <v>10</v>
      </c>
      <c r="D68" s="7">
        <f t="shared" si="60"/>
        <v>13.231604680161301</v>
      </c>
      <c r="E68" s="10">
        <f t="shared" si="61"/>
        <v>18.616762703666701</v>
      </c>
      <c r="F68" s="7" t="s">
        <v>83</v>
      </c>
      <c r="G68" s="1">
        <v>11</v>
      </c>
      <c r="H68" s="9">
        <f t="shared" si="42"/>
        <v>13.231604680161301</v>
      </c>
      <c r="I68" s="9">
        <f t="shared" si="43"/>
        <v>286.38160468016127</v>
      </c>
      <c r="J68" s="9">
        <f t="shared" si="44"/>
        <v>9.0462979764019388E-2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0.28771694007624582</v>
      </c>
      <c r="O68" s="9">
        <f t="shared" si="62"/>
        <v>0.11490966351278487</v>
      </c>
      <c r="P68" s="9">
        <f t="shared" si="47"/>
        <v>1.0395070565047335E-2</v>
      </c>
      <c r="Q68" s="12">
        <f t="shared" si="48"/>
        <v>1.9750634073589938E-3</v>
      </c>
      <c r="R68" s="9">
        <f t="shared" si="49"/>
        <v>1.8955666666666669E-2</v>
      </c>
      <c r="S68" s="13">
        <f t="shared" si="50"/>
        <v>0.10419382457448047</v>
      </c>
      <c r="T68" s="2">
        <f t="shared" si="51"/>
        <v>0.01</v>
      </c>
      <c r="U68" s="14">
        <f t="shared" si="52"/>
        <v>1.0419382457448048E-3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1.3041938245744806E-2</v>
      </c>
      <c r="AR68" s="9">
        <f t="shared" si="56"/>
        <v>9.9766666666666666</v>
      </c>
      <c r="AS68" s="1">
        <f t="shared" si="57"/>
        <v>0.19</v>
      </c>
      <c r="AT68" s="1">
        <f t="shared" si="58"/>
        <v>607072.83333333337</v>
      </c>
      <c r="AU68" s="1">
        <f t="shared" si="59"/>
        <v>100553410.14870006</v>
      </c>
    </row>
    <row r="69" spans="1:48" x14ac:dyDescent="0.15">
      <c r="C69" s="7">
        <v>11</v>
      </c>
      <c r="D69" s="7">
        <f t="shared" si="60"/>
        <v>9.1398609574666594</v>
      </c>
      <c r="E69" s="10">
        <f t="shared" si="61"/>
        <v>13.231604680161301</v>
      </c>
      <c r="F69" s="7" t="s">
        <v>85</v>
      </c>
      <c r="G69" s="1">
        <v>12</v>
      </c>
      <c r="H69" s="9">
        <f t="shared" si="42"/>
        <v>9.1398609574666594</v>
      </c>
      <c r="I69" s="9">
        <f t="shared" si="43"/>
        <v>282.28986095746666</v>
      </c>
      <c r="J69" s="9">
        <f t="shared" si="44"/>
        <v>5.5264229102459032E-2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0.20428125961440419</v>
      </c>
      <c r="P69" s="9">
        <f t="shared" si="47"/>
        <v>1.1289446332669345E-2</v>
      </c>
      <c r="Q69" s="12">
        <f t="shared" si="48"/>
        <v>2.1449948032071756E-3</v>
      </c>
      <c r="R69" s="9">
        <f t="shared" si="49"/>
        <v>1.8955666666666669E-2</v>
      </c>
      <c r="S69" s="13">
        <f t="shared" si="50"/>
        <v>0.1131584998262881</v>
      </c>
      <c r="T69" s="2">
        <f t="shared" si="51"/>
        <v>0.01</v>
      </c>
      <c r="U69" s="14">
        <f t="shared" si="52"/>
        <v>1.1315849982628811E-3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1.3131584998262882E-2</v>
      </c>
      <c r="AR69" s="9">
        <f t="shared" si="56"/>
        <v>9.9766666666666666</v>
      </c>
      <c r="AS69" s="1">
        <f t="shared" si="57"/>
        <v>0.19</v>
      </c>
      <c r="AT69" s="1">
        <f t="shared" si="58"/>
        <v>607072.83333333337</v>
      </c>
      <c r="AU69" s="1">
        <f t="shared" si="59"/>
        <v>101244587.066164</v>
      </c>
      <c r="AV69" s="1">
        <f>SUM(AU58:AU69)</f>
        <v>1650170611.0878174</v>
      </c>
    </row>
    <row r="70" spans="1:48" x14ac:dyDescent="0.15">
      <c r="C70" s="7">
        <v>12</v>
      </c>
      <c r="D70" s="7">
        <f t="shared" si="60"/>
        <v>5.2344071529032297</v>
      </c>
      <c r="E70" s="10">
        <f t="shared" si="61"/>
        <v>9.1398609574666594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5.7115948426774201</v>
      </c>
      <c r="E73" s="7"/>
      <c r="F73" s="7"/>
      <c r="G73" s="1">
        <v>1</v>
      </c>
      <c r="H73" s="9">
        <f t="shared" ref="H73:H84" si="63">E74</f>
        <v>5.7115948426774201</v>
      </c>
      <c r="I73" s="9">
        <f t="shared" ref="I73:I84" si="64">H73+273.15</f>
        <v>278.86159484267739</v>
      </c>
      <c r="J73" s="9">
        <f t="shared" ref="J73:J84" si="65">EXP(($C$15*(I73-$C$13))/($C$16*I73*$C$13))</f>
        <v>3.6164803145188607E-2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3.9600459443981531E-3</v>
      </c>
      <c r="Q73" s="12">
        <f t="shared" ref="Q73:Q84" si="69">P73*$B$75</f>
        <v>7.1280826999166758E-4</v>
      </c>
      <c r="R73" s="9">
        <f t="shared" ref="R73:R84" si="70">L73*$B$75</f>
        <v>1.9710000000000002E-2</v>
      </c>
      <c r="S73" s="13">
        <f t="shared" ref="S73:S84" si="71">Q73/R73</f>
        <v>3.6164803145188613E-2</v>
      </c>
      <c r="T73" s="2">
        <f t="shared" ref="T73:T84" si="72">$B$74/100</f>
        <v>0.01</v>
      </c>
      <c r="U73" s="14">
        <f t="shared" ref="U73:U84" si="73">S73*T73</f>
        <v>3.6164803145188613E-4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1.2961648031451885E-2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85521.916666666672</v>
      </c>
      <c r="AU73" s="1">
        <f t="shared" ref="AU73:AU84" si="80">AT73*10000*AS73*0.67*AR73*AQ73</f>
        <v>14638584.251474109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4.9228190770967704</v>
      </c>
      <c r="E74" s="10">
        <f t="shared" ref="E74:E85" si="82">D73</f>
        <v>5.7115948426774201</v>
      </c>
      <c r="F74" s="7" t="s">
        <v>83</v>
      </c>
      <c r="G74" s="1">
        <v>2</v>
      </c>
      <c r="H74" s="9">
        <f t="shared" si="63"/>
        <v>4.9228190770967704</v>
      </c>
      <c r="I74" s="9">
        <f t="shared" si="64"/>
        <v>278.07281907709677</v>
      </c>
      <c r="J74" s="9">
        <f t="shared" si="65"/>
        <v>3.275461102961974E-2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0.21503995405560186</v>
      </c>
      <c r="P74" s="9">
        <f t="shared" si="68"/>
        <v>7.0435500509185393E-3</v>
      </c>
      <c r="Q74" s="12">
        <f t="shared" si="69"/>
        <v>1.2678390091653371E-3</v>
      </c>
      <c r="R74" s="9">
        <f t="shared" si="70"/>
        <v>1.9710000000000002E-2</v>
      </c>
      <c r="S74" s="13">
        <f t="shared" si="71"/>
        <v>6.432465799925606E-2</v>
      </c>
      <c r="T74" s="2">
        <f t="shared" si="72"/>
        <v>0.01</v>
      </c>
      <c r="U74" s="14">
        <f t="shared" si="73"/>
        <v>6.4324657999256058E-4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1.3243246579992561E-2</v>
      </c>
      <c r="AR74" s="9">
        <f t="shared" si="77"/>
        <v>10.950000000000001</v>
      </c>
      <c r="AS74" s="1">
        <f t="shared" si="78"/>
        <v>0.18</v>
      </c>
      <c r="AT74" s="1">
        <f t="shared" si="79"/>
        <v>85521.916666666672</v>
      </c>
      <c r="AU74" s="1">
        <f t="shared" si="80"/>
        <v>14956615.112048537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7.2855366309655203</v>
      </c>
      <c r="E75" s="10">
        <f t="shared" si="82"/>
        <v>4.9228190770967704</v>
      </c>
      <c r="F75" s="7" t="s">
        <v>83</v>
      </c>
      <c r="G75" s="1">
        <v>3</v>
      </c>
      <c r="H75" s="9">
        <f t="shared" si="63"/>
        <v>7.2855366309655203</v>
      </c>
      <c r="I75" s="9">
        <f t="shared" si="64"/>
        <v>280.43553663096549</v>
      </c>
      <c r="J75" s="9">
        <f t="shared" si="65"/>
        <v>4.3993998931543744E-2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0.31749640400468332</v>
      </c>
      <c r="P75" s="9">
        <f t="shared" si="68"/>
        <v>1.3967936458551019E-2</v>
      </c>
      <c r="Q75" s="12">
        <f t="shared" si="69"/>
        <v>2.5142285625391831E-3</v>
      </c>
      <c r="R75" s="9">
        <f t="shared" si="70"/>
        <v>1.9710000000000002E-2</v>
      </c>
      <c r="S75" s="13">
        <f t="shared" si="71"/>
        <v>0.1275610635484111</v>
      </c>
      <c r="T75" s="2">
        <f t="shared" si="72"/>
        <v>0.01</v>
      </c>
      <c r="U75" s="14">
        <f t="shared" si="73"/>
        <v>1.275610635484111E-3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1.3875610635484112E-2</v>
      </c>
      <c r="AR75" s="9">
        <f t="shared" si="77"/>
        <v>10.950000000000001</v>
      </c>
      <c r="AS75" s="1">
        <f t="shared" si="78"/>
        <v>0.18</v>
      </c>
      <c r="AT75" s="1">
        <f t="shared" si="79"/>
        <v>85521.916666666672</v>
      </c>
      <c r="AU75" s="1">
        <f t="shared" si="80"/>
        <v>15670792.389618078</v>
      </c>
    </row>
    <row r="76" spans="1:48" x14ac:dyDescent="0.15">
      <c r="C76" s="7">
        <v>3</v>
      </c>
      <c r="D76" s="7">
        <f t="shared" si="81"/>
        <v>7.6375405184516101</v>
      </c>
      <c r="E76" s="10">
        <f t="shared" si="82"/>
        <v>7.2855366309655203</v>
      </c>
      <c r="F76" s="7" t="s">
        <v>83</v>
      </c>
      <c r="G76" s="1">
        <v>4</v>
      </c>
      <c r="H76" s="9">
        <f t="shared" si="63"/>
        <v>7.6375405184516101</v>
      </c>
      <c r="I76" s="9">
        <f t="shared" si="64"/>
        <v>280.78754051845158</v>
      </c>
      <c r="J76" s="9">
        <f t="shared" si="65"/>
        <v>4.5951183110328427E-2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0.41302846754613226</v>
      </c>
      <c r="P76" s="9">
        <f t="shared" si="68"/>
        <v>1.8979146741990666E-2</v>
      </c>
      <c r="Q76" s="12">
        <f t="shared" si="69"/>
        <v>3.4162464135583195E-3</v>
      </c>
      <c r="R76" s="9">
        <f t="shared" si="70"/>
        <v>1.9710000000000002E-2</v>
      </c>
      <c r="S76" s="13">
        <f t="shared" si="71"/>
        <v>0.17332554102274578</v>
      </c>
      <c r="T76" s="2">
        <f t="shared" si="72"/>
        <v>0.01</v>
      </c>
      <c r="U76" s="14">
        <f t="shared" si="73"/>
        <v>1.7332554102274579E-3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1.4333255410227458E-2</v>
      </c>
      <c r="AR76" s="9">
        <f t="shared" si="77"/>
        <v>10.950000000000001</v>
      </c>
      <c r="AS76" s="1">
        <f t="shared" si="78"/>
        <v>0.18</v>
      </c>
      <c r="AT76" s="1">
        <f t="shared" si="79"/>
        <v>85521.916666666672</v>
      </c>
      <c r="AU76" s="1">
        <f t="shared" si="80"/>
        <v>16187645.769378997</v>
      </c>
    </row>
    <row r="77" spans="1:48" x14ac:dyDescent="0.15">
      <c r="C77" s="7">
        <v>4</v>
      </c>
      <c r="D77" s="7">
        <f t="shared" si="81"/>
        <v>12.503832343233301</v>
      </c>
      <c r="E77" s="10">
        <f t="shared" si="82"/>
        <v>7.6375405184516101</v>
      </c>
      <c r="F77" s="7" t="s">
        <v>83</v>
      </c>
      <c r="G77" s="1">
        <v>5</v>
      </c>
      <c r="H77" s="9">
        <f t="shared" si="63"/>
        <v>12.503832343233301</v>
      </c>
      <c r="I77" s="9">
        <f t="shared" si="64"/>
        <v>285.65383234323326</v>
      </c>
      <c r="J77" s="9">
        <f t="shared" si="65"/>
        <v>8.2956727535555053E-2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0.37434685476393448</v>
      </c>
      <c r="O77" s="9">
        <f t="shared" si="83"/>
        <v>0.12920246604020713</v>
      </c>
      <c r="P77" s="9">
        <f t="shared" si="68"/>
        <v>1.0718213772219267E-2</v>
      </c>
      <c r="Q77" s="12">
        <f t="shared" si="69"/>
        <v>1.9292784789994679E-3</v>
      </c>
      <c r="R77" s="9">
        <f t="shared" si="70"/>
        <v>1.9710000000000002E-2</v>
      </c>
      <c r="S77" s="13">
        <f t="shared" si="71"/>
        <v>9.7883230796522974E-2</v>
      </c>
      <c r="T77" s="2">
        <f t="shared" si="72"/>
        <v>0.01</v>
      </c>
      <c r="U77" s="14">
        <f t="shared" si="73"/>
        <v>9.7883230796522972E-4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1.357883230796523E-2</v>
      </c>
      <c r="AR77" s="9">
        <f t="shared" si="77"/>
        <v>10.950000000000001</v>
      </c>
      <c r="AS77" s="1">
        <f t="shared" si="78"/>
        <v>0.18</v>
      </c>
      <c r="AT77" s="1">
        <f t="shared" si="79"/>
        <v>85521.916666666672</v>
      </c>
      <c r="AU77" s="1">
        <f t="shared" si="80"/>
        <v>15335617.839217169</v>
      </c>
    </row>
    <row r="78" spans="1:48" x14ac:dyDescent="0.15">
      <c r="C78" s="7">
        <v>5</v>
      </c>
      <c r="D78" s="7">
        <f t="shared" si="81"/>
        <v>14.618546939677399</v>
      </c>
      <c r="E78" s="10">
        <f t="shared" si="82"/>
        <v>12.503832343233301</v>
      </c>
      <c r="F78" s="7" t="s">
        <v>85</v>
      </c>
      <c r="G78" s="1">
        <v>6</v>
      </c>
      <c r="H78" s="9">
        <f t="shared" si="63"/>
        <v>14.618546939677399</v>
      </c>
      <c r="I78" s="9">
        <f t="shared" si="64"/>
        <v>287.76854693967738</v>
      </c>
      <c r="J78" s="9">
        <f t="shared" si="65"/>
        <v>0.10657036971482595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0.22798425226798788</v>
      </c>
      <c r="P78" s="9">
        <f t="shared" si="68"/>
        <v>2.4296366053357613E-2</v>
      </c>
      <c r="Q78" s="12">
        <f t="shared" si="69"/>
        <v>4.37334588960437E-3</v>
      </c>
      <c r="R78" s="9">
        <f t="shared" si="70"/>
        <v>1.9710000000000002E-2</v>
      </c>
      <c r="S78" s="13">
        <f t="shared" si="71"/>
        <v>0.22188462149185031</v>
      </c>
      <c r="T78" s="2">
        <f t="shared" si="72"/>
        <v>0.01</v>
      </c>
      <c r="U78" s="14">
        <f t="shared" si="73"/>
        <v>2.2188462149185031E-3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1.4818846214918503E-2</v>
      </c>
      <c r="AR78" s="9">
        <f t="shared" si="77"/>
        <v>10.950000000000001</v>
      </c>
      <c r="AS78" s="1">
        <f t="shared" si="78"/>
        <v>0.18</v>
      </c>
      <c r="AT78" s="1">
        <f t="shared" si="79"/>
        <v>85521.916666666672</v>
      </c>
      <c r="AU78" s="1">
        <f t="shared" si="80"/>
        <v>16736060.746314205</v>
      </c>
    </row>
    <row r="79" spans="1:48" x14ac:dyDescent="0.15">
      <c r="C79" s="7">
        <v>6</v>
      </c>
      <c r="D79" s="7">
        <f t="shared" si="81"/>
        <v>19.147639469333299</v>
      </c>
      <c r="E79" s="10">
        <f t="shared" si="82"/>
        <v>14.618546939677399</v>
      </c>
      <c r="F79" s="7" t="s">
        <v>83</v>
      </c>
      <c r="G79" s="1">
        <v>7</v>
      </c>
      <c r="H79" s="9">
        <f t="shared" si="63"/>
        <v>19.147639469333299</v>
      </c>
      <c r="I79" s="9">
        <f t="shared" si="64"/>
        <v>292.29763946933326</v>
      </c>
      <c r="J79" s="9">
        <f t="shared" si="65"/>
        <v>0.18002208216142385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0.31318788621463028</v>
      </c>
      <c r="P79" s="9">
        <f t="shared" si="68"/>
        <v>5.6380735384092835E-2</v>
      </c>
      <c r="Q79" s="12">
        <f t="shared" si="69"/>
        <v>1.0148532369136711E-2</v>
      </c>
      <c r="R79" s="9">
        <f t="shared" si="70"/>
        <v>1.9710000000000002E-2</v>
      </c>
      <c r="S79" s="13">
        <f t="shared" si="71"/>
        <v>0.51489256058532262</v>
      </c>
      <c r="T79" s="2">
        <f t="shared" si="72"/>
        <v>0.01</v>
      </c>
      <c r="U79" s="14">
        <f t="shared" si="73"/>
        <v>5.1489256058532265E-3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2.6748925605853228E-2</v>
      </c>
      <c r="AR79" s="9">
        <f t="shared" si="77"/>
        <v>10.950000000000001</v>
      </c>
      <c r="AS79" s="1">
        <f t="shared" si="78"/>
        <v>0.18</v>
      </c>
      <c r="AT79" s="1">
        <f t="shared" si="79"/>
        <v>85521.916666666672</v>
      </c>
      <c r="AU79" s="1">
        <f t="shared" si="80"/>
        <v>30209615.333447278</v>
      </c>
    </row>
    <row r="80" spans="1:48" x14ac:dyDescent="0.15">
      <c r="C80" s="7">
        <v>7</v>
      </c>
      <c r="D80" s="7">
        <f t="shared" si="81"/>
        <v>22.522810944516099</v>
      </c>
      <c r="E80" s="10">
        <f t="shared" si="82"/>
        <v>19.147639469333299</v>
      </c>
      <c r="F80" s="7" t="s">
        <v>83</v>
      </c>
      <c r="G80" s="1">
        <v>8</v>
      </c>
      <c r="H80" s="9">
        <f t="shared" si="63"/>
        <v>22.522810944516099</v>
      </c>
      <c r="I80" s="9">
        <f t="shared" si="64"/>
        <v>295.67281094451607</v>
      </c>
      <c r="J80" s="9">
        <f t="shared" si="65"/>
        <v>0.26331064639083501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0.36630715083053744</v>
      </c>
      <c r="P80" s="9">
        <f t="shared" si="68"/>
        <v>9.6452572662773906E-2</v>
      </c>
      <c r="Q80" s="12">
        <f t="shared" si="69"/>
        <v>1.7361463079299304E-2</v>
      </c>
      <c r="R80" s="9">
        <f t="shared" si="70"/>
        <v>1.9710000000000002E-2</v>
      </c>
      <c r="S80" s="13">
        <f t="shared" si="71"/>
        <v>0.8808454124454238</v>
      </c>
      <c r="T80" s="2">
        <f t="shared" si="72"/>
        <v>0.01</v>
      </c>
      <c r="U80" s="14">
        <f t="shared" si="73"/>
        <v>8.8084541244542389E-3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3.040845412445424E-2</v>
      </c>
      <c r="AR80" s="9">
        <f t="shared" si="77"/>
        <v>10.950000000000001</v>
      </c>
      <c r="AS80" s="1">
        <f t="shared" si="78"/>
        <v>0.18</v>
      </c>
      <c r="AT80" s="1">
        <f t="shared" si="79"/>
        <v>85521.916666666672</v>
      </c>
      <c r="AU80" s="1">
        <f t="shared" si="80"/>
        <v>34342601.84953095</v>
      </c>
    </row>
    <row r="81" spans="1:48" x14ac:dyDescent="0.15">
      <c r="C81" s="7">
        <v>8</v>
      </c>
      <c r="D81" s="7">
        <f t="shared" si="81"/>
        <v>21.453679821612901</v>
      </c>
      <c r="E81" s="10">
        <f t="shared" si="82"/>
        <v>22.522810944516099</v>
      </c>
      <c r="F81" s="7" t="s">
        <v>83</v>
      </c>
      <c r="G81" s="1">
        <v>9</v>
      </c>
      <c r="H81" s="9">
        <f t="shared" si="63"/>
        <v>21.453679821612901</v>
      </c>
      <c r="I81" s="9">
        <f t="shared" si="64"/>
        <v>294.6036798216129</v>
      </c>
      <c r="J81" s="9">
        <f t="shared" si="65"/>
        <v>0.233650508345637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0.37935457816776358</v>
      </c>
      <c r="P81" s="9">
        <f t="shared" si="68"/>
        <v>8.8636390032142645E-2</v>
      </c>
      <c r="Q81" s="12">
        <f t="shared" si="69"/>
        <v>1.5954550205785675E-2</v>
      </c>
      <c r="R81" s="9">
        <f t="shared" si="70"/>
        <v>1.9710000000000002E-2</v>
      </c>
      <c r="S81" s="13">
        <f t="shared" si="71"/>
        <v>0.80946474915198752</v>
      </c>
      <c r="T81" s="2">
        <f t="shared" si="72"/>
        <v>0.01</v>
      </c>
      <c r="U81" s="14">
        <f t="shared" si="73"/>
        <v>8.0946474915198751E-3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2.9694647491519878E-2</v>
      </c>
      <c r="AR81" s="9">
        <f t="shared" si="77"/>
        <v>10.950000000000001</v>
      </c>
      <c r="AS81" s="1">
        <f t="shared" si="78"/>
        <v>0.18</v>
      </c>
      <c r="AT81" s="1">
        <f t="shared" si="79"/>
        <v>85521.916666666672</v>
      </c>
      <c r="AU81" s="1">
        <f t="shared" si="80"/>
        <v>33536445.216507468</v>
      </c>
    </row>
    <row r="82" spans="1:48" x14ac:dyDescent="0.15">
      <c r="C82" s="7">
        <v>9</v>
      </c>
      <c r="D82" s="7">
        <f t="shared" si="81"/>
        <v>18.616762703666701</v>
      </c>
      <c r="E82" s="10">
        <f t="shared" si="82"/>
        <v>21.453679821612901</v>
      </c>
      <c r="F82" s="7" t="s">
        <v>83</v>
      </c>
      <c r="G82" s="1">
        <v>10</v>
      </c>
      <c r="H82" s="9">
        <f t="shared" si="63"/>
        <v>18.616762703666701</v>
      </c>
      <c r="I82" s="9">
        <f t="shared" si="64"/>
        <v>291.7667627036667</v>
      </c>
      <c r="J82" s="9">
        <f t="shared" si="65"/>
        <v>0.16943492900683188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0.40021818813562093</v>
      </c>
      <c r="P82" s="9">
        <f t="shared" si="68"/>
        <v>6.7810940294001823E-2</v>
      </c>
      <c r="Q82" s="12">
        <f t="shared" si="69"/>
        <v>1.2205969252920328E-2</v>
      </c>
      <c r="R82" s="9">
        <f t="shared" si="70"/>
        <v>1.9710000000000002E-2</v>
      </c>
      <c r="S82" s="13">
        <f t="shared" si="71"/>
        <v>0.61927799355252799</v>
      </c>
      <c r="T82" s="2">
        <f t="shared" si="72"/>
        <v>0.01</v>
      </c>
      <c r="U82" s="14">
        <f t="shared" si="73"/>
        <v>6.1927799355252803E-3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2.7792779935525282E-2</v>
      </c>
      <c r="AR82" s="9">
        <f t="shared" si="77"/>
        <v>10.950000000000001</v>
      </c>
      <c r="AS82" s="1">
        <f t="shared" si="78"/>
        <v>0.18</v>
      </c>
      <c r="AT82" s="1">
        <f t="shared" si="79"/>
        <v>85521.916666666672</v>
      </c>
      <c r="AU82" s="1">
        <f t="shared" si="80"/>
        <v>31388520.169783797</v>
      </c>
    </row>
    <row r="83" spans="1:48" x14ac:dyDescent="0.15">
      <c r="C83" s="7">
        <v>10</v>
      </c>
      <c r="D83" s="7">
        <f t="shared" si="81"/>
        <v>13.231604680161301</v>
      </c>
      <c r="E83" s="10">
        <f t="shared" si="82"/>
        <v>18.616762703666701</v>
      </c>
      <c r="F83" s="7" t="s">
        <v>83</v>
      </c>
      <c r="G83" s="1">
        <v>11</v>
      </c>
      <c r="H83" s="9">
        <f t="shared" si="63"/>
        <v>13.231604680161301</v>
      </c>
      <c r="I83" s="9">
        <f t="shared" si="64"/>
        <v>286.38160468016127</v>
      </c>
      <c r="J83" s="9">
        <f t="shared" si="65"/>
        <v>9.0462979764019388E-2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0.31578688544953815</v>
      </c>
      <c r="O83" s="9">
        <f t="shared" si="83"/>
        <v>0.12612036239208102</v>
      </c>
      <c r="P83" s="9">
        <f t="shared" si="68"/>
        <v>1.1409223790905617E-2</v>
      </c>
      <c r="Q83" s="12">
        <f t="shared" si="69"/>
        <v>2.0536602823630111E-3</v>
      </c>
      <c r="R83" s="9">
        <f t="shared" si="70"/>
        <v>1.9710000000000002E-2</v>
      </c>
      <c r="S83" s="13">
        <f t="shared" si="71"/>
        <v>0.10419382457448051</v>
      </c>
      <c r="T83" s="2">
        <f t="shared" si="72"/>
        <v>0.01</v>
      </c>
      <c r="U83" s="14">
        <f t="shared" si="73"/>
        <v>1.0419382457448052E-3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1.3641938245744806E-2</v>
      </c>
      <c r="AR83" s="9">
        <f t="shared" si="77"/>
        <v>10.950000000000001</v>
      </c>
      <c r="AS83" s="1">
        <f t="shared" si="78"/>
        <v>0.18</v>
      </c>
      <c r="AT83" s="1">
        <f t="shared" si="79"/>
        <v>85521.916666666672</v>
      </c>
      <c r="AU83" s="1">
        <f t="shared" si="80"/>
        <v>15406888.219705284</v>
      </c>
    </row>
    <row r="84" spans="1:48" x14ac:dyDescent="0.15">
      <c r="C84" s="7">
        <v>11</v>
      </c>
      <c r="D84" s="7">
        <f t="shared" si="81"/>
        <v>9.1398609574666594</v>
      </c>
      <c r="E84" s="10">
        <f t="shared" si="82"/>
        <v>13.231604680161301</v>
      </c>
      <c r="F84" s="7" t="s">
        <v>85</v>
      </c>
      <c r="G84" s="1">
        <v>12</v>
      </c>
      <c r="H84" s="9">
        <f t="shared" si="63"/>
        <v>9.1398609574666594</v>
      </c>
      <c r="I84" s="9">
        <f t="shared" si="64"/>
        <v>282.28986095746666</v>
      </c>
      <c r="J84" s="9">
        <f t="shared" si="65"/>
        <v>5.5264229102459032E-2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0.22421113860117542</v>
      </c>
      <c r="P84" s="9">
        <f t="shared" si="68"/>
        <v>1.2390855730978555E-2</v>
      </c>
      <c r="Q84" s="12">
        <f t="shared" si="69"/>
        <v>2.2303540315761396E-3</v>
      </c>
      <c r="R84" s="9">
        <f t="shared" si="70"/>
        <v>1.9710000000000002E-2</v>
      </c>
      <c r="S84" s="13">
        <f t="shared" si="71"/>
        <v>0.11315849982628814</v>
      </c>
      <c r="T84" s="2">
        <f t="shared" si="72"/>
        <v>0.01</v>
      </c>
      <c r="U84" s="14">
        <f t="shared" si="73"/>
        <v>1.1315849982628816E-3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1.3731584998262882E-2</v>
      </c>
      <c r="AR84" s="9">
        <f t="shared" si="77"/>
        <v>10.950000000000001</v>
      </c>
      <c r="AS84" s="1">
        <f t="shared" si="78"/>
        <v>0.18</v>
      </c>
      <c r="AT84" s="1">
        <f t="shared" si="79"/>
        <v>85521.916666666672</v>
      </c>
      <c r="AU84" s="1">
        <f t="shared" si="80"/>
        <v>15508133.179946648</v>
      </c>
      <c r="AV84" s="1">
        <f>SUM(AU73:AU84)</f>
        <v>253917520.07697254</v>
      </c>
    </row>
    <row r="85" spans="1:48" x14ac:dyDescent="0.15">
      <c r="C85" s="7">
        <v>12</v>
      </c>
      <c r="D85" s="7">
        <f t="shared" si="81"/>
        <v>5.2344071529032297</v>
      </c>
      <c r="E85" s="10">
        <f t="shared" si="82"/>
        <v>9.1398609574666594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5.7115948426774201</v>
      </c>
      <c r="E89" s="7"/>
      <c r="F89" s="7"/>
      <c r="G89" s="1">
        <v>1</v>
      </c>
      <c r="H89" s="9">
        <f t="shared" ref="H89:H100" si="84">E90</f>
        <v>5.7115948426774201</v>
      </c>
      <c r="I89" s="9">
        <f t="shared" ref="I89:I100" si="85">H89+273.15</f>
        <v>278.86159484267739</v>
      </c>
      <c r="J89" s="9">
        <f t="shared" ref="J89:J100" si="86">EXP(($C$15*(I89-$C$13))/($C$16*I89*$C$13))</f>
        <v>3.6164803145188607E-2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0.19186422600609049</v>
      </c>
      <c r="Q89" s="12">
        <f t="shared" ref="Q89:Q100" si="90">P89*$B$91</f>
        <v>8.6338901702740722E-2</v>
      </c>
      <c r="R89" s="9">
        <f t="shared" ref="R89:R100" si="91">L89*$B$91</f>
        <v>2.3873737500000001</v>
      </c>
      <c r="S89" s="13">
        <f t="shared" ref="S89:S100" si="92">Q89/R89</f>
        <v>3.6164803145188607E-2</v>
      </c>
      <c r="T89" s="2">
        <f t="shared" ref="T89:T100" si="93">$B$90/100</f>
        <v>0.51</v>
      </c>
      <c r="U89" s="14">
        <f t="shared" ref="U89:U100" si="94">S89*T89</f>
        <v>1.8444049604046189E-2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3.5897880955619924E-2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706494.16666666663</v>
      </c>
      <c r="AN89" s="1">
        <f t="shared" ref="AN89:AN100" si="99">AM89*10000*AK89*AJ89</f>
        <v>2638244964.1346207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4.9228190770967704</v>
      </c>
      <c r="E90" s="10">
        <f t="shared" ref="E90:E101" si="101">D89</f>
        <v>5.7115948426774201</v>
      </c>
      <c r="F90" s="7" t="s">
        <v>83</v>
      </c>
      <c r="G90" s="1">
        <v>2</v>
      </c>
      <c r="H90" s="9">
        <f t="shared" si="84"/>
        <v>4.9228190770967704</v>
      </c>
      <c r="I90" s="9">
        <f t="shared" si="85"/>
        <v>278.07281907709677</v>
      </c>
      <c r="J90" s="9">
        <f t="shared" si="86"/>
        <v>3.275461102961974E-2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10.418685773993909</v>
      </c>
      <c r="P90" s="9">
        <f t="shared" si="89"/>
        <v>0.34125999996700318</v>
      </c>
      <c r="Q90" s="12">
        <f t="shared" si="90"/>
        <v>0.15356699998515144</v>
      </c>
      <c r="R90" s="9">
        <f t="shared" si="91"/>
        <v>2.3873737500000001</v>
      </c>
      <c r="S90" s="13">
        <f t="shared" si="92"/>
        <v>6.432465799925606E-2</v>
      </c>
      <c r="T90" s="2">
        <f t="shared" si="93"/>
        <v>0.51</v>
      </c>
      <c r="U90" s="14">
        <f t="shared" si="94"/>
        <v>3.2805575579620591E-2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4.0227881037255608E-2</v>
      </c>
      <c r="AK90" s="9">
        <f t="shared" si="96"/>
        <v>10.4025</v>
      </c>
      <c r="AL90" s="1">
        <f t="shared" si="97"/>
        <v>0.45</v>
      </c>
      <c r="AM90" s="17">
        <f t="shared" si="98"/>
        <v>706494.16666666663</v>
      </c>
      <c r="AN90" s="1">
        <f t="shared" si="99"/>
        <v>2956469901.2611518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7.2855366309655203</v>
      </c>
      <c r="E91" s="10">
        <f t="shared" si="101"/>
        <v>4.9228190770967704</v>
      </c>
      <c r="F91" s="7" t="s">
        <v>83</v>
      </c>
      <c r="G91" s="1">
        <v>3</v>
      </c>
      <c r="H91" s="9">
        <f t="shared" si="84"/>
        <v>7.2855366309655203</v>
      </c>
      <c r="I91" s="9">
        <f t="shared" si="85"/>
        <v>280.43553663096549</v>
      </c>
      <c r="J91" s="9">
        <f t="shared" si="86"/>
        <v>4.3993998931543744E-2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15.382700774026906</v>
      </c>
      <c r="P91" s="9">
        <f t="shared" si="89"/>
        <v>0.67674652141679681</v>
      </c>
      <c r="Q91" s="12">
        <f t="shared" si="90"/>
        <v>0.30453593463755857</v>
      </c>
      <c r="R91" s="9">
        <f t="shared" si="91"/>
        <v>2.3873737500000001</v>
      </c>
      <c r="S91" s="13">
        <f t="shared" si="92"/>
        <v>0.12756106354841112</v>
      </c>
      <c r="T91" s="2">
        <f t="shared" si="93"/>
        <v>0.51</v>
      </c>
      <c r="U91" s="14">
        <f t="shared" si="94"/>
        <v>6.5056142409689668E-2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4.9951426936521437E-2</v>
      </c>
      <c r="AK91" s="9">
        <f t="shared" si="96"/>
        <v>10.4025</v>
      </c>
      <c r="AL91" s="1">
        <f t="shared" si="97"/>
        <v>0.45</v>
      </c>
      <c r="AM91" s="17">
        <f t="shared" si="98"/>
        <v>706494.16666666663</v>
      </c>
      <c r="AN91" s="1">
        <f t="shared" si="99"/>
        <v>3671083001.5158577</v>
      </c>
    </row>
    <row r="92" spans="1:48" x14ac:dyDescent="0.15">
      <c r="C92" s="7">
        <v>3</v>
      </c>
      <c r="D92" s="7">
        <f t="shared" si="100"/>
        <v>7.6375405184516101</v>
      </c>
      <c r="E92" s="10">
        <f t="shared" si="101"/>
        <v>7.2855366309655203</v>
      </c>
      <c r="F92" s="7" t="s">
        <v>83</v>
      </c>
      <c r="G92" s="1">
        <v>4</v>
      </c>
      <c r="H92" s="9">
        <f t="shared" si="84"/>
        <v>7.6375405184516101</v>
      </c>
      <c r="I92" s="9">
        <f t="shared" si="85"/>
        <v>280.78754051845158</v>
      </c>
      <c r="J92" s="9">
        <f t="shared" si="86"/>
        <v>4.5951183110328427E-2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20.011229252610111</v>
      </c>
      <c r="P92" s="9">
        <f t="shared" si="89"/>
        <v>0.91953965964944784</v>
      </c>
      <c r="Q92" s="12">
        <f t="shared" si="90"/>
        <v>0.41379284684225154</v>
      </c>
      <c r="R92" s="9">
        <f t="shared" si="91"/>
        <v>2.3873737500000001</v>
      </c>
      <c r="S92" s="13">
        <f t="shared" si="92"/>
        <v>0.17332554102274583</v>
      </c>
      <c r="T92" s="2">
        <f t="shared" si="93"/>
        <v>0.51</v>
      </c>
      <c r="U92" s="14">
        <f t="shared" si="94"/>
        <v>8.8396025921600382E-2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5.6988401815362515E-2</v>
      </c>
      <c r="AK92" s="9">
        <f t="shared" si="96"/>
        <v>10.4025</v>
      </c>
      <c r="AL92" s="1">
        <f t="shared" si="97"/>
        <v>0.45</v>
      </c>
      <c r="AM92" s="17">
        <f t="shared" si="98"/>
        <v>706494.16666666663</v>
      </c>
      <c r="AN92" s="1">
        <f t="shared" si="99"/>
        <v>4188251788.1580634</v>
      </c>
    </row>
    <row r="93" spans="1:48" x14ac:dyDescent="0.15">
      <c r="C93" s="7">
        <v>4</v>
      </c>
      <c r="D93" s="7">
        <f t="shared" si="100"/>
        <v>12.503832343233301</v>
      </c>
      <c r="E93" s="10">
        <f t="shared" si="101"/>
        <v>7.6375405184516101</v>
      </c>
      <c r="F93" s="7" t="s">
        <v>83</v>
      </c>
      <c r="G93" s="1">
        <v>5</v>
      </c>
      <c r="H93" s="9">
        <f t="shared" si="84"/>
        <v>12.503832343233301</v>
      </c>
      <c r="I93" s="9">
        <f t="shared" si="85"/>
        <v>285.65383234323326</v>
      </c>
      <c r="J93" s="9">
        <f t="shared" si="86"/>
        <v>8.2956727535555053E-2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18.137105113312629</v>
      </c>
      <c r="O93" s="9">
        <f t="shared" si="102"/>
        <v>6.259859479648032</v>
      </c>
      <c r="P93" s="9">
        <f t="shared" si="89"/>
        <v>0.51929745726402321</v>
      </c>
      <c r="Q93" s="12">
        <f t="shared" si="90"/>
        <v>0.23368385576881046</v>
      </c>
      <c r="R93" s="9">
        <f t="shared" si="91"/>
        <v>2.3873737500000001</v>
      </c>
      <c r="S93" s="13">
        <f t="shared" si="92"/>
        <v>9.7883230796522933E-2</v>
      </c>
      <c r="T93" s="2">
        <f t="shared" si="93"/>
        <v>0.51</v>
      </c>
      <c r="U93" s="14">
        <f t="shared" si="94"/>
        <v>4.9920447706226695E-2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3.7962014983427349E-2</v>
      </c>
      <c r="AK93" s="9">
        <f t="shared" si="96"/>
        <v>10.4025</v>
      </c>
      <c r="AL93" s="1">
        <f t="shared" si="97"/>
        <v>0.45</v>
      </c>
      <c r="AM93" s="17">
        <f t="shared" si="98"/>
        <v>706494.16666666663</v>
      </c>
      <c r="AN93" s="1">
        <f t="shared" si="99"/>
        <v>2789944481.1867356</v>
      </c>
    </row>
    <row r="94" spans="1:48" x14ac:dyDescent="0.15">
      <c r="C94" s="7">
        <v>5</v>
      </c>
      <c r="D94" s="7">
        <f t="shared" si="100"/>
        <v>14.618546939677399</v>
      </c>
      <c r="E94" s="10">
        <f t="shared" si="101"/>
        <v>12.503832343233301</v>
      </c>
      <c r="F94" s="7" t="s">
        <v>85</v>
      </c>
      <c r="G94" s="1">
        <v>6</v>
      </c>
      <c r="H94" s="9">
        <f t="shared" si="84"/>
        <v>14.618546939677399</v>
      </c>
      <c r="I94" s="9">
        <f t="shared" si="85"/>
        <v>287.76854693967738</v>
      </c>
      <c r="J94" s="9">
        <f t="shared" si="86"/>
        <v>0.10657036971482595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11.045837022384008</v>
      </c>
      <c r="P94" s="9">
        <f t="shared" si="89"/>
        <v>1.1771589352851759</v>
      </c>
      <c r="Q94" s="12">
        <f t="shared" si="90"/>
        <v>0.52972152087832913</v>
      </c>
      <c r="R94" s="9">
        <f t="shared" si="91"/>
        <v>2.3873737500000001</v>
      </c>
      <c r="S94" s="13">
        <f t="shared" si="92"/>
        <v>0.22188462149185026</v>
      </c>
      <c r="T94" s="2">
        <f t="shared" si="93"/>
        <v>0.51</v>
      </c>
      <c r="U94" s="14">
        <f t="shared" si="94"/>
        <v>0.11316115696084364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6.0247088823694367E-2</v>
      </c>
      <c r="AK94" s="9">
        <f t="shared" si="96"/>
        <v>10.4025</v>
      </c>
      <c r="AL94" s="1">
        <f t="shared" si="97"/>
        <v>0.45</v>
      </c>
      <c r="AM94" s="17">
        <f t="shared" si="98"/>
        <v>706494.16666666663</v>
      </c>
      <c r="AN94" s="1">
        <f t="shared" si="99"/>
        <v>4427742653.9295292</v>
      </c>
    </row>
    <row r="95" spans="1:48" x14ac:dyDescent="0.15">
      <c r="C95" s="7">
        <v>6</v>
      </c>
      <c r="D95" s="7">
        <f t="shared" si="100"/>
        <v>19.147639469333299</v>
      </c>
      <c r="E95" s="10">
        <f t="shared" si="101"/>
        <v>14.618546939677399</v>
      </c>
      <c r="F95" s="7" t="s">
        <v>83</v>
      </c>
      <c r="G95" s="1">
        <v>7</v>
      </c>
      <c r="H95" s="9">
        <f t="shared" si="84"/>
        <v>19.147639469333299</v>
      </c>
      <c r="I95" s="9">
        <f t="shared" si="85"/>
        <v>292.29763946933326</v>
      </c>
      <c r="J95" s="9">
        <f t="shared" si="86"/>
        <v>0.18002208216142385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15.173953087098832</v>
      </c>
      <c r="P95" s="9">
        <f t="shared" si="89"/>
        <v>2.7316466293592971</v>
      </c>
      <c r="Q95" s="12">
        <f t="shared" si="90"/>
        <v>1.2292409832116837</v>
      </c>
      <c r="R95" s="9">
        <f t="shared" si="91"/>
        <v>2.3873737500000001</v>
      </c>
      <c r="S95" s="13">
        <f t="shared" si="92"/>
        <v>0.51489256058532251</v>
      </c>
      <c r="T95" s="2">
        <f t="shared" si="93"/>
        <v>0.51</v>
      </c>
      <c r="U95" s="14">
        <f t="shared" si="94"/>
        <v>0.26259520589851448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0.12562745457840213</v>
      </c>
      <c r="AK95" s="9">
        <f t="shared" si="96"/>
        <v>10.4025</v>
      </c>
      <c r="AL95" s="1">
        <f t="shared" si="97"/>
        <v>0.45</v>
      </c>
      <c r="AM95" s="17">
        <f t="shared" si="98"/>
        <v>706494.16666666663</v>
      </c>
      <c r="AN95" s="1">
        <f t="shared" si="99"/>
        <v>9232745515.2093849</v>
      </c>
    </row>
    <row r="96" spans="1:48" x14ac:dyDescent="0.15">
      <c r="C96" s="7">
        <v>7</v>
      </c>
      <c r="D96" s="7">
        <f t="shared" si="100"/>
        <v>22.522810944516099</v>
      </c>
      <c r="E96" s="10">
        <f t="shared" si="101"/>
        <v>19.147639469333299</v>
      </c>
      <c r="F96" s="7" t="s">
        <v>83</v>
      </c>
      <c r="G96" s="1">
        <v>8</v>
      </c>
      <c r="H96" s="9">
        <f t="shared" si="84"/>
        <v>22.522810944516099</v>
      </c>
      <c r="I96" s="9">
        <f t="shared" si="85"/>
        <v>295.67281094451607</v>
      </c>
      <c r="J96" s="9">
        <f t="shared" si="86"/>
        <v>0.26331064639083501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17.747581457739535</v>
      </c>
      <c r="P96" s="9">
        <f t="shared" si="89"/>
        <v>4.673127145511395</v>
      </c>
      <c r="Q96" s="12">
        <f t="shared" si="90"/>
        <v>2.1029072154801276</v>
      </c>
      <c r="R96" s="9">
        <f t="shared" si="91"/>
        <v>2.3873737500000001</v>
      </c>
      <c r="S96" s="13">
        <f t="shared" si="92"/>
        <v>0.88084541244542358</v>
      </c>
      <c r="T96" s="2">
        <f t="shared" si="93"/>
        <v>0.51</v>
      </c>
      <c r="U96" s="14">
        <f t="shared" si="94"/>
        <v>0.44923116034716604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0.18189819484467057</v>
      </c>
      <c r="AK96" s="9">
        <f t="shared" si="96"/>
        <v>10.4025</v>
      </c>
      <c r="AL96" s="1">
        <f t="shared" si="97"/>
        <v>0.45</v>
      </c>
      <c r="AM96" s="17">
        <f t="shared" si="98"/>
        <v>706494.16666666663</v>
      </c>
      <c r="AN96" s="1">
        <f t="shared" si="99"/>
        <v>13368254163.1751</v>
      </c>
    </row>
    <row r="97" spans="1:50" x14ac:dyDescent="0.15">
      <c r="C97" s="7">
        <v>8</v>
      </c>
      <c r="D97" s="7">
        <f t="shared" si="100"/>
        <v>21.453679821612901</v>
      </c>
      <c r="E97" s="10">
        <f t="shared" si="101"/>
        <v>22.522810944516099</v>
      </c>
      <c r="F97" s="7" t="s">
        <v>83</v>
      </c>
      <c r="G97" s="1">
        <v>9</v>
      </c>
      <c r="H97" s="9">
        <f t="shared" si="84"/>
        <v>21.453679821612901</v>
      </c>
      <c r="I97" s="9">
        <f t="shared" si="85"/>
        <v>294.6036798216129</v>
      </c>
      <c r="J97" s="9">
        <f t="shared" si="86"/>
        <v>0.233650508345637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18.379729312228143</v>
      </c>
      <c r="P97" s="9">
        <f t="shared" si="89"/>
        <v>4.2944330970573104</v>
      </c>
      <c r="Q97" s="12">
        <f t="shared" si="90"/>
        <v>1.9324948936757897</v>
      </c>
      <c r="R97" s="9">
        <f t="shared" si="91"/>
        <v>2.3873737500000001</v>
      </c>
      <c r="S97" s="13">
        <f t="shared" si="92"/>
        <v>0.80946474915198752</v>
      </c>
      <c r="T97" s="2">
        <f t="shared" si="93"/>
        <v>0.51</v>
      </c>
      <c r="U97" s="14">
        <f t="shared" si="94"/>
        <v>0.41282702206751365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0.17092234715335536</v>
      </c>
      <c r="AK97" s="9">
        <f t="shared" si="96"/>
        <v>10.4025</v>
      </c>
      <c r="AL97" s="1">
        <f t="shared" si="97"/>
        <v>0.45</v>
      </c>
      <c r="AM97" s="17">
        <f t="shared" si="98"/>
        <v>706494.16666666663</v>
      </c>
      <c r="AN97" s="1">
        <f t="shared" si="99"/>
        <v>12561605577.579752</v>
      </c>
    </row>
    <row r="98" spans="1:50" x14ac:dyDescent="0.15">
      <c r="C98" s="7">
        <v>9</v>
      </c>
      <c r="D98" s="7">
        <f t="shared" si="100"/>
        <v>18.616762703666701</v>
      </c>
      <c r="E98" s="10">
        <f t="shared" si="101"/>
        <v>21.453679821612901</v>
      </c>
      <c r="F98" s="7" t="s">
        <v>83</v>
      </c>
      <c r="G98" s="1">
        <v>10</v>
      </c>
      <c r="H98" s="9">
        <f t="shared" si="84"/>
        <v>18.616762703666701</v>
      </c>
      <c r="I98" s="9">
        <f t="shared" si="85"/>
        <v>291.7667627036667</v>
      </c>
      <c r="J98" s="9">
        <f t="shared" si="86"/>
        <v>0.16943492900683188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19.390571215170834</v>
      </c>
      <c r="P98" s="9">
        <f t="shared" si="89"/>
        <v>3.2854400572443878</v>
      </c>
      <c r="Q98" s="12">
        <f t="shared" si="90"/>
        <v>1.4784480257599746</v>
      </c>
      <c r="R98" s="9">
        <f t="shared" si="91"/>
        <v>2.3873737500000001</v>
      </c>
      <c r="S98" s="13">
        <f t="shared" si="92"/>
        <v>0.61927799355252799</v>
      </c>
      <c r="T98" s="2">
        <f t="shared" si="93"/>
        <v>0.51</v>
      </c>
      <c r="U98" s="14">
        <f t="shared" si="94"/>
        <v>0.3158317767117893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0.13847228067860448</v>
      </c>
      <c r="AK98" s="9">
        <f t="shared" si="96"/>
        <v>10.4025</v>
      </c>
      <c r="AL98" s="1">
        <f t="shared" si="97"/>
        <v>0.45</v>
      </c>
      <c r="AM98" s="17">
        <f t="shared" si="98"/>
        <v>706494.16666666663</v>
      </c>
      <c r="AN98" s="1">
        <f t="shared" si="99"/>
        <v>10176751035.087809</v>
      </c>
    </row>
    <row r="99" spans="1:50" x14ac:dyDescent="0.15">
      <c r="C99" s="7">
        <v>10</v>
      </c>
      <c r="D99" s="7">
        <f t="shared" si="100"/>
        <v>13.231604680161301</v>
      </c>
      <c r="E99" s="10">
        <f t="shared" si="101"/>
        <v>18.616762703666701</v>
      </c>
      <c r="F99" s="7" t="s">
        <v>83</v>
      </c>
      <c r="G99" s="1">
        <v>11</v>
      </c>
      <c r="H99" s="9">
        <f t="shared" si="84"/>
        <v>13.231604680161301</v>
      </c>
      <c r="I99" s="9">
        <f t="shared" si="85"/>
        <v>286.38160468016127</v>
      </c>
      <c r="J99" s="9">
        <f t="shared" si="86"/>
        <v>9.0462979764019388E-2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15.299874600030126</v>
      </c>
      <c r="O99" s="9">
        <f t="shared" si="102"/>
        <v>6.1105315578963193</v>
      </c>
      <c r="P99" s="9">
        <f t="shared" si="89"/>
        <v>0.55277689266937657</v>
      </c>
      <c r="Q99" s="12">
        <f t="shared" si="90"/>
        <v>0.24874960170121946</v>
      </c>
      <c r="R99" s="9">
        <f t="shared" si="91"/>
        <v>2.3873737500000001</v>
      </c>
      <c r="S99" s="13">
        <f t="shared" si="92"/>
        <v>0.10419382457448041</v>
      </c>
      <c r="T99" s="2">
        <f t="shared" si="93"/>
        <v>0.51</v>
      </c>
      <c r="U99" s="14">
        <f t="shared" si="94"/>
        <v>5.3138850532985012E-2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4.635836343569498E-2</v>
      </c>
      <c r="AK99" s="9">
        <f t="shared" si="96"/>
        <v>10.4025</v>
      </c>
      <c r="AL99" s="1">
        <f t="shared" si="97"/>
        <v>0.45</v>
      </c>
      <c r="AM99" s="17">
        <f t="shared" si="98"/>
        <v>706494.16666666663</v>
      </c>
      <c r="AN99" s="1">
        <f t="shared" si="99"/>
        <v>3407017785.560895</v>
      </c>
    </row>
    <row r="100" spans="1:50" x14ac:dyDescent="0.15">
      <c r="C100" s="7">
        <v>11</v>
      </c>
      <c r="D100" s="7">
        <f t="shared" si="100"/>
        <v>9.1398609574666594</v>
      </c>
      <c r="E100" s="10">
        <f t="shared" si="101"/>
        <v>13.231604680161301</v>
      </c>
      <c r="F100" s="7" t="s">
        <v>85</v>
      </c>
      <c r="G100" s="1">
        <v>12</v>
      </c>
      <c r="H100" s="9">
        <f t="shared" si="84"/>
        <v>9.1398609574666594</v>
      </c>
      <c r="I100" s="9">
        <f t="shared" si="85"/>
        <v>282.28986095746666</v>
      </c>
      <c r="J100" s="9">
        <f t="shared" si="86"/>
        <v>5.5264229102459032E-2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10.863029665226943</v>
      </c>
      <c r="P100" s="9">
        <f t="shared" si="89"/>
        <v>0.60033696016591065</v>
      </c>
      <c r="Q100" s="12">
        <f t="shared" si="90"/>
        <v>0.27015163207465981</v>
      </c>
      <c r="R100" s="9">
        <f t="shared" si="91"/>
        <v>2.3873737500000001</v>
      </c>
      <c r="S100" s="13">
        <f t="shared" si="92"/>
        <v>0.11315849982628812</v>
      </c>
      <c r="T100" s="2">
        <f t="shared" si="93"/>
        <v>0.51</v>
      </c>
      <c r="U100" s="14">
        <f t="shared" si="94"/>
        <v>5.7710834911406939E-2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4.7736816725789194E-2</v>
      </c>
      <c r="AK100" s="9">
        <f t="shared" si="96"/>
        <v>10.4025</v>
      </c>
      <c r="AL100" s="1">
        <f t="shared" si="97"/>
        <v>0.45</v>
      </c>
      <c r="AM100" s="17">
        <f t="shared" si="98"/>
        <v>706494.16666666663</v>
      </c>
      <c r="AN100" s="1">
        <f t="shared" si="99"/>
        <v>3508324529.9724069</v>
      </c>
      <c r="AO100" s="1">
        <f>SUM(AN89:AN100)</f>
        <v>72926435396.771301</v>
      </c>
    </row>
    <row r="101" spans="1:50" x14ac:dyDescent="0.15">
      <c r="C101" s="7">
        <v>12</v>
      </c>
      <c r="D101" s="7">
        <f t="shared" si="100"/>
        <v>5.2344071529032297</v>
      </c>
      <c r="E101" s="10">
        <f t="shared" si="101"/>
        <v>9.1398609574666594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5.7115948426774201</v>
      </c>
      <c r="E105" s="7"/>
      <c r="F105" s="7"/>
      <c r="G105" s="1">
        <v>1</v>
      </c>
      <c r="H105" s="9">
        <f t="shared" ref="H105:H116" si="103">E106</f>
        <v>5.7115948426774201</v>
      </c>
      <c r="I105" s="9">
        <f t="shared" ref="I105:I116" si="104">H105+273.15</f>
        <v>278.86159484267739</v>
      </c>
      <c r="J105" s="9">
        <f t="shared" ref="J105:J116" si="105">EXP(($C$15*(I105-$C$13))/($C$16*I105*$C$13))</f>
        <v>3.6164803145188607E-2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2.3430821844070238E-2</v>
      </c>
      <c r="Q105" s="12">
        <f t="shared" ref="Q105:Q116" si="109">P105*$B$107</f>
        <v>7.0292465532210708E-3</v>
      </c>
      <c r="R105" s="9">
        <f t="shared" ref="R105:R116" si="110">L105*$B$107</f>
        <v>0.19436706250000002</v>
      </c>
      <c r="S105" s="13">
        <f t="shared" ref="S105:S116" si="111">Q105/R105</f>
        <v>3.6164803145188607E-2</v>
      </c>
      <c r="T105" s="2">
        <f t="shared" ref="T105:T116" si="112">$B$106/100</f>
        <v>0.01</v>
      </c>
      <c r="U105" s="14">
        <f t="shared" ref="U105:U116" si="113">S105*T105</f>
        <v>3.6164803145188608E-4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5.8516480314518863E-3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32360.333333333332</v>
      </c>
      <c r="AX105" s="1">
        <f t="shared" ref="AX105:AX116" si="120">AW105*10000*AV105*0.67*AU105*AT105</f>
        <v>24659749.259360682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4.9228190770967704</v>
      </c>
      <c r="E106" s="10">
        <f t="shared" ref="E106:E117" si="122">D105</f>
        <v>5.7115948426774201</v>
      </c>
      <c r="F106" s="7" t="s">
        <v>83</v>
      </c>
      <c r="G106" s="1">
        <v>2</v>
      </c>
      <c r="H106" s="9">
        <f t="shared" si="103"/>
        <v>4.9228190770967704</v>
      </c>
      <c r="I106" s="9">
        <f t="shared" si="104"/>
        <v>278.07281907709677</v>
      </c>
      <c r="J106" s="9">
        <f t="shared" si="105"/>
        <v>3.275461102961974E-2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1.2723495948225967</v>
      </c>
      <c r="P106" s="9">
        <f t="shared" si="108"/>
        <v>4.1675316072108434E-2</v>
      </c>
      <c r="Q106" s="12">
        <f t="shared" si="109"/>
        <v>1.250259482163253E-2</v>
      </c>
      <c r="R106" s="9">
        <f t="shared" si="110"/>
        <v>0.19436706250000002</v>
      </c>
      <c r="S106" s="13">
        <f t="shared" si="111"/>
        <v>6.432465799925606E-2</v>
      </c>
      <c r="T106" s="2">
        <f t="shared" si="112"/>
        <v>0.01</v>
      </c>
      <c r="U106" s="14">
        <f t="shared" si="113"/>
        <v>6.4324657999256058E-4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6.1332465799925602E-3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32360.333333333332</v>
      </c>
      <c r="AX106" s="1">
        <f t="shared" si="120"/>
        <v>25846449.067942638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7.2855366309655203</v>
      </c>
      <c r="E107" s="10">
        <f t="shared" si="122"/>
        <v>4.9228190770967704</v>
      </c>
      <c r="F107" s="7" t="s">
        <v>83</v>
      </c>
      <c r="G107" s="1">
        <v>3</v>
      </c>
      <c r="H107" s="9">
        <f t="shared" si="103"/>
        <v>7.2855366309655203</v>
      </c>
      <c r="I107" s="9">
        <f t="shared" si="104"/>
        <v>280.43553663096549</v>
      </c>
      <c r="J107" s="9">
        <f t="shared" si="105"/>
        <v>4.3993998931543744E-2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1.8785644870838218</v>
      </c>
      <c r="P107" s="9">
        <f t="shared" si="108"/>
        <v>8.2645564037601676E-2</v>
      </c>
      <c r="Q107" s="12">
        <f t="shared" si="109"/>
        <v>2.4793669211280501E-2</v>
      </c>
      <c r="R107" s="9">
        <f t="shared" si="110"/>
        <v>0.19436706250000002</v>
      </c>
      <c r="S107" s="13">
        <f t="shared" si="111"/>
        <v>0.12756106354841112</v>
      </c>
      <c r="T107" s="2">
        <f t="shared" si="112"/>
        <v>0.01</v>
      </c>
      <c r="U107" s="14">
        <f t="shared" si="113"/>
        <v>1.2756106354841112E-3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6.7656106354841115E-3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32360.333333333332</v>
      </c>
      <c r="AX107" s="1">
        <f t="shared" si="120"/>
        <v>28511328.938577134</v>
      </c>
    </row>
    <row r="108" spans="1:50" x14ac:dyDescent="0.15">
      <c r="C108" s="7">
        <v>3</v>
      </c>
      <c r="D108" s="7">
        <f t="shared" si="121"/>
        <v>7.6375405184516101</v>
      </c>
      <c r="E108" s="10">
        <f t="shared" si="122"/>
        <v>7.2855366309655203</v>
      </c>
      <c r="F108" s="7" t="s">
        <v>83</v>
      </c>
      <c r="G108" s="1">
        <v>4</v>
      </c>
      <c r="H108" s="9">
        <f t="shared" si="103"/>
        <v>7.6375405184516101</v>
      </c>
      <c r="I108" s="9">
        <f t="shared" si="104"/>
        <v>280.78754051845158</v>
      </c>
      <c r="J108" s="9">
        <f t="shared" si="105"/>
        <v>4.5951183110328427E-2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2.4438091313795534</v>
      </c>
      <c r="P108" s="9">
        <f t="shared" si="108"/>
        <v>0.11229592088271452</v>
      </c>
      <c r="Q108" s="12">
        <f t="shared" si="109"/>
        <v>3.3688776264814355E-2</v>
      </c>
      <c r="R108" s="9">
        <f t="shared" si="110"/>
        <v>0.19436706250000002</v>
      </c>
      <c r="S108" s="13">
        <f t="shared" si="111"/>
        <v>0.17332554102274583</v>
      </c>
      <c r="T108" s="2">
        <f t="shared" si="112"/>
        <v>0.01</v>
      </c>
      <c r="U108" s="14">
        <f t="shared" si="113"/>
        <v>1.7332554102274583E-3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7.2232554102274584E-3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32360.333333333332</v>
      </c>
      <c r="AX108" s="1">
        <f t="shared" si="120"/>
        <v>30439914.754806999</v>
      </c>
    </row>
    <row r="109" spans="1:50" x14ac:dyDescent="0.15">
      <c r="C109" s="7">
        <v>4</v>
      </c>
      <c r="D109" s="7">
        <f t="shared" si="121"/>
        <v>12.503832343233301</v>
      </c>
      <c r="E109" s="10">
        <f t="shared" si="122"/>
        <v>7.6375405184516101</v>
      </c>
      <c r="F109" s="7" t="s">
        <v>83</v>
      </c>
      <c r="G109" s="1">
        <v>5</v>
      </c>
      <c r="H109" s="9">
        <f t="shared" si="103"/>
        <v>12.503832343233301</v>
      </c>
      <c r="I109" s="9">
        <f t="shared" si="104"/>
        <v>285.65383234323326</v>
      </c>
      <c r="J109" s="9">
        <f t="shared" si="105"/>
        <v>8.2956727535555053E-2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2.2149375499719968</v>
      </c>
      <c r="O109" s="9">
        <f t="shared" si="123"/>
        <v>0.76446586885817558</v>
      </c>
      <c r="P109" s="9">
        <f t="shared" si="108"/>
        <v>6.3417586793099029E-2</v>
      </c>
      <c r="Q109" s="12">
        <f t="shared" si="109"/>
        <v>1.9025276037929709E-2</v>
      </c>
      <c r="R109" s="9">
        <f t="shared" si="110"/>
        <v>0.19436706250000002</v>
      </c>
      <c r="S109" s="13">
        <f t="shared" si="111"/>
        <v>9.7883230796522974E-2</v>
      </c>
      <c r="T109" s="2">
        <f t="shared" si="112"/>
        <v>0.01</v>
      </c>
      <c r="U109" s="14">
        <f t="shared" si="113"/>
        <v>9.7883230796522972E-4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6.4688323079652296E-3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32360.333333333332</v>
      </c>
      <c r="AX109" s="1">
        <f t="shared" si="120"/>
        <v>27260659.195131846</v>
      </c>
    </row>
    <row r="110" spans="1:50" x14ac:dyDescent="0.15">
      <c r="C110" s="7">
        <v>5</v>
      </c>
      <c r="D110" s="7">
        <f t="shared" si="121"/>
        <v>14.618546939677399</v>
      </c>
      <c r="E110" s="10">
        <f t="shared" si="122"/>
        <v>12.503832343233301</v>
      </c>
      <c r="F110" s="7" t="s">
        <v>85</v>
      </c>
      <c r="G110" s="1">
        <v>6</v>
      </c>
      <c r="H110" s="9">
        <f t="shared" si="103"/>
        <v>14.618546939677399</v>
      </c>
      <c r="I110" s="9">
        <f t="shared" si="104"/>
        <v>287.76854693967738</v>
      </c>
      <c r="J110" s="9">
        <f t="shared" si="105"/>
        <v>0.10657036971482595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1.3489384903984101</v>
      </c>
      <c r="P110" s="9">
        <f t="shared" si="108"/>
        <v>0.14375687364431775</v>
      </c>
      <c r="Q110" s="12">
        <f t="shared" si="109"/>
        <v>4.3127062093295324E-2</v>
      </c>
      <c r="R110" s="9">
        <f t="shared" si="110"/>
        <v>0.19436706250000002</v>
      </c>
      <c r="S110" s="13">
        <f t="shared" si="111"/>
        <v>0.22188462149185034</v>
      </c>
      <c r="T110" s="2">
        <f t="shared" si="112"/>
        <v>0.01</v>
      </c>
      <c r="U110" s="14">
        <f t="shared" si="113"/>
        <v>2.2188462149185036E-3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7.7088462149185041E-3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32360.333333333332</v>
      </c>
      <c r="AX110" s="1">
        <f t="shared" si="120"/>
        <v>32486269.460689969</v>
      </c>
    </row>
    <row r="111" spans="1:50" x14ac:dyDescent="0.15">
      <c r="C111" s="7">
        <v>6</v>
      </c>
      <c r="D111" s="7">
        <f t="shared" si="121"/>
        <v>19.147639469333299</v>
      </c>
      <c r="E111" s="10">
        <f t="shared" si="122"/>
        <v>14.618546939677399</v>
      </c>
      <c r="F111" s="7" t="s">
        <v>83</v>
      </c>
      <c r="G111" s="1">
        <v>7</v>
      </c>
      <c r="H111" s="9">
        <f t="shared" si="103"/>
        <v>19.147639469333299</v>
      </c>
      <c r="I111" s="9">
        <f t="shared" si="104"/>
        <v>292.29763946933326</v>
      </c>
      <c r="J111" s="9">
        <f t="shared" si="105"/>
        <v>0.18002208216142385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1.8530718250874256</v>
      </c>
      <c r="P111" s="9">
        <f t="shared" si="108"/>
        <v>0.33359384834690819</v>
      </c>
      <c r="Q111" s="12">
        <f t="shared" si="109"/>
        <v>0.10007815450407245</v>
      </c>
      <c r="R111" s="9">
        <f t="shared" si="110"/>
        <v>0.19436706250000002</v>
      </c>
      <c r="S111" s="13">
        <f t="shared" si="111"/>
        <v>0.51489256058532262</v>
      </c>
      <c r="T111" s="2">
        <f t="shared" si="112"/>
        <v>0.01</v>
      </c>
      <c r="U111" s="14">
        <f t="shared" si="113"/>
        <v>5.1489256058532265E-3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1.5098925605853228E-2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32360.333333333332</v>
      </c>
      <c r="AX111" s="1">
        <f t="shared" si="120"/>
        <v>63629206.255198985</v>
      </c>
    </row>
    <row r="112" spans="1:50" x14ac:dyDescent="0.15">
      <c r="C112" s="7">
        <v>7</v>
      </c>
      <c r="D112" s="7">
        <f t="shared" si="121"/>
        <v>22.522810944516099</v>
      </c>
      <c r="E112" s="10">
        <f t="shared" si="122"/>
        <v>19.147639469333299</v>
      </c>
      <c r="F112" s="7" t="s">
        <v>83</v>
      </c>
      <c r="G112" s="1">
        <v>8</v>
      </c>
      <c r="H112" s="9">
        <f t="shared" si="103"/>
        <v>22.522810944516099</v>
      </c>
      <c r="I112" s="9">
        <f t="shared" si="104"/>
        <v>295.67281094451607</v>
      </c>
      <c r="J112" s="9">
        <f t="shared" si="105"/>
        <v>0.26331064639083501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2.1673681850738507</v>
      </c>
      <c r="P112" s="9">
        <f t="shared" si="108"/>
        <v>0.5706911177787265</v>
      </c>
      <c r="Q112" s="12">
        <f t="shared" si="109"/>
        <v>0.17120733533361795</v>
      </c>
      <c r="R112" s="9">
        <f t="shared" si="110"/>
        <v>0.19436706250000002</v>
      </c>
      <c r="S112" s="13">
        <f t="shared" si="111"/>
        <v>0.88084541244542369</v>
      </c>
      <c r="T112" s="2">
        <f t="shared" si="112"/>
        <v>0.01</v>
      </c>
      <c r="U112" s="14">
        <f t="shared" si="113"/>
        <v>8.8084541244542371E-3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1.8758454124454239E-2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32360.333333333332</v>
      </c>
      <c r="AX112" s="1">
        <f t="shared" si="120"/>
        <v>79051025.064384922</v>
      </c>
    </row>
    <row r="113" spans="1:53" x14ac:dyDescent="0.15">
      <c r="C113" s="7">
        <v>8</v>
      </c>
      <c r="D113" s="7">
        <f t="shared" si="121"/>
        <v>21.453679821612901</v>
      </c>
      <c r="E113" s="10">
        <f t="shared" si="122"/>
        <v>22.522810944516099</v>
      </c>
      <c r="F113" s="7" t="s">
        <v>83</v>
      </c>
      <c r="G113" s="1">
        <v>9</v>
      </c>
      <c r="H113" s="9">
        <f t="shared" si="103"/>
        <v>21.453679821612901</v>
      </c>
      <c r="I113" s="9">
        <f t="shared" si="104"/>
        <v>294.6036798216129</v>
      </c>
      <c r="J113" s="9">
        <f t="shared" si="105"/>
        <v>0.233650508345637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2.2445672756284578</v>
      </c>
      <c r="P113" s="9">
        <f t="shared" si="108"/>
        <v>0.5244442849665707</v>
      </c>
      <c r="Q113" s="12">
        <f t="shared" si="109"/>
        <v>0.15733328548997119</v>
      </c>
      <c r="R113" s="9">
        <f t="shared" si="110"/>
        <v>0.19436706250000002</v>
      </c>
      <c r="S113" s="13">
        <f t="shared" si="111"/>
        <v>0.80946474915198752</v>
      </c>
      <c r="T113" s="2">
        <f t="shared" si="112"/>
        <v>0.01</v>
      </c>
      <c r="U113" s="14">
        <f t="shared" si="113"/>
        <v>8.0946474915198751E-3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1.8044647491519874E-2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32360.333333333332</v>
      </c>
      <c r="AX113" s="1">
        <f t="shared" si="120"/>
        <v>76042933.58430618</v>
      </c>
    </row>
    <row r="114" spans="1:53" x14ac:dyDescent="0.15">
      <c r="C114" s="7">
        <v>9</v>
      </c>
      <c r="D114" s="7">
        <f t="shared" si="121"/>
        <v>18.616762703666701</v>
      </c>
      <c r="E114" s="10">
        <f t="shared" si="122"/>
        <v>21.453679821612901</v>
      </c>
      <c r="F114" s="7" t="s">
        <v>83</v>
      </c>
      <c r="G114" s="1">
        <v>10</v>
      </c>
      <c r="H114" s="9">
        <f t="shared" si="103"/>
        <v>18.616762703666701</v>
      </c>
      <c r="I114" s="9">
        <f t="shared" si="104"/>
        <v>291.7667627036667</v>
      </c>
      <c r="J114" s="9">
        <f t="shared" si="105"/>
        <v>0.16943492900683188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2.3680131989952207</v>
      </c>
      <c r="P114" s="9">
        <f t="shared" si="108"/>
        <v>0.40122414825899605</v>
      </c>
      <c r="Q114" s="12">
        <f t="shared" si="109"/>
        <v>0.12036724447769881</v>
      </c>
      <c r="R114" s="9">
        <f t="shared" si="110"/>
        <v>0.19436706250000002</v>
      </c>
      <c r="S114" s="13">
        <f t="shared" si="111"/>
        <v>0.61927799355252799</v>
      </c>
      <c r="T114" s="2">
        <f t="shared" si="112"/>
        <v>0.01</v>
      </c>
      <c r="U114" s="14">
        <f t="shared" si="113"/>
        <v>6.1927799355252803E-3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1.6142779935525282E-2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32360.333333333332</v>
      </c>
      <c r="AX114" s="1">
        <f t="shared" si="120"/>
        <v>68028169.742861807</v>
      </c>
    </row>
    <row r="115" spans="1:53" x14ac:dyDescent="0.15">
      <c r="C115" s="7">
        <v>10</v>
      </c>
      <c r="D115" s="7">
        <f t="shared" si="121"/>
        <v>13.231604680161301</v>
      </c>
      <c r="E115" s="10">
        <f t="shared" si="122"/>
        <v>18.616762703666701</v>
      </c>
      <c r="F115" s="7" t="s">
        <v>83</v>
      </c>
      <c r="G115" s="1">
        <v>11</v>
      </c>
      <c r="H115" s="9">
        <f t="shared" si="103"/>
        <v>13.231604680161301</v>
      </c>
      <c r="I115" s="9">
        <f t="shared" si="104"/>
        <v>286.38160468016127</v>
      </c>
      <c r="J115" s="9">
        <f t="shared" si="105"/>
        <v>9.0462979764019388E-2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1.8684495981994136</v>
      </c>
      <c r="O115" s="9">
        <f t="shared" si="123"/>
        <v>0.74622966087014442</v>
      </c>
      <c r="P115" s="9">
        <f t="shared" si="108"/>
        <v>6.7506158710606931E-2</v>
      </c>
      <c r="Q115" s="12">
        <f t="shared" si="109"/>
        <v>2.0251847613182078E-2</v>
      </c>
      <c r="R115" s="9">
        <f t="shared" si="110"/>
        <v>0.19436706250000002</v>
      </c>
      <c r="S115" s="13">
        <f t="shared" si="111"/>
        <v>0.10419382457448044</v>
      </c>
      <c r="T115" s="2">
        <f t="shared" si="112"/>
        <v>0.01</v>
      </c>
      <c r="U115" s="14">
        <f t="shared" si="113"/>
        <v>1.0419382457448043E-3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6.5319382457448049E-3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32360.333333333332</v>
      </c>
      <c r="AX115" s="1">
        <f t="shared" si="120"/>
        <v>27526597.370848648</v>
      </c>
    </row>
    <row r="116" spans="1:53" x14ac:dyDescent="0.15">
      <c r="C116" s="7">
        <v>11</v>
      </c>
      <c r="D116" s="7">
        <f t="shared" si="121"/>
        <v>9.1398609574666594</v>
      </c>
      <c r="E116" s="10">
        <f t="shared" si="122"/>
        <v>13.231604680161301</v>
      </c>
      <c r="F116" s="7" t="s">
        <v>85</v>
      </c>
      <c r="G116" s="1">
        <v>12</v>
      </c>
      <c r="H116" s="9">
        <f t="shared" si="103"/>
        <v>9.1398609574666594</v>
      </c>
      <c r="I116" s="9">
        <f t="shared" si="104"/>
        <v>282.28986095746666</v>
      </c>
      <c r="J116" s="9">
        <f t="shared" si="105"/>
        <v>5.5264229102459032E-2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1.326613710492871</v>
      </c>
      <c r="P116" s="9">
        <f t="shared" si="108"/>
        <v>7.3314284027141283E-2</v>
      </c>
      <c r="Q116" s="12">
        <f t="shared" si="109"/>
        <v>2.1994285208142384E-2</v>
      </c>
      <c r="R116" s="9">
        <f t="shared" si="110"/>
        <v>0.19436706250000002</v>
      </c>
      <c r="S116" s="13">
        <f t="shared" si="111"/>
        <v>0.11315849982628812</v>
      </c>
      <c r="T116" s="2">
        <f t="shared" si="112"/>
        <v>0.01</v>
      </c>
      <c r="U116" s="14">
        <f t="shared" si="113"/>
        <v>1.1315849982628811E-3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6.621584998262881E-3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32360.333333333332</v>
      </c>
      <c r="AX116" s="1">
        <f t="shared" si="120"/>
        <v>27904382.642131142</v>
      </c>
      <c r="AY116" s="1">
        <f>SUM(AX105:AX116)</f>
        <v>511386685.33624095</v>
      </c>
    </row>
    <row r="117" spans="1:53" x14ac:dyDescent="0.15">
      <c r="C117" s="7">
        <v>12</v>
      </c>
      <c r="D117" s="7">
        <f t="shared" si="121"/>
        <v>5.2344071529032297</v>
      </c>
      <c r="E117" s="10">
        <f t="shared" si="122"/>
        <v>9.1398609574666594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5.7115948426774201</v>
      </c>
      <c r="E121" s="7"/>
      <c r="F121" s="7"/>
      <c r="G121" s="1">
        <v>1</v>
      </c>
      <c r="H121" s="9">
        <f t="shared" ref="H121:H132" si="124">E122</f>
        <v>5.7115948426774201</v>
      </c>
      <c r="I121" s="9">
        <f t="shared" ref="I121:I132" si="125">H121+273.15</f>
        <v>278.86159484267739</v>
      </c>
      <c r="J121" s="9">
        <f t="shared" ref="J121:J132" si="126">EXP(($C$15*(I121-$C$13))/($C$16*I121*$C$13))</f>
        <v>3.6164803145188607E-2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1.0296119455435196E-2</v>
      </c>
      <c r="Q121" s="12">
        <f t="shared" ref="Q121:Q132" si="130">P121*$B$123</f>
        <v>3.397719420293615E-3</v>
      </c>
      <c r="R121" s="9">
        <f t="shared" ref="R121:R132" si="131">L121*$B$123</f>
        <v>9.3951000000000007E-2</v>
      </c>
      <c r="S121" s="13">
        <f t="shared" ref="S121:S132" si="132">Q121/R121</f>
        <v>3.6164803145188607E-2</v>
      </c>
      <c r="T121" s="2">
        <f t="shared" ref="T121:T132" si="133">$B$122/100</f>
        <v>0.01</v>
      </c>
      <c r="U121" s="14">
        <f t="shared" ref="U121:U132" si="134">S121*T121</f>
        <v>3.6164803145188608E-4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5.8516480314518863E-3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1739.75</v>
      </c>
      <c r="AX121" s="1">
        <f t="shared" ref="AX121:AX132" si="141">AW121*10000*AV121*0.67*AU121*AT121</f>
        <v>640827.66297292896</v>
      </c>
      <c r="AZ121" s="1">
        <f t="shared" ref="AZ121:AZ132" si="142">$E$9/12</f>
        <v>586.66666666666663</v>
      </c>
      <c r="BA121" s="1">
        <f t="shared" ref="BA121:BA132" si="143">AZ121*10000*AV121*0.67*AU121*AT121</f>
        <v>216095.5476040341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4.9228190770967704</v>
      </c>
      <c r="E122" s="10">
        <f t="shared" ref="E122:E133" si="145">D121</f>
        <v>5.7115948426774201</v>
      </c>
      <c r="F122" s="7" t="s">
        <v>83</v>
      </c>
      <c r="G122" s="1">
        <v>2</v>
      </c>
      <c r="H122" s="9">
        <f t="shared" si="124"/>
        <v>4.9228190770967704</v>
      </c>
      <c r="I122" s="9">
        <f t="shared" si="125"/>
        <v>278.07281907709677</v>
      </c>
      <c r="J122" s="9">
        <f t="shared" si="126"/>
        <v>3.275461102961974E-2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0.55910388054456484</v>
      </c>
      <c r="P122" s="9">
        <f t="shared" si="129"/>
        <v>1.8313230132388201E-2</v>
      </c>
      <c r="Q122" s="12">
        <f t="shared" si="130"/>
        <v>6.0433659436881062E-3</v>
      </c>
      <c r="R122" s="9">
        <f t="shared" si="131"/>
        <v>9.3951000000000007E-2</v>
      </c>
      <c r="S122" s="13">
        <f t="shared" si="132"/>
        <v>6.432465799925606E-2</v>
      </c>
      <c r="T122" s="2">
        <f t="shared" si="133"/>
        <v>0.01</v>
      </c>
      <c r="U122" s="14">
        <f t="shared" si="134"/>
        <v>6.4324657999256058E-4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6.1332465799925602E-3</v>
      </c>
      <c r="AU122" s="9">
        <f t="shared" si="138"/>
        <v>28.47</v>
      </c>
      <c r="AV122" s="1">
        <f t="shared" si="139"/>
        <v>0.33</v>
      </c>
      <c r="AW122" s="1">
        <f t="shared" si="140"/>
        <v>1739.75</v>
      </c>
      <c r="AX122" s="1">
        <f t="shared" si="141"/>
        <v>671666.17868473521</v>
      </c>
      <c r="AZ122" s="1">
        <f t="shared" si="142"/>
        <v>586.66666666666663</v>
      </c>
      <c r="BA122" s="1">
        <f t="shared" si="143"/>
        <v>226494.70220532335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7.2855366309655203</v>
      </c>
      <c r="E123" s="10">
        <f t="shared" si="145"/>
        <v>4.9228190770967704</v>
      </c>
      <c r="F123" s="7" t="s">
        <v>83</v>
      </c>
      <c r="G123" s="1">
        <v>3</v>
      </c>
      <c r="H123" s="9">
        <f t="shared" si="124"/>
        <v>7.2855366309655203</v>
      </c>
      <c r="I123" s="9">
        <f t="shared" si="125"/>
        <v>280.43553663096549</v>
      </c>
      <c r="J123" s="9">
        <f t="shared" si="126"/>
        <v>4.3993998931543744E-2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0.82549065041217673</v>
      </c>
      <c r="P123" s="9">
        <f t="shared" si="129"/>
        <v>3.6316634792232655E-2</v>
      </c>
      <c r="Q123" s="12">
        <f t="shared" si="130"/>
        <v>1.1984489481436777E-2</v>
      </c>
      <c r="R123" s="9">
        <f t="shared" si="131"/>
        <v>9.3951000000000007E-2</v>
      </c>
      <c r="S123" s="13">
        <f t="shared" si="132"/>
        <v>0.12756106354841115</v>
      </c>
      <c r="T123" s="2">
        <f t="shared" si="133"/>
        <v>0.01</v>
      </c>
      <c r="U123" s="14">
        <f t="shared" si="134"/>
        <v>1.2756106354841115E-3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6.7656106354841115E-3</v>
      </c>
      <c r="AU123" s="9">
        <f t="shared" si="138"/>
        <v>28.47</v>
      </c>
      <c r="AV123" s="1">
        <f t="shared" si="139"/>
        <v>0.33</v>
      </c>
      <c r="AW123" s="1">
        <f t="shared" si="140"/>
        <v>1739.75</v>
      </c>
      <c r="AX123" s="1">
        <f t="shared" si="141"/>
        <v>740917.84550588345</v>
      </c>
      <c r="AZ123" s="1">
        <f t="shared" si="142"/>
        <v>586.66666666666663</v>
      </c>
      <c r="BA123" s="1">
        <f t="shared" si="143"/>
        <v>249847.2784577008</v>
      </c>
    </row>
    <row r="124" spans="1:53" x14ac:dyDescent="0.15">
      <c r="C124" s="7">
        <v>3</v>
      </c>
      <c r="D124" s="7">
        <f t="shared" si="144"/>
        <v>7.6375405184516101</v>
      </c>
      <c r="E124" s="10">
        <f t="shared" si="145"/>
        <v>7.2855366309655203</v>
      </c>
      <c r="F124" s="7" t="s">
        <v>83</v>
      </c>
      <c r="G124" s="1">
        <v>4</v>
      </c>
      <c r="H124" s="9">
        <f t="shared" si="124"/>
        <v>7.6375405184516101</v>
      </c>
      <c r="I124" s="9">
        <f t="shared" si="125"/>
        <v>280.78754051845158</v>
      </c>
      <c r="J124" s="9">
        <f t="shared" si="126"/>
        <v>4.5951183110328427E-2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1.0738740156199442</v>
      </c>
      <c r="P124" s="9">
        <f t="shared" si="129"/>
        <v>4.9345781529175743E-2</v>
      </c>
      <c r="Q124" s="12">
        <f t="shared" si="130"/>
        <v>1.6284107904627997E-2</v>
      </c>
      <c r="R124" s="9">
        <f t="shared" si="131"/>
        <v>9.3951000000000007E-2</v>
      </c>
      <c r="S124" s="13">
        <f t="shared" si="132"/>
        <v>0.17332554102274586</v>
      </c>
      <c r="T124" s="2">
        <f t="shared" si="133"/>
        <v>0.01</v>
      </c>
      <c r="U124" s="14">
        <f t="shared" si="134"/>
        <v>1.7332554102274587E-3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7.2232554102274584E-3</v>
      </c>
      <c r="AU124" s="9">
        <f t="shared" si="138"/>
        <v>28.47</v>
      </c>
      <c r="AV124" s="1">
        <f t="shared" si="139"/>
        <v>0.33</v>
      </c>
      <c r="AW124" s="1">
        <f t="shared" si="140"/>
        <v>1739.75</v>
      </c>
      <c r="AX124" s="1">
        <f t="shared" si="141"/>
        <v>791035.59522258781</v>
      </c>
      <c r="AZ124" s="1">
        <f t="shared" si="142"/>
        <v>586.66666666666663</v>
      </c>
      <c r="BA124" s="1">
        <f t="shared" si="143"/>
        <v>266747.64527312445</v>
      </c>
    </row>
    <row r="125" spans="1:53" x14ac:dyDescent="0.15">
      <c r="C125" s="7">
        <v>4</v>
      </c>
      <c r="D125" s="7">
        <f t="shared" si="144"/>
        <v>12.503832343233301</v>
      </c>
      <c r="E125" s="10">
        <f t="shared" si="145"/>
        <v>7.6375405184516101</v>
      </c>
      <c r="F125" s="7" t="s">
        <v>83</v>
      </c>
      <c r="G125" s="1">
        <v>5</v>
      </c>
      <c r="H125" s="9">
        <f t="shared" si="124"/>
        <v>12.503832343233301</v>
      </c>
      <c r="I125" s="9">
        <f t="shared" si="125"/>
        <v>285.65383234323326</v>
      </c>
      <c r="J125" s="9">
        <f t="shared" si="126"/>
        <v>8.2956727535555053E-2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0.97330182238622998</v>
      </c>
      <c r="O125" s="9">
        <f t="shared" si="146"/>
        <v>0.33592641170453841</v>
      </c>
      <c r="P125" s="9">
        <f t="shared" si="129"/>
        <v>2.7867355807770083E-2</v>
      </c>
      <c r="Q125" s="12">
        <f t="shared" si="130"/>
        <v>9.1962274165641282E-3</v>
      </c>
      <c r="R125" s="9">
        <f t="shared" si="131"/>
        <v>9.3951000000000007E-2</v>
      </c>
      <c r="S125" s="13">
        <f t="shared" si="132"/>
        <v>9.7883230796522946E-2</v>
      </c>
      <c r="T125" s="2">
        <f t="shared" si="133"/>
        <v>0.01</v>
      </c>
      <c r="U125" s="14">
        <f t="shared" si="134"/>
        <v>9.788323079652295E-4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6.4688323079652296E-3</v>
      </c>
      <c r="AU125" s="9">
        <f t="shared" si="138"/>
        <v>28.47</v>
      </c>
      <c r="AV125" s="1">
        <f t="shared" si="139"/>
        <v>0.33</v>
      </c>
      <c r="AW125" s="1">
        <f t="shared" si="140"/>
        <v>1739.75</v>
      </c>
      <c r="AX125" s="1">
        <f t="shared" si="141"/>
        <v>708416.95669255685</v>
      </c>
      <c r="AZ125" s="1">
        <f t="shared" si="142"/>
        <v>586.66666666666663</v>
      </c>
      <c r="BA125" s="1">
        <f t="shared" si="143"/>
        <v>238887.54970137472</v>
      </c>
    </row>
    <row r="126" spans="1:53" x14ac:dyDescent="0.15">
      <c r="C126" s="7">
        <v>5</v>
      </c>
      <c r="D126" s="7">
        <f t="shared" si="144"/>
        <v>14.618546939677399</v>
      </c>
      <c r="E126" s="10">
        <f t="shared" si="145"/>
        <v>12.503832343233301</v>
      </c>
      <c r="F126" s="7" t="s">
        <v>85</v>
      </c>
      <c r="G126" s="1">
        <v>6</v>
      </c>
      <c r="H126" s="9">
        <f t="shared" si="124"/>
        <v>14.618546939677399</v>
      </c>
      <c r="I126" s="9">
        <f t="shared" si="125"/>
        <v>287.76854693967738</v>
      </c>
      <c r="J126" s="9">
        <f t="shared" si="126"/>
        <v>0.10657036971482595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0.59275905589676825</v>
      </c>
      <c r="P126" s="9">
        <f t="shared" si="129"/>
        <v>6.3170551738729777E-2</v>
      </c>
      <c r="Q126" s="12">
        <f t="shared" si="130"/>
        <v>2.0846282073780826E-2</v>
      </c>
      <c r="R126" s="9">
        <f t="shared" si="131"/>
        <v>9.3951000000000007E-2</v>
      </c>
      <c r="S126" s="13">
        <f t="shared" si="132"/>
        <v>0.22188462149185026</v>
      </c>
      <c r="T126" s="2">
        <f t="shared" si="133"/>
        <v>0.01</v>
      </c>
      <c r="U126" s="14">
        <f t="shared" si="134"/>
        <v>2.2188462149185027E-3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7.7088462149185024E-3</v>
      </c>
      <c r="AU126" s="9">
        <f t="shared" si="138"/>
        <v>28.47</v>
      </c>
      <c r="AV126" s="1">
        <f t="shared" si="139"/>
        <v>0.33</v>
      </c>
      <c r="AW126" s="1">
        <f t="shared" si="140"/>
        <v>1739.75</v>
      </c>
      <c r="AX126" s="1">
        <f t="shared" si="141"/>
        <v>844213.7800448382</v>
      </c>
      <c r="AZ126" s="1">
        <f t="shared" si="142"/>
        <v>586.66666666666663</v>
      </c>
      <c r="BA126" s="1">
        <f t="shared" si="143"/>
        <v>284680.03120734112</v>
      </c>
    </row>
    <row r="127" spans="1:53" x14ac:dyDescent="0.15">
      <c r="C127" s="7">
        <v>6</v>
      </c>
      <c r="D127" s="7">
        <f t="shared" si="144"/>
        <v>19.147639469333299</v>
      </c>
      <c r="E127" s="10">
        <f t="shared" si="145"/>
        <v>14.618546939677399</v>
      </c>
      <c r="F127" s="7" t="s">
        <v>83</v>
      </c>
      <c r="G127" s="1">
        <v>7</v>
      </c>
      <c r="H127" s="9">
        <f t="shared" si="124"/>
        <v>19.147639469333299</v>
      </c>
      <c r="I127" s="9">
        <f t="shared" si="125"/>
        <v>292.29763946933326</v>
      </c>
      <c r="J127" s="9">
        <f t="shared" si="126"/>
        <v>0.18002208216142385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0.81428850415803855</v>
      </c>
      <c r="P127" s="9">
        <f t="shared" si="129"/>
        <v>0.14658991199864133</v>
      </c>
      <c r="Q127" s="12">
        <f t="shared" si="130"/>
        <v>4.8374670959551641E-2</v>
      </c>
      <c r="R127" s="9">
        <f t="shared" si="131"/>
        <v>9.3951000000000007E-2</v>
      </c>
      <c r="S127" s="13">
        <f t="shared" si="132"/>
        <v>0.51489256058532251</v>
      </c>
      <c r="T127" s="2">
        <f t="shared" si="133"/>
        <v>0.01</v>
      </c>
      <c r="U127" s="14">
        <f t="shared" si="134"/>
        <v>5.1489256058532256E-3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1.5098925605853224E-2</v>
      </c>
      <c r="AU127" s="9">
        <f t="shared" si="138"/>
        <v>28.47</v>
      </c>
      <c r="AV127" s="1">
        <f t="shared" si="139"/>
        <v>0.33</v>
      </c>
      <c r="AW127" s="1">
        <f t="shared" si="140"/>
        <v>1739.75</v>
      </c>
      <c r="AX127" s="1">
        <f t="shared" si="141"/>
        <v>1653518.6595972206</v>
      </c>
      <c r="AZ127" s="1">
        <f t="shared" si="142"/>
        <v>586.66666666666663</v>
      </c>
      <c r="BA127" s="1">
        <f t="shared" si="143"/>
        <v>557588.32033167756</v>
      </c>
    </row>
    <row r="128" spans="1:53" x14ac:dyDescent="0.15">
      <c r="C128" s="7">
        <v>7</v>
      </c>
      <c r="D128" s="7">
        <f t="shared" si="144"/>
        <v>22.522810944516099</v>
      </c>
      <c r="E128" s="10">
        <f t="shared" si="145"/>
        <v>19.147639469333299</v>
      </c>
      <c r="F128" s="7" t="s">
        <v>83</v>
      </c>
      <c r="G128" s="1">
        <v>8</v>
      </c>
      <c r="H128" s="9">
        <f t="shared" si="124"/>
        <v>22.522810944516099</v>
      </c>
      <c r="I128" s="9">
        <f t="shared" si="125"/>
        <v>295.67281094451607</v>
      </c>
      <c r="J128" s="9">
        <f t="shared" si="126"/>
        <v>0.26331064639083501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0.95239859215939715</v>
      </c>
      <c r="P128" s="9">
        <f t="shared" si="129"/>
        <v>0.25077668892321209</v>
      </c>
      <c r="Q128" s="12">
        <f t="shared" si="130"/>
        <v>8.2756307344659996E-2</v>
      </c>
      <c r="R128" s="9">
        <f t="shared" si="131"/>
        <v>9.3951000000000007E-2</v>
      </c>
      <c r="S128" s="13">
        <f t="shared" si="132"/>
        <v>0.88084541244542358</v>
      </c>
      <c r="T128" s="2">
        <f t="shared" si="133"/>
        <v>0.01</v>
      </c>
      <c r="U128" s="14">
        <f t="shared" si="134"/>
        <v>8.8084541244542354E-3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1.8758454124454236E-2</v>
      </c>
      <c r="AU128" s="9">
        <f t="shared" si="138"/>
        <v>28.47</v>
      </c>
      <c r="AV128" s="1">
        <f t="shared" si="139"/>
        <v>0.33</v>
      </c>
      <c r="AW128" s="1">
        <f t="shared" si="140"/>
        <v>1739.75</v>
      </c>
      <c r="AX128" s="1">
        <f t="shared" si="141"/>
        <v>2054282.1873338688</v>
      </c>
      <c r="AZ128" s="1">
        <f t="shared" si="142"/>
        <v>586.66666666666663</v>
      </c>
      <c r="BA128" s="1">
        <f t="shared" si="143"/>
        <v>692731.0724160769</v>
      </c>
    </row>
    <row r="129" spans="1:54" x14ac:dyDescent="0.15">
      <c r="C129" s="7">
        <v>8</v>
      </c>
      <c r="D129" s="7">
        <f t="shared" si="144"/>
        <v>21.453679821612901</v>
      </c>
      <c r="E129" s="10">
        <f t="shared" si="145"/>
        <v>22.522810944516099</v>
      </c>
      <c r="F129" s="7" t="s">
        <v>83</v>
      </c>
      <c r="G129" s="1">
        <v>9</v>
      </c>
      <c r="H129" s="9">
        <f t="shared" si="124"/>
        <v>21.453679821612901</v>
      </c>
      <c r="I129" s="9">
        <f t="shared" si="125"/>
        <v>294.6036798216129</v>
      </c>
      <c r="J129" s="9">
        <f t="shared" si="126"/>
        <v>0.233650508345637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0.98632190323618496</v>
      </c>
      <c r="P129" s="9">
        <f t="shared" si="129"/>
        <v>0.23045461408357079</v>
      </c>
      <c r="Q129" s="12">
        <f t="shared" si="130"/>
        <v>7.6050022647578361E-2</v>
      </c>
      <c r="R129" s="9">
        <f t="shared" si="131"/>
        <v>9.3951000000000007E-2</v>
      </c>
      <c r="S129" s="13">
        <f t="shared" si="132"/>
        <v>0.8094647491519873</v>
      </c>
      <c r="T129" s="2">
        <f t="shared" si="133"/>
        <v>0.01</v>
      </c>
      <c r="U129" s="14">
        <f t="shared" si="134"/>
        <v>8.0946474915198734E-3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1.8044647491519874E-2</v>
      </c>
      <c r="AU129" s="9">
        <f t="shared" si="138"/>
        <v>28.47</v>
      </c>
      <c r="AV129" s="1">
        <f t="shared" si="139"/>
        <v>0.33</v>
      </c>
      <c r="AW129" s="1">
        <f t="shared" si="140"/>
        <v>1739.75</v>
      </c>
      <c r="AX129" s="1">
        <f t="shared" si="141"/>
        <v>1976111.5533621588</v>
      </c>
      <c r="AZ129" s="1">
        <f t="shared" si="142"/>
        <v>586.66666666666663</v>
      </c>
      <c r="BA129" s="1">
        <f t="shared" si="143"/>
        <v>666370.90270008135</v>
      </c>
    </row>
    <row r="130" spans="1:54" x14ac:dyDescent="0.15">
      <c r="C130" s="7">
        <v>9</v>
      </c>
      <c r="D130" s="7">
        <f t="shared" si="144"/>
        <v>18.616762703666701</v>
      </c>
      <c r="E130" s="10">
        <f t="shared" si="145"/>
        <v>21.453679821612901</v>
      </c>
      <c r="F130" s="7" t="s">
        <v>83</v>
      </c>
      <c r="G130" s="1">
        <v>10</v>
      </c>
      <c r="H130" s="9">
        <f t="shared" si="124"/>
        <v>18.616762703666701</v>
      </c>
      <c r="I130" s="9">
        <f t="shared" si="125"/>
        <v>291.7667627036667</v>
      </c>
      <c r="J130" s="9">
        <f t="shared" si="126"/>
        <v>0.16943492900683188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1.0405672891526141</v>
      </c>
      <c r="P130" s="9">
        <f t="shared" si="129"/>
        <v>0.17630844476440466</v>
      </c>
      <c r="Q130" s="12">
        <f t="shared" si="130"/>
        <v>5.8181786772253538E-2</v>
      </c>
      <c r="R130" s="9">
        <f t="shared" si="131"/>
        <v>9.3951000000000007E-2</v>
      </c>
      <c r="S130" s="13">
        <f t="shared" si="132"/>
        <v>0.61927799355252777</v>
      </c>
      <c r="T130" s="2">
        <f t="shared" si="133"/>
        <v>0.01</v>
      </c>
      <c r="U130" s="14">
        <f t="shared" si="134"/>
        <v>6.1927799355252777E-3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1.6142779935525278E-2</v>
      </c>
      <c r="AU130" s="9">
        <f t="shared" si="138"/>
        <v>28.47</v>
      </c>
      <c r="AV130" s="1">
        <f t="shared" si="139"/>
        <v>0.33</v>
      </c>
      <c r="AW130" s="1">
        <f t="shared" si="140"/>
        <v>1739.75</v>
      </c>
      <c r="AX130" s="1">
        <f t="shared" si="141"/>
        <v>1767833.5888227131</v>
      </c>
      <c r="AZ130" s="1">
        <f t="shared" si="142"/>
        <v>586.66666666666663</v>
      </c>
      <c r="BA130" s="1">
        <f t="shared" si="143"/>
        <v>596136.82355280453</v>
      </c>
    </row>
    <row r="131" spans="1:54" x14ac:dyDescent="0.15">
      <c r="C131" s="7">
        <v>10</v>
      </c>
      <c r="D131" s="7">
        <f t="shared" si="144"/>
        <v>13.231604680161301</v>
      </c>
      <c r="E131" s="10">
        <f t="shared" si="145"/>
        <v>18.616762703666701</v>
      </c>
      <c r="F131" s="7" t="s">
        <v>83</v>
      </c>
      <c r="G131" s="1">
        <v>11</v>
      </c>
      <c r="H131" s="9">
        <f t="shared" si="124"/>
        <v>13.231604680161301</v>
      </c>
      <c r="I131" s="9">
        <f t="shared" si="125"/>
        <v>286.38160468016127</v>
      </c>
      <c r="J131" s="9">
        <f t="shared" si="126"/>
        <v>9.0462979764019388E-2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0.82104590216879902</v>
      </c>
      <c r="O131" s="9">
        <f t="shared" si="146"/>
        <v>0.32791294221941047</v>
      </c>
      <c r="P131" s="9">
        <f t="shared" si="129"/>
        <v>2.966398185635459E-2</v>
      </c>
      <c r="Q131" s="12">
        <f t="shared" si="130"/>
        <v>9.7891140125970152E-3</v>
      </c>
      <c r="R131" s="9">
        <f t="shared" si="131"/>
        <v>9.3951000000000007E-2</v>
      </c>
      <c r="S131" s="13">
        <f t="shared" si="132"/>
        <v>0.10419382457448047</v>
      </c>
      <c r="T131" s="2">
        <f t="shared" si="133"/>
        <v>0.01</v>
      </c>
      <c r="U131" s="14">
        <f t="shared" si="134"/>
        <v>1.0419382457448048E-3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6.5319382457448049E-3</v>
      </c>
      <c r="AU131" s="9">
        <f t="shared" si="138"/>
        <v>28.47</v>
      </c>
      <c r="AV131" s="1">
        <f t="shared" si="139"/>
        <v>0.33</v>
      </c>
      <c r="AW131" s="1">
        <f t="shared" si="140"/>
        <v>1739.75</v>
      </c>
      <c r="AX131" s="1">
        <f t="shared" si="141"/>
        <v>715327.83554405987</v>
      </c>
      <c r="AZ131" s="1">
        <f t="shared" si="142"/>
        <v>586.66666666666663</v>
      </c>
      <c r="BA131" s="1">
        <f t="shared" si="143"/>
        <v>241217.98928151466</v>
      </c>
    </row>
    <row r="132" spans="1:54" x14ac:dyDescent="0.15">
      <c r="C132" s="7">
        <v>11</v>
      </c>
      <c r="D132" s="7">
        <f t="shared" si="144"/>
        <v>9.1398609574666594</v>
      </c>
      <c r="E132" s="10">
        <f t="shared" si="145"/>
        <v>13.231604680161301</v>
      </c>
      <c r="F132" s="7" t="s">
        <v>85</v>
      </c>
      <c r="G132" s="1">
        <v>12</v>
      </c>
      <c r="H132" s="9">
        <f t="shared" si="124"/>
        <v>9.1398609574666594</v>
      </c>
      <c r="I132" s="9">
        <f t="shared" si="125"/>
        <v>282.28986095746666</v>
      </c>
      <c r="J132" s="9">
        <f t="shared" si="126"/>
        <v>5.5264229102459032E-2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0.58294896036305588</v>
      </c>
      <c r="P132" s="9">
        <f t="shared" si="129"/>
        <v>3.2216224900544231E-2</v>
      </c>
      <c r="Q132" s="12">
        <f t="shared" si="130"/>
        <v>1.0631354217179596E-2</v>
      </c>
      <c r="R132" s="9">
        <f t="shared" si="131"/>
        <v>9.3951000000000007E-2</v>
      </c>
      <c r="S132" s="13">
        <f t="shared" si="132"/>
        <v>0.11315849982628813</v>
      </c>
      <c r="T132" s="2">
        <f t="shared" si="133"/>
        <v>0.01</v>
      </c>
      <c r="U132" s="14">
        <f t="shared" si="134"/>
        <v>1.1315849982628814E-3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6.621584998262881E-3</v>
      </c>
      <c r="AU132" s="9">
        <f t="shared" si="138"/>
        <v>28.47</v>
      </c>
      <c r="AV132" s="1">
        <f t="shared" si="139"/>
        <v>0.33</v>
      </c>
      <c r="AW132" s="1">
        <f t="shared" si="140"/>
        <v>1739.75</v>
      </c>
      <c r="AX132" s="1">
        <f t="shared" si="141"/>
        <v>725145.26109674084</v>
      </c>
      <c r="AY132" s="1">
        <f>SUM(AX121:AX132)</f>
        <v>13289297.10488029</v>
      </c>
      <c r="AZ132" s="1">
        <f t="shared" si="142"/>
        <v>586.66666666666663</v>
      </c>
      <c r="BA132" s="1">
        <f t="shared" si="143"/>
        <v>244528.55477899392</v>
      </c>
      <c r="BB132" s="1">
        <f>SUM(BA121:BA132)</f>
        <v>4481326.4175100485</v>
      </c>
    </row>
    <row r="133" spans="1:54" x14ac:dyDescent="0.15">
      <c r="C133" s="7">
        <v>12</v>
      </c>
      <c r="D133" s="7">
        <f t="shared" si="144"/>
        <v>5.2344071529032297</v>
      </c>
      <c r="E133" s="10">
        <f t="shared" si="145"/>
        <v>9.1398609574666594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5.7115948426774201</v>
      </c>
      <c r="E136" s="7"/>
      <c r="F136" s="7"/>
      <c r="G136" s="1">
        <v>1</v>
      </c>
      <c r="H136" s="9">
        <f t="shared" ref="H136:H147" si="147">E137</f>
        <v>5.7115948426774201</v>
      </c>
      <c r="I136" s="9">
        <f t="shared" ref="I136:I147" si="148">H136+273.15</f>
        <v>278.86159484267739</v>
      </c>
      <c r="J136" s="9">
        <f t="shared" ref="J136:J147" si="149">EXP(($C$15*(I136-$C$13))/($C$16*I136*$C$13))</f>
        <v>3.6164803145188607E-2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2.7450818484015527E-2</v>
      </c>
      <c r="Q136" s="12">
        <f t="shared" ref="Q136:Q147" si="153">P136*$B$138</f>
        <v>7.1372128058440377E-3</v>
      </c>
      <c r="R136" s="9">
        <f t="shared" ref="R136:R147" si="154">L136*$B$138</f>
        <v>0.19735245833333334</v>
      </c>
      <c r="S136" s="13">
        <f t="shared" ref="S136:S147" si="155">Q136/R136</f>
        <v>3.6164803145188613E-2</v>
      </c>
      <c r="T136" s="2">
        <f t="shared" ref="T136:T147" si="156">$B$137/100</f>
        <v>0.01</v>
      </c>
      <c r="U136" s="14">
        <f t="shared" ref="U136:U147" si="157">S136*T136</f>
        <v>3.6164803145188613E-4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5.8516480314518863E-3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4.9228190770967704</v>
      </c>
      <c r="E137" s="10">
        <f t="shared" ref="E137:E148" si="166">D136</f>
        <v>5.7115948426774201</v>
      </c>
      <c r="F137" s="7" t="s">
        <v>83</v>
      </c>
      <c r="G137" s="1">
        <v>2</v>
      </c>
      <c r="H137" s="9">
        <f t="shared" si="147"/>
        <v>4.9228190770967704</v>
      </c>
      <c r="I137" s="9">
        <f t="shared" si="148"/>
        <v>278.07281907709677</v>
      </c>
      <c r="J137" s="9">
        <f t="shared" si="149"/>
        <v>3.275461102961974E-2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1.490645014849318</v>
      </c>
      <c r="P137" s="9">
        <f t="shared" si="152"/>
        <v>4.8825497644631149E-2</v>
      </c>
      <c r="Q137" s="12">
        <f t="shared" si="153"/>
        <v>1.2694629387604099E-2</v>
      </c>
      <c r="R137" s="9">
        <f t="shared" si="154"/>
        <v>0.19735245833333334</v>
      </c>
      <c r="S137" s="13">
        <f t="shared" si="155"/>
        <v>6.432465799925606E-2</v>
      </c>
      <c r="T137" s="2">
        <f t="shared" si="156"/>
        <v>0.01</v>
      </c>
      <c r="U137" s="14">
        <f t="shared" si="157"/>
        <v>6.4324657999256058E-4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6.1332465799925602E-3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7.2855366309655203</v>
      </c>
      <c r="E138" s="10">
        <f t="shared" si="166"/>
        <v>4.9228190770967704</v>
      </c>
      <c r="F138" s="7" t="s">
        <v>83</v>
      </c>
      <c r="G138" s="1">
        <v>3</v>
      </c>
      <c r="H138" s="9">
        <f t="shared" si="147"/>
        <v>7.2855366309655203</v>
      </c>
      <c r="I138" s="9">
        <f t="shared" si="148"/>
        <v>280.43553663096549</v>
      </c>
      <c r="J138" s="9">
        <f t="shared" si="149"/>
        <v>4.3993998931543744E-2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2.2008674338713536</v>
      </c>
      <c r="P138" s="9">
        <f t="shared" si="152"/>
        <v>9.6824959534205751E-2</v>
      </c>
      <c r="Q138" s="12">
        <f t="shared" si="153"/>
        <v>2.5174489478893496E-2</v>
      </c>
      <c r="R138" s="9">
        <f t="shared" si="154"/>
        <v>0.19735245833333334</v>
      </c>
      <c r="S138" s="13">
        <f t="shared" si="155"/>
        <v>0.12756106354841112</v>
      </c>
      <c r="T138" s="2">
        <f t="shared" si="156"/>
        <v>0.01</v>
      </c>
      <c r="U138" s="14">
        <f t="shared" si="157"/>
        <v>1.2756106354841112E-3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6.7656106354841115E-3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7.6375405184516101</v>
      </c>
      <c r="E139" s="10">
        <f t="shared" si="166"/>
        <v>7.2855366309655203</v>
      </c>
      <c r="F139" s="7" t="s">
        <v>83</v>
      </c>
      <c r="G139" s="1">
        <v>4</v>
      </c>
      <c r="H139" s="9">
        <f t="shared" si="147"/>
        <v>7.6375405184516101</v>
      </c>
      <c r="I139" s="9">
        <f t="shared" si="148"/>
        <v>280.78754051845158</v>
      </c>
      <c r="J139" s="9">
        <f t="shared" si="149"/>
        <v>4.5951183110328427E-2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2.8630903910038148</v>
      </c>
      <c r="P139" s="9">
        <f t="shared" si="152"/>
        <v>0.1315623908184381</v>
      </c>
      <c r="Q139" s="12">
        <f t="shared" si="153"/>
        <v>3.4206221612793908E-2</v>
      </c>
      <c r="R139" s="9">
        <f t="shared" si="154"/>
        <v>0.19735245833333334</v>
      </c>
      <c r="S139" s="13">
        <f t="shared" si="155"/>
        <v>0.17332554102274583</v>
      </c>
      <c r="T139" s="2">
        <f t="shared" si="156"/>
        <v>0.01</v>
      </c>
      <c r="U139" s="14">
        <f t="shared" si="157"/>
        <v>1.7332554102274583E-3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7.2232554102274584E-3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12.503832343233301</v>
      </c>
      <c r="E140" s="10">
        <f t="shared" si="166"/>
        <v>7.6375405184516101</v>
      </c>
      <c r="F140" s="7" t="s">
        <v>83</v>
      </c>
      <c r="G140" s="1">
        <v>5</v>
      </c>
      <c r="H140" s="9">
        <f t="shared" si="147"/>
        <v>12.503832343233301</v>
      </c>
      <c r="I140" s="9">
        <f t="shared" si="148"/>
        <v>285.65383234323326</v>
      </c>
      <c r="J140" s="9">
        <f t="shared" si="149"/>
        <v>8.2956727535555053E-2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3.4905759168520434</v>
      </c>
      <c r="P140" s="9">
        <f t="shared" si="152"/>
        <v>0.28956675527646525</v>
      </c>
      <c r="Q140" s="12">
        <f t="shared" si="153"/>
        <v>7.528735637188097E-2</v>
      </c>
      <c r="R140" s="9">
        <f t="shared" si="154"/>
        <v>0.19735245833333334</v>
      </c>
      <c r="S140" s="13">
        <f t="shared" si="155"/>
        <v>0.38148679275491315</v>
      </c>
      <c r="T140" s="2">
        <f t="shared" si="156"/>
        <v>0.01</v>
      </c>
      <c r="U140" s="14">
        <f t="shared" si="157"/>
        <v>3.8148679275491317E-3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9.3048679275491326E-3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14.618546939677399</v>
      </c>
      <c r="E141" s="10">
        <f t="shared" si="166"/>
        <v>12.503832343233301</v>
      </c>
      <c r="F141" s="7" t="s">
        <v>85</v>
      </c>
      <c r="G141" s="1">
        <v>6</v>
      </c>
      <c r="H141" s="9">
        <f t="shared" si="147"/>
        <v>14.618546939677399</v>
      </c>
      <c r="I141" s="9">
        <f t="shared" si="148"/>
        <v>287.76854693967738</v>
      </c>
      <c r="J141" s="9">
        <f t="shared" si="149"/>
        <v>0.10657036971482595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3.9600570782422446</v>
      </c>
      <c r="P141" s="9">
        <f t="shared" si="152"/>
        <v>0.42202474692008946</v>
      </c>
      <c r="Q141" s="12">
        <f t="shared" si="153"/>
        <v>0.10972643419922326</v>
      </c>
      <c r="R141" s="9">
        <f t="shared" si="154"/>
        <v>0.19735245833333334</v>
      </c>
      <c r="S141" s="13">
        <f t="shared" si="155"/>
        <v>0.55599223402574749</v>
      </c>
      <c r="T141" s="2">
        <f t="shared" si="156"/>
        <v>0.01</v>
      </c>
      <c r="U141" s="14">
        <f t="shared" si="157"/>
        <v>5.5599223402574751E-3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1.1049922340257475E-2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19.147639469333299</v>
      </c>
      <c r="E142" s="10">
        <f t="shared" si="166"/>
        <v>14.618546939677399</v>
      </c>
      <c r="F142" s="7" t="s">
        <v>83</v>
      </c>
      <c r="G142" s="1">
        <v>7</v>
      </c>
      <c r="H142" s="9">
        <f t="shared" si="147"/>
        <v>19.147639469333299</v>
      </c>
      <c r="I142" s="9">
        <f t="shared" si="148"/>
        <v>292.29763946933326</v>
      </c>
      <c r="J142" s="9">
        <f t="shared" si="149"/>
        <v>0.18002208216142385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4.2970802479888217</v>
      </c>
      <c r="P142" s="9">
        <f t="shared" si="152"/>
        <v>0.7735693334576752</v>
      </c>
      <c r="Q142" s="12">
        <f t="shared" si="153"/>
        <v>0.20112802669899557</v>
      </c>
      <c r="R142" s="9">
        <f t="shared" si="154"/>
        <v>0.19735245833333334</v>
      </c>
      <c r="S142" s="13">
        <f t="shared" si="155"/>
        <v>1.0191310936663642</v>
      </c>
      <c r="T142" s="2">
        <f t="shared" si="156"/>
        <v>0.01</v>
      </c>
      <c r="U142" s="14">
        <f t="shared" si="157"/>
        <v>1.0191310936663643E-2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2.0141310936663645E-2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22.522810944516099</v>
      </c>
      <c r="E143" s="10">
        <f t="shared" si="166"/>
        <v>19.147639469333299</v>
      </c>
      <c r="F143" s="7" t="s">
        <v>83</v>
      </c>
      <c r="G143" s="1">
        <v>8</v>
      </c>
      <c r="H143" s="9">
        <f t="shared" si="147"/>
        <v>22.522810944516099</v>
      </c>
      <c r="I143" s="9">
        <f t="shared" si="148"/>
        <v>295.67281094451607</v>
      </c>
      <c r="J143" s="9">
        <f t="shared" si="149"/>
        <v>0.26331064639083501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4.2825588311978136</v>
      </c>
      <c r="P143" s="9">
        <f t="shared" si="152"/>
        <v>1.1276433340494751</v>
      </c>
      <c r="Q143" s="12">
        <f t="shared" si="153"/>
        <v>0.29318726685286356</v>
      </c>
      <c r="R143" s="9">
        <f t="shared" si="154"/>
        <v>0.19735245833333334</v>
      </c>
      <c r="S143" s="13">
        <f t="shared" si="155"/>
        <v>1.4856023042675393</v>
      </c>
      <c r="T143" s="2">
        <f t="shared" si="156"/>
        <v>0.01</v>
      </c>
      <c r="U143" s="14">
        <f t="shared" si="157"/>
        <v>1.4856023042675392E-2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2.4806023042675394E-2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21.453679821612901</v>
      </c>
      <c r="E144" s="10">
        <f t="shared" si="166"/>
        <v>22.522810944516099</v>
      </c>
      <c r="F144" s="7" t="s">
        <v>83</v>
      </c>
      <c r="G144" s="1">
        <v>9</v>
      </c>
      <c r="H144" s="9">
        <f t="shared" si="147"/>
        <v>21.453679821612901</v>
      </c>
      <c r="I144" s="9">
        <f t="shared" si="148"/>
        <v>294.6036798216129</v>
      </c>
      <c r="J144" s="9">
        <f t="shared" si="149"/>
        <v>0.233650508345637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3.9139634138150052</v>
      </c>
      <c r="P144" s="9">
        <f t="shared" si="152"/>
        <v>0.91449954128410071</v>
      </c>
      <c r="Q144" s="12">
        <f t="shared" si="153"/>
        <v>0.23776988073386621</v>
      </c>
      <c r="R144" s="9">
        <f t="shared" si="154"/>
        <v>0.19735245833333334</v>
      </c>
      <c r="S144" s="13">
        <f t="shared" si="155"/>
        <v>1.2047981704502855</v>
      </c>
      <c r="T144" s="2">
        <f t="shared" si="156"/>
        <v>0.01</v>
      </c>
      <c r="U144" s="14">
        <f t="shared" si="157"/>
        <v>1.2047981704502855E-2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2.1997981704502855E-2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18.616762703666701</v>
      </c>
      <c r="E145" s="10">
        <f t="shared" si="166"/>
        <v>21.453679821612901</v>
      </c>
      <c r="F145" s="7" t="s">
        <v>83</v>
      </c>
      <c r="G145" s="1">
        <v>10</v>
      </c>
      <c r="H145" s="9">
        <f t="shared" si="147"/>
        <v>18.616762703666701</v>
      </c>
      <c r="I145" s="9">
        <f t="shared" si="148"/>
        <v>291.7667627036667</v>
      </c>
      <c r="J145" s="9">
        <f t="shared" si="149"/>
        <v>0.16943492900683188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3.7585117891975712</v>
      </c>
      <c r="P145" s="9">
        <f t="shared" si="152"/>
        <v>0.63682317817403111</v>
      </c>
      <c r="Q145" s="12">
        <f t="shared" si="153"/>
        <v>0.16557402632524809</v>
      </c>
      <c r="R145" s="9">
        <f t="shared" si="154"/>
        <v>0.19735245833333334</v>
      </c>
      <c r="S145" s="13">
        <f t="shared" si="155"/>
        <v>0.83897625458300262</v>
      </c>
      <c r="T145" s="2">
        <f t="shared" si="156"/>
        <v>0.01</v>
      </c>
      <c r="U145" s="14">
        <f t="shared" si="157"/>
        <v>8.3897625458300273E-3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1.833976254583003E-2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13.231604680161301</v>
      </c>
      <c r="E146" s="10">
        <f t="shared" si="166"/>
        <v>18.616762703666701</v>
      </c>
      <c r="F146" s="7" t="s">
        <v>83</v>
      </c>
      <c r="G146" s="1">
        <v>11</v>
      </c>
      <c r="H146" s="9">
        <f t="shared" si="147"/>
        <v>13.231604680161301</v>
      </c>
      <c r="I146" s="9">
        <f t="shared" si="148"/>
        <v>286.38160468016127</v>
      </c>
      <c r="J146" s="9">
        <f t="shared" si="149"/>
        <v>9.0462979764019388E-2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3.8807365276902064</v>
      </c>
      <c r="P146" s="9">
        <f t="shared" si="152"/>
        <v>0.35106298997392998</v>
      </c>
      <c r="Q146" s="12">
        <f t="shared" si="153"/>
        <v>9.1276377393221794E-2</v>
      </c>
      <c r="R146" s="9">
        <f t="shared" si="154"/>
        <v>0.19735245833333334</v>
      </c>
      <c r="S146" s="13">
        <f t="shared" si="155"/>
        <v>0.46250438511920466</v>
      </c>
      <c r="T146" s="2">
        <f t="shared" si="156"/>
        <v>0.01</v>
      </c>
      <c r="U146" s="14">
        <f t="shared" si="157"/>
        <v>4.6250438511920471E-3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1.0115043851192048E-2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9.1398609574666594</v>
      </c>
      <c r="E147" s="10">
        <f t="shared" si="166"/>
        <v>13.231604680161301</v>
      </c>
      <c r="F147" s="7" t="s">
        <v>85</v>
      </c>
      <c r="G147" s="1">
        <v>12</v>
      </c>
      <c r="H147" s="9">
        <f t="shared" si="147"/>
        <v>9.1398609574666594</v>
      </c>
      <c r="I147" s="9">
        <f t="shared" si="148"/>
        <v>282.28986095746666</v>
      </c>
      <c r="J147" s="9">
        <f t="shared" si="149"/>
        <v>5.5264229102459032E-2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4.2887214543829426</v>
      </c>
      <c r="P147" s="9">
        <f t="shared" si="152"/>
        <v>0.23701288501165024</v>
      </c>
      <c r="Q147" s="12">
        <f t="shared" si="153"/>
        <v>6.1623350103029065E-2</v>
      </c>
      <c r="R147" s="9">
        <f t="shared" si="154"/>
        <v>0.19735245833333334</v>
      </c>
      <c r="S147" s="13">
        <f t="shared" si="155"/>
        <v>0.31225022795989527</v>
      </c>
      <c r="T147" s="2">
        <f t="shared" si="156"/>
        <v>0.01</v>
      </c>
      <c r="U147" s="14">
        <f t="shared" si="157"/>
        <v>3.1225022795989526E-3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8.6125022795989527E-3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5.2344071529032297</v>
      </c>
      <c r="E148" s="10">
        <f t="shared" si="166"/>
        <v>9.1398609574666594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722602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13526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147073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687822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17321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2068314.1317842095</v>
      </c>
      <c r="J13" s="6" t="s">
        <v>37</v>
      </c>
      <c r="K13" s="6">
        <f>I13/(10000*1000)</f>
        <v>0.20683141317842096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1.86519820496774</v>
      </c>
      <c r="E26" s="7"/>
      <c r="F26" s="7"/>
      <c r="G26" s="1">
        <v>1</v>
      </c>
      <c r="H26" s="9">
        <f t="shared" ref="H26:H37" si="0">E27</f>
        <v>1.86519820496774</v>
      </c>
      <c r="I26" s="9">
        <f t="shared" ref="I26:I37" si="1">H26+273.15</f>
        <v>275.0151982049677</v>
      </c>
      <c r="J26" s="9">
        <f t="shared" ref="J26:J37" si="2">EXP(($C$15*(I26-$C$13))/($C$16*I26*$C$13))</f>
        <v>2.2192268483315108E-2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0.89949911593767684</v>
      </c>
      <c r="Q26" s="12">
        <f t="shared" ref="Q26:Q37" si="6">P26*$B$28</f>
        <v>8.9949911593767695E-2</v>
      </c>
      <c r="R26" s="9">
        <f t="shared" ref="R26:R37" si="7">L26*$B$28</f>
        <v>4.0532094166666672</v>
      </c>
      <c r="S26" s="13">
        <f t="shared" ref="S26:S37" si="8">Q26/R26</f>
        <v>2.2192268483315108E-2</v>
      </c>
      <c r="T26" s="2">
        <f t="shared" ref="T26:T37" si="9">$B$27/100</f>
        <v>0.34</v>
      </c>
      <c r="U26" s="14">
        <f t="shared" ref="U26:U37" si="10">S26*T26</f>
        <v>7.5453712843271369E-3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2.0445371284327135E-2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-7.0542294109354797</v>
      </c>
      <c r="E27" s="10">
        <f t="shared" ref="E27:E38" si="18">D26</f>
        <v>1.86519820496774</v>
      </c>
      <c r="F27" s="7" t="s">
        <v>83</v>
      </c>
      <c r="G27" s="1">
        <v>2</v>
      </c>
      <c r="H27" s="9">
        <f t="shared" si="0"/>
        <v>-7.0542294109354797</v>
      </c>
      <c r="I27" s="9">
        <f t="shared" si="1"/>
        <v>266.0957705890645</v>
      </c>
      <c r="J27" s="9">
        <f t="shared" si="2"/>
        <v>6.7733590031026827E-3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80.164689217395662</v>
      </c>
      <c r="P27" s="9">
        <f t="shared" si="5"/>
        <v>0.54298421944157549</v>
      </c>
      <c r="Q27" s="12">
        <f t="shared" si="6"/>
        <v>5.429842194415755E-2</v>
      </c>
      <c r="R27" s="9">
        <f t="shared" si="7"/>
        <v>4.0532094166666672</v>
      </c>
      <c r="S27" s="13">
        <f t="shared" si="8"/>
        <v>1.3396401804674631E-2</v>
      </c>
      <c r="T27" s="2">
        <f t="shared" si="9"/>
        <v>0.34</v>
      </c>
      <c r="U27" s="14">
        <f t="shared" si="10"/>
        <v>4.5547766135893746E-3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1.7454776613589375E-2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1.54799468210345</v>
      </c>
      <c r="E28" s="10">
        <f t="shared" si="18"/>
        <v>-7.0542294109354797</v>
      </c>
      <c r="F28" s="7" t="s">
        <v>83</v>
      </c>
      <c r="G28" s="1">
        <v>3</v>
      </c>
      <c r="H28" s="9">
        <f t="shared" si="0"/>
        <v>1.54799468210345</v>
      </c>
      <c r="I28" s="9">
        <f t="shared" si="1"/>
        <v>274.6979946821034</v>
      </c>
      <c r="J28" s="9">
        <f t="shared" si="2"/>
        <v>2.1303280442811223E-2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120.15379916462075</v>
      </c>
      <c r="P28" s="9">
        <f t="shared" si="5"/>
        <v>2.5596700798731327</v>
      </c>
      <c r="Q28" s="12">
        <f t="shared" si="6"/>
        <v>0.25596700798731326</v>
      </c>
      <c r="R28" s="9">
        <f t="shared" si="7"/>
        <v>4.0532094166666672</v>
      </c>
      <c r="S28" s="13">
        <f t="shared" si="8"/>
        <v>6.3151685904701868E-2</v>
      </c>
      <c r="T28" s="2">
        <f t="shared" si="9"/>
        <v>0.34</v>
      </c>
      <c r="U28" s="14">
        <f t="shared" si="10"/>
        <v>2.1471573207598637E-2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3.4371573207598635E-2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1.9681611600967699</v>
      </c>
      <c r="E29" s="10">
        <f t="shared" si="18"/>
        <v>1.54799468210345</v>
      </c>
      <c r="F29" s="7" t="s">
        <v>83</v>
      </c>
      <c r="G29" s="1">
        <v>4</v>
      </c>
      <c r="H29" s="9">
        <f t="shared" si="0"/>
        <v>1.9681611600967699</v>
      </c>
      <c r="I29" s="9">
        <f t="shared" si="1"/>
        <v>275.11816116009675</v>
      </c>
      <c r="J29" s="9">
        <f t="shared" si="2"/>
        <v>2.2488276120770027E-2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158.12622325141427</v>
      </c>
      <c r="P29" s="9">
        <f t="shared" si="5"/>
        <v>3.5559861704123299</v>
      </c>
      <c r="Q29" s="12">
        <f t="shared" si="6"/>
        <v>0.35559861704123302</v>
      </c>
      <c r="R29" s="9">
        <f t="shared" si="7"/>
        <v>4.0532094166666672</v>
      </c>
      <c r="S29" s="13">
        <f t="shared" si="8"/>
        <v>8.7732604088755661E-2</v>
      </c>
      <c r="T29" s="2">
        <f t="shared" si="9"/>
        <v>0.34</v>
      </c>
      <c r="U29" s="14">
        <f t="shared" si="10"/>
        <v>2.9829085390176927E-2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4.2729085390176925E-2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7.0195171838666699</v>
      </c>
      <c r="E30" s="10">
        <f t="shared" si="18"/>
        <v>1.9681611600967699</v>
      </c>
      <c r="F30" s="7" t="s">
        <v>83</v>
      </c>
      <c r="G30" s="1">
        <v>5</v>
      </c>
      <c r="H30" s="9">
        <f t="shared" si="0"/>
        <v>7.0195171838666699</v>
      </c>
      <c r="I30" s="9">
        <f t="shared" si="1"/>
        <v>280.16951718386667</v>
      </c>
      <c r="J30" s="9">
        <f t="shared" si="2"/>
        <v>4.2567308642073351E-2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146.84172522695187</v>
      </c>
      <c r="O30" s="9">
        <f t="shared" si="19"/>
        <v>48.26060602071675</v>
      </c>
      <c r="P30" s="9">
        <f t="shared" si="5"/>
        <v>2.0543241117373534</v>
      </c>
      <c r="Q30" s="12">
        <f t="shared" si="6"/>
        <v>0.20543241117373534</v>
      </c>
      <c r="R30" s="9">
        <f t="shared" si="7"/>
        <v>4.0532094166666672</v>
      </c>
      <c r="S30" s="13">
        <f t="shared" si="8"/>
        <v>5.0683887767802929E-2</v>
      </c>
      <c r="T30" s="2">
        <f t="shared" si="9"/>
        <v>0.34</v>
      </c>
      <c r="U30" s="14">
        <f t="shared" si="10"/>
        <v>1.7232521841052999E-2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3.0132521841053E-2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14.647563341290301</v>
      </c>
      <c r="E31" s="10">
        <f t="shared" si="18"/>
        <v>7.0195171838666699</v>
      </c>
      <c r="F31" s="7" t="s">
        <v>85</v>
      </c>
      <c r="G31" s="1">
        <v>6</v>
      </c>
      <c r="H31" s="9">
        <f t="shared" si="0"/>
        <v>14.647563341290301</v>
      </c>
      <c r="I31" s="9">
        <f t="shared" si="1"/>
        <v>287.7975633412903</v>
      </c>
      <c r="J31" s="9">
        <f t="shared" si="2"/>
        <v>0.10693454153297538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86.738376075646059</v>
      </c>
      <c r="P31" s="9">
        <f t="shared" si="5"/>
        <v>9.2753284789640116</v>
      </c>
      <c r="Q31" s="12">
        <f t="shared" si="6"/>
        <v>0.92753284789640122</v>
      </c>
      <c r="R31" s="9">
        <f t="shared" si="7"/>
        <v>4.0532094166666672</v>
      </c>
      <c r="S31" s="13">
        <f t="shared" si="8"/>
        <v>0.22883911304518731</v>
      </c>
      <c r="T31" s="2">
        <f t="shared" si="9"/>
        <v>0.34</v>
      </c>
      <c r="U31" s="14">
        <f t="shared" si="10"/>
        <v>7.7805298435363685E-2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9.0705298435363679E-2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17.1356194271333</v>
      </c>
      <c r="E32" s="10">
        <f t="shared" si="18"/>
        <v>14.647563341290301</v>
      </c>
      <c r="F32" s="7" t="s">
        <v>83</v>
      </c>
      <c r="G32" s="1">
        <v>7</v>
      </c>
      <c r="H32" s="9">
        <f t="shared" si="0"/>
        <v>17.1356194271333</v>
      </c>
      <c r="I32" s="9">
        <f t="shared" si="1"/>
        <v>290.28561942713327</v>
      </c>
      <c r="J32" s="9">
        <f t="shared" si="2"/>
        <v>0.14290694937564788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117.99514176334871</v>
      </c>
      <c r="P32" s="9">
        <f t="shared" si="5"/>
        <v>16.862325750547271</v>
      </c>
      <c r="Q32" s="12">
        <f t="shared" si="6"/>
        <v>1.6862325750547271</v>
      </c>
      <c r="R32" s="9">
        <f t="shared" si="7"/>
        <v>4.0532094166666672</v>
      </c>
      <c r="S32" s="13">
        <f t="shared" si="8"/>
        <v>0.41602404458081854</v>
      </c>
      <c r="T32" s="2">
        <f t="shared" si="9"/>
        <v>0.34</v>
      </c>
      <c r="U32" s="14">
        <f t="shared" si="10"/>
        <v>0.14144817515747832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0.16709817515747832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18.244053330967699</v>
      </c>
      <c r="E33" s="10">
        <f t="shared" si="18"/>
        <v>17.1356194271333</v>
      </c>
      <c r="F33" s="7" t="s">
        <v>83</v>
      </c>
      <c r="G33" s="1">
        <v>8</v>
      </c>
      <c r="H33" s="9">
        <f t="shared" si="0"/>
        <v>18.244053330967699</v>
      </c>
      <c r="I33" s="9">
        <f t="shared" si="1"/>
        <v>291.39405333096767</v>
      </c>
      <c r="J33" s="9">
        <f t="shared" si="2"/>
        <v>0.16235487315943248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141.66491017946811</v>
      </c>
      <c r="P33" s="9">
        <f t="shared" si="5"/>
        <v>22.999988523329939</v>
      </c>
      <c r="Q33" s="12">
        <f t="shared" si="6"/>
        <v>2.2999988523329939</v>
      </c>
      <c r="R33" s="9">
        <f t="shared" si="7"/>
        <v>4.0532094166666672</v>
      </c>
      <c r="S33" s="13">
        <f t="shared" si="8"/>
        <v>0.56745127524757843</v>
      </c>
      <c r="T33" s="2">
        <f t="shared" si="9"/>
        <v>0.34</v>
      </c>
      <c r="U33" s="14">
        <f t="shared" si="10"/>
        <v>0.19293343358417669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0.2185834335841767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16.884342187096799</v>
      </c>
      <c r="E34" s="10">
        <f t="shared" si="18"/>
        <v>18.244053330967699</v>
      </c>
      <c r="F34" s="7" t="s">
        <v>83</v>
      </c>
      <c r="G34" s="1">
        <v>9</v>
      </c>
      <c r="H34" s="9">
        <f t="shared" si="0"/>
        <v>16.884342187096799</v>
      </c>
      <c r="I34" s="9">
        <f t="shared" si="1"/>
        <v>290.0343421870968</v>
      </c>
      <c r="J34" s="9">
        <f t="shared" si="2"/>
        <v>0.13881384964884938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159.19701582280484</v>
      </c>
      <c r="P34" s="9">
        <f t="shared" si="5"/>
        <v>22.098750618972328</v>
      </c>
      <c r="Q34" s="12">
        <f t="shared" si="6"/>
        <v>2.2098750618972329</v>
      </c>
      <c r="R34" s="9">
        <f t="shared" si="7"/>
        <v>4.0532094166666672</v>
      </c>
      <c r="S34" s="13">
        <f t="shared" si="8"/>
        <v>0.54521610771214968</v>
      </c>
      <c r="T34" s="2">
        <f t="shared" si="9"/>
        <v>0.34</v>
      </c>
      <c r="U34" s="14">
        <f t="shared" si="10"/>
        <v>0.18537347662213091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0.21102347662213092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13.4212507678333</v>
      </c>
      <c r="E35" s="10">
        <f t="shared" si="18"/>
        <v>16.884342187096799</v>
      </c>
      <c r="F35" s="7" t="s">
        <v>83</v>
      </c>
      <c r="G35" s="1">
        <v>10</v>
      </c>
      <c r="H35" s="9">
        <f t="shared" si="0"/>
        <v>13.4212507678333</v>
      </c>
      <c r="I35" s="9">
        <f t="shared" si="1"/>
        <v>286.57125076783325</v>
      </c>
      <c r="J35" s="9">
        <f t="shared" si="2"/>
        <v>9.2521465067744404E-2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177.63035937049918</v>
      </c>
      <c r="P35" s="9">
        <f t="shared" si="5"/>
        <v>16.434621089468525</v>
      </c>
      <c r="Q35" s="12">
        <f t="shared" si="6"/>
        <v>1.6434621089468526</v>
      </c>
      <c r="R35" s="9">
        <f t="shared" si="7"/>
        <v>4.0532094166666672</v>
      </c>
      <c r="S35" s="13">
        <f t="shared" si="8"/>
        <v>0.40547179777807413</v>
      </c>
      <c r="T35" s="2">
        <f t="shared" si="9"/>
        <v>0.34</v>
      </c>
      <c r="U35" s="14">
        <f t="shared" si="10"/>
        <v>0.13786041124454521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0.16351041124454521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5.1789828497096799</v>
      </c>
      <c r="E36" s="10">
        <f t="shared" si="18"/>
        <v>13.4212507678333</v>
      </c>
      <c r="F36" s="7" t="s">
        <v>83</v>
      </c>
      <c r="G36" s="1">
        <v>11</v>
      </c>
      <c r="H36" s="9">
        <f t="shared" si="0"/>
        <v>5.1789828497096799</v>
      </c>
      <c r="I36" s="9">
        <f t="shared" si="1"/>
        <v>278.32898284970963</v>
      </c>
      <c r="J36" s="9">
        <f t="shared" si="2"/>
        <v>3.3827378738346701E-2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153.13595136697913</v>
      </c>
      <c r="O36" s="9">
        <f t="shared" si="19"/>
        <v>48.591881080718196</v>
      </c>
      <c r="P36" s="9">
        <f t="shared" si="5"/>
        <v>1.643735964926158</v>
      </c>
      <c r="Q36" s="12">
        <f t="shared" si="6"/>
        <v>0.16437359649261582</v>
      </c>
      <c r="R36" s="9">
        <f t="shared" si="7"/>
        <v>4.0532094166666672</v>
      </c>
      <c r="S36" s="13">
        <f t="shared" si="8"/>
        <v>4.0553936299643649E-2</v>
      </c>
      <c r="T36" s="2">
        <f t="shared" si="9"/>
        <v>0.34</v>
      </c>
      <c r="U36" s="14">
        <f t="shared" si="10"/>
        <v>1.3788338341878842E-2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2.6688338341878844E-2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1.3010332737000001</v>
      </c>
      <c r="E37" s="10">
        <f t="shared" si="18"/>
        <v>5.1789828497096799</v>
      </c>
      <c r="F37" s="7" t="s">
        <v>85</v>
      </c>
      <c r="G37" s="1">
        <v>12</v>
      </c>
      <c r="H37" s="9">
        <f t="shared" si="0"/>
        <v>1.3010332737000001</v>
      </c>
      <c r="I37" s="9">
        <f t="shared" si="1"/>
        <v>274.45103327369998</v>
      </c>
      <c r="J37" s="9">
        <f t="shared" si="2"/>
        <v>2.0634530973778754E-2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87.480239282458712</v>
      </c>
      <c r="P37" s="9">
        <f t="shared" si="5"/>
        <v>1.8051137070674712</v>
      </c>
      <c r="Q37" s="12">
        <f t="shared" si="6"/>
        <v>0.18051137070674714</v>
      </c>
      <c r="R37" s="9">
        <f t="shared" si="7"/>
        <v>4.0532094166666672</v>
      </c>
      <c r="S37" s="13">
        <f t="shared" si="8"/>
        <v>4.4535416789591518E-2</v>
      </c>
      <c r="T37" s="2">
        <f t="shared" si="9"/>
        <v>0.34</v>
      </c>
      <c r="U37" s="14">
        <f t="shared" si="10"/>
        <v>1.5142041708461118E-2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2.804204170846112E-2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0.75750631996774198</v>
      </c>
      <c r="E38" s="10">
        <f t="shared" si="18"/>
        <v>1.3010332737000001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1.86519820496774</v>
      </c>
      <c r="E42" s="7"/>
      <c r="F42" s="7"/>
      <c r="G42" s="1">
        <v>1</v>
      </c>
      <c r="H42" s="9">
        <f t="shared" ref="H42:H53" si="20">E43</f>
        <v>1.86519820496774</v>
      </c>
      <c r="I42" s="9">
        <f t="shared" ref="I42:I53" si="21">H42+273.15</f>
        <v>275.0151982049677</v>
      </c>
      <c r="J42" s="9">
        <f t="shared" ref="J42:J53" si="22">EXP(($C$15*(I42-$C$13))/($C$16*I42*$C$13))</f>
        <v>2.2192268483315108E-2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1.3061537019211149</v>
      </c>
      <c r="Q42" s="12">
        <f t="shared" ref="Q42:Q53" si="26">P42*$B$44</f>
        <v>0.31347688846106758</v>
      </c>
      <c r="R42" s="9">
        <f t="shared" ref="R42:R53" si="27">L42*$B$44</f>
        <v>14.125500000000001</v>
      </c>
      <c r="S42" s="13">
        <f t="shared" ref="S42:S53" si="28">Q42/R42</f>
        <v>2.2192268483315108E-2</v>
      </c>
      <c r="T42" s="2">
        <f t="shared" ref="T42:T53" si="29">$B$43/100</f>
        <v>0.43</v>
      </c>
      <c r="U42" s="14">
        <f t="shared" ref="U42:U53" si="30">S42*T42</f>
        <v>9.5426754478254959E-3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1.7962675447825496E-2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60216.833333333336</v>
      </c>
      <c r="AU42" s="1">
        <f t="shared" ref="AU42:AU53" si="38">AT42*10000*AS42*0.67*AR42*AQ42</f>
        <v>238066952.67194059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-7.0542294109354797</v>
      </c>
      <c r="E43" s="10">
        <f t="shared" ref="E43:E54" si="40">D42</f>
        <v>1.86519820496774</v>
      </c>
      <c r="F43" s="7" t="s">
        <v>83</v>
      </c>
      <c r="G43" s="1">
        <v>2</v>
      </c>
      <c r="H43" s="9">
        <f t="shared" si="20"/>
        <v>-7.0542294109354797</v>
      </c>
      <c r="I43" s="9">
        <f t="shared" si="21"/>
        <v>266.0957705890645</v>
      </c>
      <c r="J43" s="9">
        <f t="shared" si="22"/>
        <v>6.7733590031026827E-3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116.40634629807889</v>
      </c>
      <c r="P43" s="9">
        <f t="shared" si="25"/>
        <v>0.78846197371638127</v>
      </c>
      <c r="Q43" s="12">
        <f t="shared" si="26"/>
        <v>0.18923087369193151</v>
      </c>
      <c r="R43" s="9">
        <f t="shared" si="27"/>
        <v>14.125500000000001</v>
      </c>
      <c r="S43" s="13">
        <f t="shared" si="28"/>
        <v>1.3396401804674631E-2</v>
      </c>
      <c r="T43" s="2">
        <f t="shared" si="29"/>
        <v>0.43</v>
      </c>
      <c r="U43" s="14">
        <f t="shared" si="30"/>
        <v>5.7604527760100914E-3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1.4180452776010089E-2</v>
      </c>
      <c r="AR43" s="9">
        <f t="shared" si="35"/>
        <v>136.875</v>
      </c>
      <c r="AS43" s="1">
        <f t="shared" si="36"/>
        <v>0.24</v>
      </c>
      <c r="AT43" s="1">
        <f t="shared" si="37"/>
        <v>60216.833333333336</v>
      </c>
      <c r="AU43" s="1">
        <f t="shared" si="38"/>
        <v>187939552.19525817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1.54799468210345</v>
      </c>
      <c r="E44" s="10">
        <f t="shared" si="40"/>
        <v>-7.0542294109354797</v>
      </c>
      <c r="F44" s="7" t="s">
        <v>83</v>
      </c>
      <c r="G44" s="1">
        <v>3</v>
      </c>
      <c r="H44" s="9">
        <f t="shared" si="20"/>
        <v>1.54799468210345</v>
      </c>
      <c r="I44" s="9">
        <f t="shared" si="21"/>
        <v>274.6979946821034</v>
      </c>
      <c r="J44" s="9">
        <f t="shared" si="22"/>
        <v>2.1303280442811223E-2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174.47413432436252</v>
      </c>
      <c r="P44" s="9">
        <f t="shared" si="25"/>
        <v>3.7168714135286103</v>
      </c>
      <c r="Q44" s="12">
        <f t="shared" si="26"/>
        <v>0.89204913924686646</v>
      </c>
      <c r="R44" s="9">
        <f t="shared" si="27"/>
        <v>14.125500000000001</v>
      </c>
      <c r="S44" s="13">
        <f t="shared" si="28"/>
        <v>6.3151685904701882E-2</v>
      </c>
      <c r="T44" s="2">
        <f t="shared" si="29"/>
        <v>0.43</v>
      </c>
      <c r="U44" s="14">
        <f t="shared" si="30"/>
        <v>2.715522493902181E-2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3.5575224939021807E-2</v>
      </c>
      <c r="AR44" s="9">
        <f t="shared" si="35"/>
        <v>136.875</v>
      </c>
      <c r="AS44" s="1">
        <f t="shared" si="36"/>
        <v>0.24</v>
      </c>
      <c r="AT44" s="1">
        <f t="shared" si="37"/>
        <v>60216.833333333336</v>
      </c>
      <c r="AU44" s="1">
        <f t="shared" si="38"/>
        <v>471493537.61090249</v>
      </c>
    </row>
    <row r="45" spans="1:48" x14ac:dyDescent="0.15">
      <c r="C45" s="7">
        <v>3</v>
      </c>
      <c r="D45" s="7">
        <f t="shared" si="39"/>
        <v>1.9681611600967699</v>
      </c>
      <c r="E45" s="10">
        <f t="shared" si="40"/>
        <v>1.54799468210345</v>
      </c>
      <c r="F45" s="7" t="s">
        <v>83</v>
      </c>
      <c r="G45" s="1">
        <v>4</v>
      </c>
      <c r="H45" s="9">
        <f t="shared" si="20"/>
        <v>1.9681611600967699</v>
      </c>
      <c r="I45" s="9">
        <f t="shared" si="21"/>
        <v>275.11816116009675</v>
      </c>
      <c r="J45" s="9">
        <f t="shared" si="22"/>
        <v>2.2488276120770027E-2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229.61351291083389</v>
      </c>
      <c r="P45" s="9">
        <f t="shared" si="25"/>
        <v>5.1636120793988258</v>
      </c>
      <c r="Q45" s="12">
        <f t="shared" si="26"/>
        <v>1.2392668990557181</v>
      </c>
      <c r="R45" s="9">
        <f t="shared" si="27"/>
        <v>14.125500000000001</v>
      </c>
      <c r="S45" s="13">
        <f t="shared" si="28"/>
        <v>8.7732604088755661E-2</v>
      </c>
      <c r="T45" s="2">
        <f t="shared" si="29"/>
        <v>0.43</v>
      </c>
      <c r="U45" s="14">
        <f t="shared" si="30"/>
        <v>3.7725019758164932E-2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4.6145019758164929E-2</v>
      </c>
      <c r="AR45" s="9">
        <f t="shared" si="35"/>
        <v>136.875</v>
      </c>
      <c r="AS45" s="1">
        <f t="shared" si="36"/>
        <v>0.24</v>
      </c>
      <c r="AT45" s="1">
        <f t="shared" si="37"/>
        <v>60216.833333333336</v>
      </c>
      <c r="AU45" s="1">
        <f t="shared" si="38"/>
        <v>611579509.22854841</v>
      </c>
    </row>
    <row r="46" spans="1:48" x14ac:dyDescent="0.15">
      <c r="C46" s="7">
        <v>4</v>
      </c>
      <c r="D46" s="7">
        <f t="shared" si="39"/>
        <v>7.0195171838666699</v>
      </c>
      <c r="E46" s="10">
        <f t="shared" si="40"/>
        <v>1.9681611600967699</v>
      </c>
      <c r="F46" s="7" t="s">
        <v>83</v>
      </c>
      <c r="G46" s="1">
        <v>5</v>
      </c>
      <c r="H46" s="9">
        <f t="shared" si="20"/>
        <v>7.0195171838666699</v>
      </c>
      <c r="I46" s="9">
        <f t="shared" si="21"/>
        <v>280.16951718386667</v>
      </c>
      <c r="J46" s="9">
        <f t="shared" si="22"/>
        <v>4.2567308642073351E-2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213.2274057898633</v>
      </c>
      <c r="O46" s="9">
        <f t="shared" si="41"/>
        <v>70.07874504157175</v>
      </c>
      <c r="P46" s="9">
        <f t="shared" si="25"/>
        <v>2.9830635694337522</v>
      </c>
      <c r="Q46" s="12">
        <f t="shared" si="26"/>
        <v>0.71593525666410052</v>
      </c>
      <c r="R46" s="9">
        <f t="shared" si="27"/>
        <v>14.125500000000001</v>
      </c>
      <c r="S46" s="13">
        <f t="shared" si="28"/>
        <v>5.0683887767802943E-2</v>
      </c>
      <c r="T46" s="2">
        <f t="shared" si="29"/>
        <v>0.43</v>
      </c>
      <c r="U46" s="14">
        <f t="shared" si="30"/>
        <v>2.1794071740155265E-2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3.0214071740155266E-2</v>
      </c>
      <c r="AR46" s="9">
        <f t="shared" si="35"/>
        <v>136.875</v>
      </c>
      <c r="AS46" s="1">
        <f t="shared" si="36"/>
        <v>0.24</v>
      </c>
      <c r="AT46" s="1">
        <f t="shared" si="37"/>
        <v>60216.833333333336</v>
      </c>
      <c r="AU46" s="1">
        <f t="shared" si="38"/>
        <v>400439901.4992457</v>
      </c>
    </row>
    <row r="47" spans="1:48" x14ac:dyDescent="0.15">
      <c r="C47" s="7">
        <v>5</v>
      </c>
      <c r="D47" s="7">
        <f t="shared" si="39"/>
        <v>14.647563341290301</v>
      </c>
      <c r="E47" s="10">
        <f t="shared" si="40"/>
        <v>7.0195171838666699</v>
      </c>
      <c r="F47" s="7" t="s">
        <v>85</v>
      </c>
      <c r="G47" s="1">
        <v>6</v>
      </c>
      <c r="H47" s="9">
        <f t="shared" si="20"/>
        <v>14.647563341290301</v>
      </c>
      <c r="I47" s="9">
        <f t="shared" si="21"/>
        <v>287.7975633412903</v>
      </c>
      <c r="J47" s="9">
        <f t="shared" si="22"/>
        <v>0.10693454153297538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125.95193147213801</v>
      </c>
      <c r="P47" s="9">
        <f t="shared" si="25"/>
        <v>13.468612047165811</v>
      </c>
      <c r="Q47" s="12">
        <f t="shared" si="26"/>
        <v>3.2324668913197945</v>
      </c>
      <c r="R47" s="9">
        <f t="shared" si="27"/>
        <v>14.125500000000001</v>
      </c>
      <c r="S47" s="13">
        <f t="shared" si="28"/>
        <v>0.22883911304518739</v>
      </c>
      <c r="T47" s="2">
        <f t="shared" si="29"/>
        <v>0.43</v>
      </c>
      <c r="U47" s="14">
        <f t="shared" si="30"/>
        <v>9.8400818609430576E-2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0.10682081860943059</v>
      </c>
      <c r="AR47" s="9">
        <f t="shared" si="35"/>
        <v>136.875</v>
      </c>
      <c r="AS47" s="1">
        <f t="shared" si="36"/>
        <v>0.24</v>
      </c>
      <c r="AT47" s="1">
        <f t="shared" si="37"/>
        <v>60216.833333333336</v>
      </c>
      <c r="AU47" s="1">
        <f t="shared" si="38"/>
        <v>1415741593.8474686</v>
      </c>
    </row>
    <row r="48" spans="1:48" x14ac:dyDescent="0.15">
      <c r="C48" s="7">
        <v>6</v>
      </c>
      <c r="D48" s="7">
        <f t="shared" si="39"/>
        <v>17.1356194271333</v>
      </c>
      <c r="E48" s="10">
        <f t="shared" si="40"/>
        <v>14.647563341290301</v>
      </c>
      <c r="F48" s="7" t="s">
        <v>83</v>
      </c>
      <c r="G48" s="1">
        <v>7</v>
      </c>
      <c r="H48" s="9">
        <f t="shared" si="20"/>
        <v>17.1356194271333</v>
      </c>
      <c r="I48" s="9">
        <f t="shared" si="21"/>
        <v>290.28561942713327</v>
      </c>
      <c r="J48" s="9">
        <f t="shared" si="22"/>
        <v>0.14290694937564788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171.33956942497221</v>
      </c>
      <c r="P48" s="9">
        <f t="shared" si="25"/>
        <v>24.485615173859809</v>
      </c>
      <c r="Q48" s="12">
        <f t="shared" si="26"/>
        <v>5.8765476417263542</v>
      </c>
      <c r="R48" s="9">
        <f t="shared" si="27"/>
        <v>14.125500000000001</v>
      </c>
      <c r="S48" s="13">
        <f t="shared" si="28"/>
        <v>0.41602404458081865</v>
      </c>
      <c r="T48" s="2">
        <f t="shared" si="29"/>
        <v>0.43</v>
      </c>
      <c r="U48" s="14">
        <f t="shared" si="30"/>
        <v>0.17889033916975203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0.194490339169752</v>
      </c>
      <c r="AR48" s="9">
        <f t="shared" si="35"/>
        <v>136.875</v>
      </c>
      <c r="AS48" s="1">
        <f t="shared" si="36"/>
        <v>0.24</v>
      </c>
      <c r="AT48" s="1">
        <f t="shared" si="37"/>
        <v>60216.833333333336</v>
      </c>
      <c r="AU48" s="1">
        <f t="shared" si="38"/>
        <v>2577662915.7924333</v>
      </c>
    </row>
    <row r="49" spans="1:48" x14ac:dyDescent="0.15">
      <c r="C49" s="7">
        <v>7</v>
      </c>
      <c r="D49" s="7">
        <f t="shared" si="39"/>
        <v>18.244053330967699</v>
      </c>
      <c r="E49" s="10">
        <f t="shared" si="40"/>
        <v>17.1356194271333</v>
      </c>
      <c r="F49" s="7" t="s">
        <v>83</v>
      </c>
      <c r="G49" s="1">
        <v>8</v>
      </c>
      <c r="H49" s="9">
        <f t="shared" si="20"/>
        <v>18.244053330967699</v>
      </c>
      <c r="I49" s="9">
        <f t="shared" si="21"/>
        <v>291.39405333096767</v>
      </c>
      <c r="J49" s="9">
        <f t="shared" si="22"/>
        <v>0.16235487315943248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205.71020425111243</v>
      </c>
      <c r="P49" s="9">
        <f t="shared" si="25"/>
        <v>33.398054118790306</v>
      </c>
      <c r="Q49" s="12">
        <f t="shared" si="26"/>
        <v>8.0155329885096727</v>
      </c>
      <c r="R49" s="9">
        <f t="shared" si="27"/>
        <v>14.125500000000001</v>
      </c>
      <c r="S49" s="13">
        <f t="shared" si="28"/>
        <v>0.56745127524757866</v>
      </c>
      <c r="T49" s="2">
        <f t="shared" si="29"/>
        <v>0.43</v>
      </c>
      <c r="U49" s="14">
        <f t="shared" si="30"/>
        <v>0.24400404835645881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0.25960404835645878</v>
      </c>
      <c r="AR49" s="9">
        <f t="shared" si="35"/>
        <v>136.875</v>
      </c>
      <c r="AS49" s="1">
        <f t="shared" si="36"/>
        <v>0.24</v>
      </c>
      <c r="AT49" s="1">
        <f t="shared" si="37"/>
        <v>60216.833333333336</v>
      </c>
      <c r="AU49" s="1">
        <f t="shared" si="38"/>
        <v>3440642507.4613781</v>
      </c>
    </row>
    <row r="50" spans="1:48" x14ac:dyDescent="0.15">
      <c r="C50" s="7">
        <v>8</v>
      </c>
      <c r="D50" s="7">
        <f t="shared" si="39"/>
        <v>16.884342187096799</v>
      </c>
      <c r="E50" s="10">
        <f t="shared" si="40"/>
        <v>18.244053330967699</v>
      </c>
      <c r="F50" s="7" t="s">
        <v>83</v>
      </c>
      <c r="G50" s="1">
        <v>9</v>
      </c>
      <c r="H50" s="9">
        <f t="shared" si="20"/>
        <v>16.884342187096799</v>
      </c>
      <c r="I50" s="9">
        <f t="shared" si="21"/>
        <v>290.0343421870968</v>
      </c>
      <c r="J50" s="9">
        <f t="shared" si="22"/>
        <v>0.13881384964884938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231.16840013232212</v>
      </c>
      <c r="P50" s="9">
        <f t="shared" si="25"/>
        <v>32.089375539533215</v>
      </c>
      <c r="Q50" s="12">
        <f t="shared" si="26"/>
        <v>7.7014501294879709</v>
      </c>
      <c r="R50" s="9">
        <f t="shared" si="27"/>
        <v>14.125500000000001</v>
      </c>
      <c r="S50" s="13">
        <f t="shared" si="28"/>
        <v>0.54521610771214968</v>
      </c>
      <c r="T50" s="2">
        <f t="shared" si="29"/>
        <v>0.43</v>
      </c>
      <c r="U50" s="14">
        <f t="shared" si="30"/>
        <v>0.23444292631622435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0.25004292631622432</v>
      </c>
      <c r="AR50" s="9">
        <f t="shared" si="35"/>
        <v>136.875</v>
      </c>
      <c r="AS50" s="1">
        <f t="shared" si="36"/>
        <v>0.24</v>
      </c>
      <c r="AT50" s="1">
        <f t="shared" si="37"/>
        <v>60216.833333333336</v>
      </c>
      <c r="AU50" s="1">
        <f t="shared" si="38"/>
        <v>3313924903.7917814</v>
      </c>
    </row>
    <row r="51" spans="1:48" x14ac:dyDescent="0.15">
      <c r="C51" s="7">
        <v>9</v>
      </c>
      <c r="D51" s="7">
        <f t="shared" si="39"/>
        <v>13.4212507678333</v>
      </c>
      <c r="E51" s="10">
        <f t="shared" si="40"/>
        <v>16.884342187096799</v>
      </c>
      <c r="F51" s="7" t="s">
        <v>83</v>
      </c>
      <c r="G51" s="1">
        <v>10</v>
      </c>
      <c r="H51" s="9">
        <f t="shared" si="20"/>
        <v>13.4212507678333</v>
      </c>
      <c r="I51" s="9">
        <f t="shared" si="21"/>
        <v>286.57125076783325</v>
      </c>
      <c r="J51" s="9">
        <f t="shared" si="22"/>
        <v>9.2521465067744404E-2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257.93527459278891</v>
      </c>
      <c r="P51" s="9">
        <f t="shared" si="25"/>
        <v>23.86454949797578</v>
      </c>
      <c r="Q51" s="12">
        <f t="shared" si="26"/>
        <v>5.7274918795141874</v>
      </c>
      <c r="R51" s="9">
        <f t="shared" si="27"/>
        <v>14.125500000000001</v>
      </c>
      <c r="S51" s="13">
        <f t="shared" si="28"/>
        <v>0.40547179777807418</v>
      </c>
      <c r="T51" s="2">
        <f t="shared" si="29"/>
        <v>0.43</v>
      </c>
      <c r="U51" s="14">
        <f t="shared" si="30"/>
        <v>0.17435287304457189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0.18995287304457187</v>
      </c>
      <c r="AR51" s="9">
        <f t="shared" si="35"/>
        <v>136.875</v>
      </c>
      <c r="AS51" s="1">
        <f t="shared" si="36"/>
        <v>0.24</v>
      </c>
      <c r="AT51" s="1">
        <f t="shared" si="37"/>
        <v>60216.833333333336</v>
      </c>
      <c r="AU51" s="1">
        <f t="shared" si="38"/>
        <v>2517525953.6560631</v>
      </c>
    </row>
    <row r="52" spans="1:48" x14ac:dyDescent="0.15">
      <c r="C52" s="7">
        <v>10</v>
      </c>
      <c r="D52" s="7">
        <f t="shared" si="39"/>
        <v>5.1789828497096799</v>
      </c>
      <c r="E52" s="10">
        <f t="shared" si="40"/>
        <v>13.4212507678333</v>
      </c>
      <c r="F52" s="7" t="s">
        <v>83</v>
      </c>
      <c r="G52" s="1">
        <v>11</v>
      </c>
      <c r="H52" s="9">
        <f t="shared" si="20"/>
        <v>5.1789828497096799</v>
      </c>
      <c r="I52" s="9">
        <f t="shared" si="21"/>
        <v>278.32898284970963</v>
      </c>
      <c r="J52" s="9">
        <f t="shared" si="22"/>
        <v>3.3827378738346701E-2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222.36718884007249</v>
      </c>
      <c r="O52" s="9">
        <f t="shared" si="41"/>
        <v>70.559786254740658</v>
      </c>
      <c r="P52" s="9">
        <f t="shared" si="25"/>
        <v>2.3868526133359018</v>
      </c>
      <c r="Q52" s="12">
        <f t="shared" si="26"/>
        <v>0.57284462720061646</v>
      </c>
      <c r="R52" s="9">
        <f t="shared" si="27"/>
        <v>14.125500000000001</v>
      </c>
      <c r="S52" s="13">
        <f t="shared" si="28"/>
        <v>4.0553936299643656E-2</v>
      </c>
      <c r="T52" s="2">
        <f t="shared" si="29"/>
        <v>0.43</v>
      </c>
      <c r="U52" s="14">
        <f t="shared" si="30"/>
        <v>1.7438192608846773E-2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2.5858192608846774E-2</v>
      </c>
      <c r="AR52" s="9">
        <f t="shared" si="35"/>
        <v>136.875</v>
      </c>
      <c r="AS52" s="1">
        <f t="shared" si="36"/>
        <v>0.24</v>
      </c>
      <c r="AT52" s="1">
        <f t="shared" si="37"/>
        <v>60216.833333333336</v>
      </c>
      <c r="AU52" s="1">
        <f t="shared" si="38"/>
        <v>342709588.77328444</v>
      </c>
    </row>
    <row r="53" spans="1:48" x14ac:dyDescent="0.15">
      <c r="C53" s="7">
        <v>11</v>
      </c>
      <c r="D53" s="7">
        <f t="shared" si="39"/>
        <v>1.3010332737000001</v>
      </c>
      <c r="E53" s="10">
        <f t="shared" si="40"/>
        <v>5.1789828497096799</v>
      </c>
      <c r="F53" s="7" t="s">
        <v>85</v>
      </c>
      <c r="G53" s="1">
        <v>12</v>
      </c>
      <c r="H53" s="9">
        <f t="shared" si="20"/>
        <v>1.3010332737000001</v>
      </c>
      <c r="I53" s="9">
        <f t="shared" si="21"/>
        <v>274.45103327369998</v>
      </c>
      <c r="J53" s="9">
        <f t="shared" si="22"/>
        <v>2.0634530973778754E-2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127.02918364140477</v>
      </c>
      <c r="P53" s="9">
        <f t="shared" si="25"/>
        <v>2.6211876244223959</v>
      </c>
      <c r="Q53" s="12">
        <f t="shared" si="26"/>
        <v>0.62908502986137504</v>
      </c>
      <c r="R53" s="9">
        <f t="shared" si="27"/>
        <v>14.125500000000001</v>
      </c>
      <c r="S53" s="13">
        <f t="shared" si="28"/>
        <v>4.4535416789591518E-2</v>
      </c>
      <c r="T53" s="2">
        <f t="shared" si="29"/>
        <v>0.43</v>
      </c>
      <c r="U53" s="14">
        <f t="shared" si="30"/>
        <v>1.9150229219524351E-2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2.7570229219524352E-2</v>
      </c>
      <c r="AR53" s="9">
        <f t="shared" si="35"/>
        <v>136.875</v>
      </c>
      <c r="AS53" s="1">
        <f t="shared" si="36"/>
        <v>0.24</v>
      </c>
      <c r="AT53" s="1">
        <f t="shared" si="37"/>
        <v>60216.833333333336</v>
      </c>
      <c r="AU53" s="1">
        <f t="shared" si="38"/>
        <v>365399935.76255482</v>
      </c>
      <c r="AV53" s="1">
        <f>SUM(AU42:AU53)</f>
        <v>15883126852.290859</v>
      </c>
    </row>
    <row r="54" spans="1:48" x14ac:dyDescent="0.15">
      <c r="C54" s="7">
        <v>12</v>
      </c>
      <c r="D54" s="7">
        <f t="shared" si="39"/>
        <v>0.75750631996774198</v>
      </c>
      <c r="E54" s="10">
        <f t="shared" si="40"/>
        <v>1.3010332737000001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1.86519820496774</v>
      </c>
      <c r="E58" s="7"/>
      <c r="F58" s="7"/>
      <c r="G58" s="1">
        <v>1</v>
      </c>
      <c r="H58" s="9">
        <f t="shared" ref="H58:H69" si="42">E59</f>
        <v>1.86519820496774</v>
      </c>
      <c r="I58" s="9">
        <f t="shared" ref="I58:I69" si="43">H58+273.15</f>
        <v>275.0151982049677</v>
      </c>
      <c r="J58" s="9">
        <f t="shared" ref="J58:J69" si="44">EXP(($C$15*(I58-$C$13))/($C$16*I58*$C$13))</f>
        <v>2.2192268483315108E-2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2.2140486523520705E-3</v>
      </c>
      <c r="Q58" s="12">
        <f t="shared" ref="Q58:Q69" si="48">P58*$B$60</f>
        <v>4.2066924394689343E-4</v>
      </c>
      <c r="R58" s="9">
        <f t="shared" ref="R58:R69" si="49">L58*$B$60</f>
        <v>1.8955666666666669E-2</v>
      </c>
      <c r="S58" s="13">
        <f t="shared" ref="S58:S69" si="50">Q58/R58</f>
        <v>2.2192268483315104E-2</v>
      </c>
      <c r="T58" s="2">
        <f t="shared" ref="T58:T69" si="51">$B$59/100</f>
        <v>0.01</v>
      </c>
      <c r="U58" s="14">
        <f t="shared" ref="U58:U69" si="52">S58*T58</f>
        <v>2.2192268483315104E-4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1.2221922684833152E-2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12256.083333333334</v>
      </c>
      <c r="AU58" s="1">
        <f t="shared" ref="AU58:AU69" si="59">AT58*10000*AS58*0.67*AR58*AQ58</f>
        <v>1902414.3056308762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-7.0542294109354797</v>
      </c>
      <c r="E59" s="10">
        <f t="shared" ref="E59:E70" si="61">D58</f>
        <v>1.86519820496774</v>
      </c>
      <c r="F59" s="7" t="s">
        <v>83</v>
      </c>
      <c r="G59" s="1">
        <v>2</v>
      </c>
      <c r="H59" s="9">
        <f t="shared" si="42"/>
        <v>-7.0542294109354797</v>
      </c>
      <c r="I59" s="9">
        <f t="shared" si="43"/>
        <v>266.0957705890645</v>
      </c>
      <c r="J59" s="9">
        <f t="shared" si="44"/>
        <v>6.7733590031026827E-3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0.19731928468098128</v>
      </c>
      <c r="P59" s="9">
        <f t="shared" si="47"/>
        <v>1.3365143533797057E-3</v>
      </c>
      <c r="Q59" s="12">
        <f t="shared" si="48"/>
        <v>2.5393772714214411E-4</v>
      </c>
      <c r="R59" s="9">
        <f t="shared" si="49"/>
        <v>1.8955666666666669E-2</v>
      </c>
      <c r="S59" s="13">
        <f t="shared" si="50"/>
        <v>1.3396401804674631E-2</v>
      </c>
      <c r="T59" s="2">
        <f t="shared" si="51"/>
        <v>0.01</v>
      </c>
      <c r="U59" s="14">
        <f t="shared" si="52"/>
        <v>1.3396401804674631E-4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1.2133964018046747E-2</v>
      </c>
      <c r="AR59" s="9">
        <f t="shared" si="56"/>
        <v>9.9766666666666666</v>
      </c>
      <c r="AS59" s="1">
        <f t="shared" si="57"/>
        <v>0.19</v>
      </c>
      <c r="AT59" s="1">
        <f t="shared" si="58"/>
        <v>12256.083333333334</v>
      </c>
      <c r="AU59" s="1">
        <f t="shared" si="59"/>
        <v>1888723.0206903873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1.54799468210345</v>
      </c>
      <c r="E60" s="10">
        <f t="shared" si="61"/>
        <v>-7.0542294109354797</v>
      </c>
      <c r="F60" s="7" t="s">
        <v>83</v>
      </c>
      <c r="G60" s="1">
        <v>3</v>
      </c>
      <c r="H60" s="9">
        <f t="shared" si="42"/>
        <v>1.54799468210345</v>
      </c>
      <c r="I60" s="9">
        <f t="shared" si="43"/>
        <v>274.6979946821034</v>
      </c>
      <c r="J60" s="9">
        <f t="shared" si="44"/>
        <v>2.1303280442811223E-2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0.2957494369942682</v>
      </c>
      <c r="P60" s="9">
        <f t="shared" si="47"/>
        <v>6.3004331970924234E-3</v>
      </c>
      <c r="Q60" s="12">
        <f t="shared" si="48"/>
        <v>1.1970823074475604E-3</v>
      </c>
      <c r="R60" s="9">
        <f t="shared" si="49"/>
        <v>1.8955666666666669E-2</v>
      </c>
      <c r="S60" s="13">
        <f t="shared" si="50"/>
        <v>6.3151685904701854E-2</v>
      </c>
      <c r="T60" s="2">
        <f t="shared" si="51"/>
        <v>0.01</v>
      </c>
      <c r="U60" s="14">
        <f t="shared" si="52"/>
        <v>6.3151685904701857E-4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1.2631516859047018E-2</v>
      </c>
      <c r="AR60" s="9">
        <f t="shared" si="56"/>
        <v>9.9766666666666666</v>
      </c>
      <c r="AS60" s="1">
        <f t="shared" si="57"/>
        <v>0.19</v>
      </c>
      <c r="AT60" s="1">
        <f t="shared" si="58"/>
        <v>12256.083333333334</v>
      </c>
      <c r="AU60" s="1">
        <f t="shared" si="59"/>
        <v>1966170.0531201398</v>
      </c>
    </row>
    <row r="61" spans="1:48" x14ac:dyDescent="0.15">
      <c r="C61" s="7">
        <v>3</v>
      </c>
      <c r="D61" s="7">
        <f t="shared" si="60"/>
        <v>1.9681611600967699</v>
      </c>
      <c r="E61" s="10">
        <f t="shared" si="61"/>
        <v>1.54799468210345</v>
      </c>
      <c r="F61" s="7" t="s">
        <v>83</v>
      </c>
      <c r="G61" s="1">
        <v>4</v>
      </c>
      <c r="H61" s="9">
        <f t="shared" si="42"/>
        <v>1.9681611600967699</v>
      </c>
      <c r="I61" s="9">
        <f t="shared" si="43"/>
        <v>275.11816116009675</v>
      </c>
      <c r="J61" s="9">
        <f t="shared" si="44"/>
        <v>2.2488276120770027E-2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0.38921567046384242</v>
      </c>
      <c r="P61" s="9">
        <f t="shared" si="47"/>
        <v>8.7527894679215231E-3</v>
      </c>
      <c r="Q61" s="12">
        <f t="shared" si="48"/>
        <v>1.6630299989050894E-3</v>
      </c>
      <c r="R61" s="9">
        <f t="shared" si="49"/>
        <v>1.8955666666666669E-2</v>
      </c>
      <c r="S61" s="13">
        <f t="shared" si="50"/>
        <v>8.7732604088755647E-2</v>
      </c>
      <c r="T61" s="2">
        <f t="shared" si="51"/>
        <v>0.01</v>
      </c>
      <c r="U61" s="14">
        <f t="shared" si="52"/>
        <v>8.7732604088755647E-4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1.2877326040887557E-2</v>
      </c>
      <c r="AR61" s="9">
        <f t="shared" si="56"/>
        <v>9.9766666666666666</v>
      </c>
      <c r="AS61" s="1">
        <f t="shared" si="57"/>
        <v>0.19</v>
      </c>
      <c r="AT61" s="1">
        <f t="shared" si="58"/>
        <v>12256.083333333334</v>
      </c>
      <c r="AU61" s="1">
        <f t="shared" si="59"/>
        <v>2004431.7011478411</v>
      </c>
    </row>
    <row r="62" spans="1:48" x14ac:dyDescent="0.15">
      <c r="C62" s="7">
        <v>4</v>
      </c>
      <c r="D62" s="7">
        <f t="shared" si="60"/>
        <v>7.0195171838666699</v>
      </c>
      <c r="E62" s="10">
        <f t="shared" si="61"/>
        <v>1.9681611600967699</v>
      </c>
      <c r="F62" s="7" t="s">
        <v>83</v>
      </c>
      <c r="G62" s="1">
        <v>5</v>
      </c>
      <c r="H62" s="9">
        <f t="shared" si="42"/>
        <v>7.0195171838666699</v>
      </c>
      <c r="I62" s="9">
        <f t="shared" si="43"/>
        <v>280.16951718386667</v>
      </c>
      <c r="J62" s="9">
        <f t="shared" si="44"/>
        <v>4.2567308642073351E-2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0.36143973694612486</v>
      </c>
      <c r="O62" s="9">
        <f t="shared" si="62"/>
        <v>0.11878981071646272</v>
      </c>
      <c r="P62" s="9">
        <f t="shared" si="47"/>
        <v>5.0565625363011412E-3</v>
      </c>
      <c r="Q62" s="12">
        <f t="shared" si="48"/>
        <v>9.6074688189721688E-4</v>
      </c>
      <c r="R62" s="9">
        <f t="shared" si="49"/>
        <v>1.8955666666666669E-2</v>
      </c>
      <c r="S62" s="13">
        <f t="shared" si="50"/>
        <v>5.068388776780295E-2</v>
      </c>
      <c r="T62" s="2">
        <f t="shared" si="51"/>
        <v>0.01</v>
      </c>
      <c r="U62" s="14">
        <f t="shared" si="52"/>
        <v>5.0683887767802955E-4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1.250683887767803E-2</v>
      </c>
      <c r="AR62" s="9">
        <f t="shared" si="56"/>
        <v>9.9766666666666666</v>
      </c>
      <c r="AS62" s="1">
        <f t="shared" si="57"/>
        <v>0.19</v>
      </c>
      <c r="AT62" s="1">
        <f t="shared" si="58"/>
        <v>12256.083333333334</v>
      </c>
      <c r="AU62" s="1">
        <f t="shared" si="59"/>
        <v>1946763.1904300426</v>
      </c>
    </row>
    <row r="63" spans="1:48" x14ac:dyDescent="0.15">
      <c r="C63" s="7">
        <v>5</v>
      </c>
      <c r="D63" s="7">
        <f t="shared" si="60"/>
        <v>14.647563341290301</v>
      </c>
      <c r="E63" s="10">
        <f t="shared" si="61"/>
        <v>7.0195171838666699</v>
      </c>
      <c r="F63" s="7" t="s">
        <v>85</v>
      </c>
      <c r="G63" s="1">
        <v>6</v>
      </c>
      <c r="H63" s="9">
        <f t="shared" si="42"/>
        <v>14.647563341290301</v>
      </c>
      <c r="I63" s="9">
        <f t="shared" si="43"/>
        <v>287.7975633412903</v>
      </c>
      <c r="J63" s="9">
        <f t="shared" si="44"/>
        <v>0.10693454153297538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0.21349991484682826</v>
      </c>
      <c r="P63" s="9">
        <f t="shared" si="47"/>
        <v>2.2830515511474865E-2</v>
      </c>
      <c r="Q63" s="12">
        <f t="shared" si="48"/>
        <v>4.337797947180224E-3</v>
      </c>
      <c r="R63" s="9">
        <f t="shared" si="49"/>
        <v>1.8955666666666669E-2</v>
      </c>
      <c r="S63" s="13">
        <f t="shared" si="50"/>
        <v>0.22883911304518736</v>
      </c>
      <c r="T63" s="2">
        <f t="shared" si="51"/>
        <v>0.01</v>
      </c>
      <c r="U63" s="14">
        <f t="shared" si="52"/>
        <v>2.2883911304518736E-3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1.4288391130451874E-2</v>
      </c>
      <c r="AR63" s="9">
        <f t="shared" si="56"/>
        <v>9.9766666666666666</v>
      </c>
      <c r="AS63" s="1">
        <f t="shared" si="57"/>
        <v>0.19</v>
      </c>
      <c r="AT63" s="1">
        <f t="shared" si="58"/>
        <v>12256.083333333334</v>
      </c>
      <c r="AU63" s="1">
        <f t="shared" si="59"/>
        <v>2224072.299586148</v>
      </c>
    </row>
    <row r="64" spans="1:48" x14ac:dyDescent="0.15">
      <c r="C64" s="7">
        <v>6</v>
      </c>
      <c r="D64" s="7">
        <f t="shared" si="60"/>
        <v>17.1356194271333</v>
      </c>
      <c r="E64" s="10">
        <f t="shared" si="61"/>
        <v>14.647563341290301</v>
      </c>
      <c r="F64" s="7" t="s">
        <v>83</v>
      </c>
      <c r="G64" s="1">
        <v>7</v>
      </c>
      <c r="H64" s="9">
        <f t="shared" si="42"/>
        <v>17.1356194271333</v>
      </c>
      <c r="I64" s="9">
        <f t="shared" si="43"/>
        <v>290.28561942713327</v>
      </c>
      <c r="J64" s="9">
        <f t="shared" si="44"/>
        <v>0.14290694937564788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0.2904360660020201</v>
      </c>
      <c r="P64" s="9">
        <f t="shared" si="47"/>
        <v>4.1505332181013009E-2</v>
      </c>
      <c r="Q64" s="12">
        <f t="shared" si="48"/>
        <v>7.8860131143924719E-3</v>
      </c>
      <c r="R64" s="9">
        <f t="shared" si="49"/>
        <v>1.8955666666666669E-2</v>
      </c>
      <c r="S64" s="13">
        <f t="shared" si="50"/>
        <v>0.4160240445808186</v>
      </c>
      <c r="T64" s="2">
        <f t="shared" si="51"/>
        <v>0.01</v>
      </c>
      <c r="U64" s="14">
        <f t="shared" si="52"/>
        <v>4.1602404458081863E-3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2.4260240445808184E-2</v>
      </c>
      <c r="AR64" s="9">
        <f t="shared" si="56"/>
        <v>9.9766666666666666</v>
      </c>
      <c r="AS64" s="1">
        <f t="shared" si="57"/>
        <v>0.19</v>
      </c>
      <c r="AT64" s="1">
        <f t="shared" si="58"/>
        <v>12256.083333333334</v>
      </c>
      <c r="AU64" s="1">
        <f t="shared" si="59"/>
        <v>3776249.4226398664</v>
      </c>
    </row>
    <row r="65" spans="1:48" x14ac:dyDescent="0.15">
      <c r="C65" s="7">
        <v>7</v>
      </c>
      <c r="D65" s="7">
        <f t="shared" si="60"/>
        <v>18.244053330967699</v>
      </c>
      <c r="E65" s="10">
        <f t="shared" si="61"/>
        <v>17.1356194271333</v>
      </c>
      <c r="F65" s="7" t="s">
        <v>83</v>
      </c>
      <c r="G65" s="1">
        <v>8</v>
      </c>
      <c r="H65" s="9">
        <f t="shared" si="42"/>
        <v>18.244053330967699</v>
      </c>
      <c r="I65" s="9">
        <f t="shared" si="43"/>
        <v>291.39405333096767</v>
      </c>
      <c r="J65" s="9">
        <f t="shared" si="44"/>
        <v>0.16235487315943248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0.34869740048767378</v>
      </c>
      <c r="P65" s="9">
        <f t="shared" si="47"/>
        <v>5.6612722227200103E-2</v>
      </c>
      <c r="Q65" s="12">
        <f t="shared" si="48"/>
        <v>1.075641722316802E-2</v>
      </c>
      <c r="R65" s="9">
        <f t="shared" si="49"/>
        <v>1.8955666666666669E-2</v>
      </c>
      <c r="S65" s="13">
        <f t="shared" si="50"/>
        <v>0.56745127524757866</v>
      </c>
      <c r="T65" s="2">
        <f t="shared" si="51"/>
        <v>0.01</v>
      </c>
      <c r="U65" s="14">
        <f t="shared" si="52"/>
        <v>5.674512752475787E-3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2.5774512752475786E-2</v>
      </c>
      <c r="AR65" s="9">
        <f t="shared" si="56"/>
        <v>9.9766666666666666</v>
      </c>
      <c r="AS65" s="1">
        <f t="shared" si="57"/>
        <v>0.19</v>
      </c>
      <c r="AT65" s="1">
        <f t="shared" si="58"/>
        <v>12256.083333333334</v>
      </c>
      <c r="AU65" s="1">
        <f t="shared" si="59"/>
        <v>4011954.8327550865</v>
      </c>
    </row>
    <row r="66" spans="1:48" x14ac:dyDescent="0.15">
      <c r="C66" s="7">
        <v>8</v>
      </c>
      <c r="D66" s="7">
        <f t="shared" si="60"/>
        <v>16.884342187096799</v>
      </c>
      <c r="E66" s="10">
        <f t="shared" si="61"/>
        <v>18.244053330967699</v>
      </c>
      <c r="F66" s="7" t="s">
        <v>83</v>
      </c>
      <c r="G66" s="1">
        <v>9</v>
      </c>
      <c r="H66" s="9">
        <f t="shared" si="42"/>
        <v>16.884342187096799</v>
      </c>
      <c r="I66" s="9">
        <f t="shared" si="43"/>
        <v>290.0343421870968</v>
      </c>
      <c r="J66" s="9">
        <f t="shared" si="44"/>
        <v>0.13881384964884938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0.39185134492714035</v>
      </c>
      <c r="P66" s="9">
        <f t="shared" si="47"/>
        <v>5.4394393679415481E-2</v>
      </c>
      <c r="Q66" s="12">
        <f t="shared" si="48"/>
        <v>1.0334934799088941E-2</v>
      </c>
      <c r="R66" s="9">
        <f t="shared" si="49"/>
        <v>1.8955666666666669E-2</v>
      </c>
      <c r="S66" s="13">
        <f t="shared" si="50"/>
        <v>0.54521610771214979</v>
      </c>
      <c r="T66" s="2">
        <f t="shared" si="51"/>
        <v>0.01</v>
      </c>
      <c r="U66" s="14">
        <f t="shared" si="52"/>
        <v>5.4521610771214981E-3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2.5552161077121497E-2</v>
      </c>
      <c r="AR66" s="9">
        <f t="shared" si="56"/>
        <v>9.9766666666666666</v>
      </c>
      <c r="AS66" s="1">
        <f t="shared" si="57"/>
        <v>0.19</v>
      </c>
      <c r="AT66" s="1">
        <f t="shared" si="58"/>
        <v>12256.083333333334</v>
      </c>
      <c r="AU66" s="1">
        <f t="shared" si="59"/>
        <v>3977344.4838776616</v>
      </c>
    </row>
    <row r="67" spans="1:48" x14ac:dyDescent="0.15">
      <c r="C67" s="7">
        <v>9</v>
      </c>
      <c r="D67" s="7">
        <f t="shared" si="60"/>
        <v>13.4212507678333</v>
      </c>
      <c r="E67" s="10">
        <f t="shared" si="61"/>
        <v>16.884342187096799</v>
      </c>
      <c r="F67" s="7" t="s">
        <v>83</v>
      </c>
      <c r="G67" s="1">
        <v>10</v>
      </c>
      <c r="H67" s="9">
        <f t="shared" si="42"/>
        <v>13.4212507678333</v>
      </c>
      <c r="I67" s="9">
        <f t="shared" si="43"/>
        <v>286.57125076783325</v>
      </c>
      <c r="J67" s="9">
        <f t="shared" si="44"/>
        <v>9.2521465067744404E-2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0.43722361791439157</v>
      </c>
      <c r="P67" s="9">
        <f t="shared" si="47"/>
        <v>4.045256969165921E-2</v>
      </c>
      <c r="Q67" s="12">
        <f t="shared" si="48"/>
        <v>7.6859882414152501E-3</v>
      </c>
      <c r="R67" s="9">
        <f t="shared" si="49"/>
        <v>1.8955666666666669E-2</v>
      </c>
      <c r="S67" s="13">
        <f t="shared" si="50"/>
        <v>0.40547179777807424</v>
      </c>
      <c r="T67" s="2">
        <f t="shared" si="51"/>
        <v>0.01</v>
      </c>
      <c r="U67" s="14">
        <f t="shared" si="52"/>
        <v>4.0547179777807429E-3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2.4154717977780744E-2</v>
      </c>
      <c r="AR67" s="9">
        <f t="shared" si="56"/>
        <v>9.9766666666666666</v>
      </c>
      <c r="AS67" s="1">
        <f t="shared" si="57"/>
        <v>0.19</v>
      </c>
      <c r="AT67" s="1">
        <f t="shared" si="58"/>
        <v>12256.083333333334</v>
      </c>
      <c r="AU67" s="1">
        <f t="shared" si="59"/>
        <v>3759824.228509814</v>
      </c>
    </row>
    <row r="68" spans="1:48" x14ac:dyDescent="0.15">
      <c r="C68" s="7">
        <v>10</v>
      </c>
      <c r="D68" s="7">
        <f t="shared" si="60"/>
        <v>5.1789828497096799</v>
      </c>
      <c r="E68" s="10">
        <f t="shared" si="61"/>
        <v>13.4212507678333</v>
      </c>
      <c r="F68" s="7" t="s">
        <v>83</v>
      </c>
      <c r="G68" s="1">
        <v>11</v>
      </c>
      <c r="H68" s="9">
        <f t="shared" si="42"/>
        <v>5.1789828497096799</v>
      </c>
      <c r="I68" s="9">
        <f t="shared" si="43"/>
        <v>278.32898284970963</v>
      </c>
      <c r="J68" s="9">
        <f t="shared" si="44"/>
        <v>3.3827378738346701E-2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0.37693249581159571</v>
      </c>
      <c r="O68" s="9">
        <f t="shared" si="62"/>
        <v>0.1196052190778033</v>
      </c>
      <c r="P68" s="9">
        <f t="shared" si="47"/>
        <v>4.045931044827783E-3</v>
      </c>
      <c r="Q68" s="12">
        <f t="shared" si="48"/>
        <v>7.6872689851727877E-4</v>
      </c>
      <c r="R68" s="9">
        <f t="shared" si="49"/>
        <v>1.8955666666666669E-2</v>
      </c>
      <c r="S68" s="13">
        <f t="shared" si="50"/>
        <v>4.0553936299643663E-2</v>
      </c>
      <c r="T68" s="2">
        <f t="shared" si="51"/>
        <v>0.01</v>
      </c>
      <c r="U68" s="14">
        <f t="shared" si="52"/>
        <v>4.0553936299643663E-4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1.2405539362996437E-2</v>
      </c>
      <c r="AR68" s="9">
        <f t="shared" si="56"/>
        <v>9.9766666666666666</v>
      </c>
      <c r="AS68" s="1">
        <f t="shared" si="57"/>
        <v>0.19</v>
      </c>
      <c r="AT68" s="1">
        <f t="shared" si="58"/>
        <v>12256.083333333334</v>
      </c>
      <c r="AU68" s="1">
        <f t="shared" si="59"/>
        <v>1930995.3238796447</v>
      </c>
    </row>
    <row r="69" spans="1:48" x14ac:dyDescent="0.15">
      <c r="C69" s="7">
        <v>11</v>
      </c>
      <c r="D69" s="7">
        <f t="shared" si="60"/>
        <v>1.3010332737000001</v>
      </c>
      <c r="E69" s="10">
        <f t="shared" si="61"/>
        <v>5.1789828497096799</v>
      </c>
      <c r="F69" s="7" t="s">
        <v>85</v>
      </c>
      <c r="G69" s="1">
        <v>12</v>
      </c>
      <c r="H69" s="9">
        <f t="shared" si="42"/>
        <v>1.3010332737000001</v>
      </c>
      <c r="I69" s="9">
        <f t="shared" si="43"/>
        <v>274.45103327369998</v>
      </c>
      <c r="J69" s="9">
        <f t="shared" si="44"/>
        <v>2.0634530973778754E-2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0.21532595469964219</v>
      </c>
      <c r="P69" s="9">
        <f t="shared" si="47"/>
        <v>4.4431500817082477E-3</v>
      </c>
      <c r="Q69" s="12">
        <f t="shared" si="48"/>
        <v>8.4419851552456704E-4</v>
      </c>
      <c r="R69" s="9">
        <f t="shared" si="49"/>
        <v>1.8955666666666669E-2</v>
      </c>
      <c r="S69" s="13">
        <f t="shared" si="50"/>
        <v>4.4535416789591518E-2</v>
      </c>
      <c r="T69" s="2">
        <f t="shared" si="51"/>
        <v>0.01</v>
      </c>
      <c r="U69" s="14">
        <f t="shared" si="52"/>
        <v>4.4535416789591518E-4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1.2445354167895915E-2</v>
      </c>
      <c r="AR69" s="9">
        <f t="shared" si="56"/>
        <v>9.9766666666666666</v>
      </c>
      <c r="AS69" s="1">
        <f t="shared" si="57"/>
        <v>0.19</v>
      </c>
      <c r="AT69" s="1">
        <f t="shared" si="58"/>
        <v>12256.083333333334</v>
      </c>
      <c r="AU69" s="1">
        <f t="shared" si="59"/>
        <v>1937192.732942841</v>
      </c>
      <c r="AV69" s="1">
        <f>SUM(AU58:AU69)</f>
        <v>31326135.595210347</v>
      </c>
    </row>
    <row r="70" spans="1:48" x14ac:dyDescent="0.15">
      <c r="C70" s="7">
        <v>12</v>
      </c>
      <c r="D70" s="7">
        <f t="shared" si="60"/>
        <v>0.75750631996774198</v>
      </c>
      <c r="E70" s="10">
        <f t="shared" si="61"/>
        <v>1.3010332737000001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1.86519820496774</v>
      </c>
      <c r="E73" s="7"/>
      <c r="F73" s="7"/>
      <c r="G73" s="1">
        <v>1</v>
      </c>
      <c r="H73" s="9">
        <f t="shared" ref="H73:H84" si="63">E74</f>
        <v>1.86519820496774</v>
      </c>
      <c r="I73" s="9">
        <f t="shared" ref="I73:I84" si="64">H73+273.15</f>
        <v>275.0151982049677</v>
      </c>
      <c r="J73" s="9">
        <f t="shared" ref="J73:J84" si="65">EXP(($C$15*(I73-$C$13))/($C$16*I73*$C$13))</f>
        <v>2.2192268483315108E-2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2.4300533989230046E-3</v>
      </c>
      <c r="Q73" s="12">
        <f t="shared" ref="Q73:Q84" si="69">P73*$B$75</f>
        <v>4.3740961180614084E-4</v>
      </c>
      <c r="R73" s="9">
        <f t="shared" ref="R73:R84" si="70">L73*$B$75</f>
        <v>1.9710000000000002E-2</v>
      </c>
      <c r="S73" s="13">
        <f t="shared" ref="S73:S84" si="71">Q73/R73</f>
        <v>2.2192268483315108E-2</v>
      </c>
      <c r="T73" s="2">
        <f t="shared" ref="T73:T84" si="72">$B$74/100</f>
        <v>0.01</v>
      </c>
      <c r="U73" s="14">
        <f t="shared" ref="U73:U84" si="73">S73*T73</f>
        <v>2.2192268483315109E-4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1.2821922684833151E-2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1127.1666666666667</v>
      </c>
      <c r="AU73" s="1">
        <f t="shared" ref="AU73:AU84" si="80">AT73*10000*AS73*0.67*AR73*AQ73</f>
        <v>190854.63778852022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-7.0542294109354797</v>
      </c>
      <c r="E74" s="10">
        <f t="shared" ref="E74:E85" si="82">D73</f>
        <v>1.86519820496774</v>
      </c>
      <c r="F74" s="7" t="s">
        <v>83</v>
      </c>
      <c r="G74" s="1">
        <v>2</v>
      </c>
      <c r="H74" s="9">
        <f t="shared" si="63"/>
        <v>-7.0542294109354797</v>
      </c>
      <c r="I74" s="9">
        <f t="shared" si="64"/>
        <v>266.0957705890645</v>
      </c>
      <c r="J74" s="9">
        <f t="shared" si="65"/>
        <v>6.7733590031026827E-3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0.21656994660107703</v>
      </c>
      <c r="P74" s="9">
        <f t="shared" si="68"/>
        <v>1.4669059976118724E-3</v>
      </c>
      <c r="Q74" s="12">
        <f t="shared" si="69"/>
        <v>2.6404307957013704E-4</v>
      </c>
      <c r="R74" s="9">
        <f t="shared" si="70"/>
        <v>1.9710000000000002E-2</v>
      </c>
      <c r="S74" s="13">
        <f t="shared" si="71"/>
        <v>1.3396401804674633E-2</v>
      </c>
      <c r="T74" s="2">
        <f t="shared" si="72"/>
        <v>0.01</v>
      </c>
      <c r="U74" s="14">
        <f t="shared" si="73"/>
        <v>1.3396401804674634E-4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1.2733964018046747E-2</v>
      </c>
      <c r="AR74" s="9">
        <f t="shared" si="77"/>
        <v>10.950000000000001</v>
      </c>
      <c r="AS74" s="1">
        <f t="shared" si="78"/>
        <v>0.18</v>
      </c>
      <c r="AT74" s="1">
        <f t="shared" si="79"/>
        <v>1127.1666666666667</v>
      </c>
      <c r="AU74" s="1">
        <f t="shared" si="80"/>
        <v>189545.37084763171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1.54799468210345</v>
      </c>
      <c r="E75" s="10">
        <f t="shared" si="82"/>
        <v>-7.0542294109354797</v>
      </c>
      <c r="F75" s="7" t="s">
        <v>83</v>
      </c>
      <c r="G75" s="1">
        <v>3</v>
      </c>
      <c r="H75" s="9">
        <f t="shared" si="63"/>
        <v>1.54799468210345</v>
      </c>
      <c r="I75" s="9">
        <f t="shared" si="64"/>
        <v>274.6979946821034</v>
      </c>
      <c r="J75" s="9">
        <f t="shared" si="65"/>
        <v>2.1303280442811223E-2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0.32460304060346518</v>
      </c>
      <c r="P75" s="9">
        <f t="shared" si="68"/>
        <v>6.9151096065648565E-3</v>
      </c>
      <c r="Q75" s="12">
        <f t="shared" si="69"/>
        <v>1.2447197291816741E-3</v>
      </c>
      <c r="R75" s="9">
        <f t="shared" si="70"/>
        <v>1.9710000000000002E-2</v>
      </c>
      <c r="S75" s="13">
        <f t="shared" si="71"/>
        <v>6.3151685904701868E-2</v>
      </c>
      <c r="T75" s="2">
        <f t="shared" si="72"/>
        <v>0.01</v>
      </c>
      <c r="U75" s="14">
        <f t="shared" si="73"/>
        <v>6.3151685904701868E-4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1.3231516859047018E-2</v>
      </c>
      <c r="AR75" s="9">
        <f t="shared" si="77"/>
        <v>10.950000000000001</v>
      </c>
      <c r="AS75" s="1">
        <f t="shared" si="78"/>
        <v>0.18</v>
      </c>
      <c r="AT75" s="1">
        <f t="shared" si="79"/>
        <v>1127.1666666666667</v>
      </c>
      <c r="AU75" s="1">
        <f t="shared" si="80"/>
        <v>196951.45725010886</v>
      </c>
    </row>
    <row r="76" spans="1:48" x14ac:dyDescent="0.15">
      <c r="C76" s="7">
        <v>3</v>
      </c>
      <c r="D76" s="7">
        <f t="shared" si="81"/>
        <v>1.9681611600967699</v>
      </c>
      <c r="E76" s="10">
        <f t="shared" si="82"/>
        <v>1.54799468210345</v>
      </c>
      <c r="F76" s="7" t="s">
        <v>83</v>
      </c>
      <c r="G76" s="1">
        <v>4</v>
      </c>
      <c r="H76" s="9">
        <f t="shared" si="63"/>
        <v>1.9681611600967699</v>
      </c>
      <c r="I76" s="9">
        <f t="shared" si="64"/>
        <v>275.11816116009675</v>
      </c>
      <c r="J76" s="9">
        <f t="shared" si="65"/>
        <v>2.2488276120770027E-2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0.42718793099690033</v>
      </c>
      <c r="P76" s="9">
        <f t="shared" si="68"/>
        <v>9.6067201477187478E-3</v>
      </c>
      <c r="Q76" s="12">
        <f t="shared" si="69"/>
        <v>1.7292096265893746E-3</v>
      </c>
      <c r="R76" s="9">
        <f t="shared" si="70"/>
        <v>1.9710000000000002E-2</v>
      </c>
      <c r="S76" s="13">
        <f t="shared" si="71"/>
        <v>8.7732604088755675E-2</v>
      </c>
      <c r="T76" s="2">
        <f t="shared" si="72"/>
        <v>0.01</v>
      </c>
      <c r="U76" s="14">
        <f t="shared" si="73"/>
        <v>8.7732604088755679E-4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1.3477326040887557E-2</v>
      </c>
      <c r="AR76" s="9">
        <f t="shared" si="77"/>
        <v>10.950000000000001</v>
      </c>
      <c r="AS76" s="1">
        <f t="shared" si="78"/>
        <v>0.18</v>
      </c>
      <c r="AT76" s="1">
        <f t="shared" si="79"/>
        <v>1127.1666666666667</v>
      </c>
      <c r="AU76" s="1">
        <f t="shared" si="80"/>
        <v>200610.33303016346</v>
      </c>
    </row>
    <row r="77" spans="1:48" x14ac:dyDescent="0.15">
      <c r="C77" s="7">
        <v>4</v>
      </c>
      <c r="D77" s="7">
        <f t="shared" si="81"/>
        <v>7.0195171838666699</v>
      </c>
      <c r="E77" s="10">
        <f t="shared" si="82"/>
        <v>1.9681611600967699</v>
      </c>
      <c r="F77" s="7" t="s">
        <v>83</v>
      </c>
      <c r="G77" s="1">
        <v>5</v>
      </c>
      <c r="H77" s="9">
        <f t="shared" si="63"/>
        <v>7.0195171838666699</v>
      </c>
      <c r="I77" s="9">
        <f t="shared" si="64"/>
        <v>280.16951718386667</v>
      </c>
      <c r="J77" s="9">
        <f t="shared" si="65"/>
        <v>4.2567308642073351E-2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0.39670215030672251</v>
      </c>
      <c r="O77" s="9">
        <f t="shared" si="83"/>
        <v>0.13037906054245907</v>
      </c>
      <c r="P77" s="9">
        <f t="shared" si="68"/>
        <v>5.5498857105744223E-3</v>
      </c>
      <c r="Q77" s="12">
        <f t="shared" si="69"/>
        <v>9.9897942790339598E-4</v>
      </c>
      <c r="R77" s="9">
        <f t="shared" si="70"/>
        <v>1.9710000000000002E-2</v>
      </c>
      <c r="S77" s="13">
        <f t="shared" si="71"/>
        <v>5.0683887767802936E-2</v>
      </c>
      <c r="T77" s="2">
        <f t="shared" si="72"/>
        <v>0.01</v>
      </c>
      <c r="U77" s="14">
        <f t="shared" si="73"/>
        <v>5.0683887767802934E-4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1.310683887767803E-2</v>
      </c>
      <c r="AR77" s="9">
        <f t="shared" si="77"/>
        <v>10.950000000000001</v>
      </c>
      <c r="AS77" s="1">
        <f t="shared" si="78"/>
        <v>0.18</v>
      </c>
      <c r="AT77" s="1">
        <f t="shared" si="79"/>
        <v>1127.1666666666667</v>
      </c>
      <c r="AU77" s="1">
        <f t="shared" si="80"/>
        <v>195095.62239918363</v>
      </c>
    </row>
    <row r="78" spans="1:48" x14ac:dyDescent="0.15">
      <c r="C78" s="7">
        <v>5</v>
      </c>
      <c r="D78" s="7">
        <f t="shared" si="81"/>
        <v>14.647563341290301</v>
      </c>
      <c r="E78" s="10">
        <f t="shared" si="82"/>
        <v>7.0195171838666699</v>
      </c>
      <c r="F78" s="7" t="s">
        <v>85</v>
      </c>
      <c r="G78" s="1">
        <v>6</v>
      </c>
      <c r="H78" s="9">
        <f t="shared" si="63"/>
        <v>14.647563341290301</v>
      </c>
      <c r="I78" s="9">
        <f t="shared" si="64"/>
        <v>287.7975633412903</v>
      </c>
      <c r="J78" s="9">
        <f t="shared" si="65"/>
        <v>0.10693454153297538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0.23432917483188467</v>
      </c>
      <c r="P78" s="9">
        <f t="shared" si="68"/>
        <v>2.5057882878448019E-2</v>
      </c>
      <c r="Q78" s="12">
        <f t="shared" si="69"/>
        <v>4.5104189181206433E-3</v>
      </c>
      <c r="R78" s="9">
        <f t="shared" si="70"/>
        <v>1.9710000000000002E-2</v>
      </c>
      <c r="S78" s="13">
        <f t="shared" si="71"/>
        <v>0.22883911304518736</v>
      </c>
      <c r="T78" s="2">
        <f t="shared" si="72"/>
        <v>0.01</v>
      </c>
      <c r="U78" s="14">
        <f t="shared" si="73"/>
        <v>2.2883911304518736E-3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1.4888391130451874E-2</v>
      </c>
      <c r="AR78" s="9">
        <f t="shared" si="77"/>
        <v>10.950000000000001</v>
      </c>
      <c r="AS78" s="1">
        <f t="shared" si="78"/>
        <v>0.18</v>
      </c>
      <c r="AT78" s="1">
        <f t="shared" si="79"/>
        <v>1127.1666666666667</v>
      </c>
      <c r="AU78" s="1">
        <f t="shared" si="80"/>
        <v>221614.07195329579</v>
      </c>
    </row>
    <row r="79" spans="1:48" x14ac:dyDescent="0.15">
      <c r="C79" s="7">
        <v>6</v>
      </c>
      <c r="D79" s="7">
        <f t="shared" si="81"/>
        <v>17.1356194271333</v>
      </c>
      <c r="E79" s="10">
        <f t="shared" si="82"/>
        <v>14.647563341290301</v>
      </c>
      <c r="F79" s="7" t="s">
        <v>83</v>
      </c>
      <c r="G79" s="1">
        <v>7</v>
      </c>
      <c r="H79" s="9">
        <f t="shared" si="63"/>
        <v>17.1356194271333</v>
      </c>
      <c r="I79" s="9">
        <f t="shared" si="64"/>
        <v>290.28561942713327</v>
      </c>
      <c r="J79" s="9">
        <f t="shared" si="65"/>
        <v>0.14290694937564788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0.31877129195343668</v>
      </c>
      <c r="P79" s="9">
        <f t="shared" si="68"/>
        <v>4.5554632881599645E-2</v>
      </c>
      <c r="Q79" s="12">
        <f t="shared" si="69"/>
        <v>8.1998339186879366E-3</v>
      </c>
      <c r="R79" s="9">
        <f t="shared" si="70"/>
        <v>1.9710000000000002E-2</v>
      </c>
      <c r="S79" s="13">
        <f t="shared" si="71"/>
        <v>0.41602404458081865</v>
      </c>
      <c r="T79" s="2">
        <f t="shared" si="72"/>
        <v>0.01</v>
      </c>
      <c r="U79" s="14">
        <f t="shared" si="73"/>
        <v>4.1602404458081863E-3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2.5760240445808186E-2</v>
      </c>
      <c r="AR79" s="9">
        <f t="shared" si="77"/>
        <v>10.950000000000001</v>
      </c>
      <c r="AS79" s="1">
        <f t="shared" si="78"/>
        <v>0.18</v>
      </c>
      <c r="AT79" s="1">
        <f t="shared" si="79"/>
        <v>1127.1666666666667</v>
      </c>
      <c r="AU79" s="1">
        <f t="shared" si="80"/>
        <v>383441.81917783001</v>
      </c>
    </row>
    <row r="80" spans="1:48" x14ac:dyDescent="0.15">
      <c r="C80" s="7">
        <v>7</v>
      </c>
      <c r="D80" s="7">
        <f t="shared" si="81"/>
        <v>18.244053330967699</v>
      </c>
      <c r="E80" s="10">
        <f t="shared" si="82"/>
        <v>17.1356194271333</v>
      </c>
      <c r="F80" s="7" t="s">
        <v>83</v>
      </c>
      <c r="G80" s="1">
        <v>8</v>
      </c>
      <c r="H80" s="9">
        <f t="shared" si="63"/>
        <v>18.244053330967699</v>
      </c>
      <c r="I80" s="9">
        <f t="shared" si="64"/>
        <v>291.39405333096767</v>
      </c>
      <c r="J80" s="9">
        <f t="shared" si="65"/>
        <v>0.16235487315943248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0.38271665907183705</v>
      </c>
      <c r="P80" s="9">
        <f t="shared" si="68"/>
        <v>6.2135914639609865E-2</v>
      </c>
      <c r="Q80" s="12">
        <f t="shared" si="69"/>
        <v>1.1184464635129775E-2</v>
      </c>
      <c r="R80" s="9">
        <f t="shared" si="70"/>
        <v>1.9710000000000002E-2</v>
      </c>
      <c r="S80" s="13">
        <f t="shared" si="71"/>
        <v>0.56745127524757855</v>
      </c>
      <c r="T80" s="2">
        <f t="shared" si="72"/>
        <v>0.01</v>
      </c>
      <c r="U80" s="14">
        <f t="shared" si="73"/>
        <v>5.6745127524757853E-3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2.7274512752475787E-2</v>
      </c>
      <c r="AR80" s="9">
        <f t="shared" si="77"/>
        <v>10.950000000000001</v>
      </c>
      <c r="AS80" s="1">
        <f t="shared" si="78"/>
        <v>0.18</v>
      </c>
      <c r="AT80" s="1">
        <f t="shared" si="79"/>
        <v>1127.1666666666667</v>
      </c>
      <c r="AU80" s="1">
        <f t="shared" si="80"/>
        <v>405981.80009224411</v>
      </c>
    </row>
    <row r="81" spans="1:48" x14ac:dyDescent="0.15">
      <c r="C81" s="7">
        <v>8</v>
      </c>
      <c r="D81" s="7">
        <f t="shared" si="81"/>
        <v>16.884342187096799</v>
      </c>
      <c r="E81" s="10">
        <f t="shared" si="82"/>
        <v>18.244053330967699</v>
      </c>
      <c r="F81" s="7" t="s">
        <v>83</v>
      </c>
      <c r="G81" s="1">
        <v>9</v>
      </c>
      <c r="H81" s="9">
        <f t="shared" si="63"/>
        <v>16.884342187096799</v>
      </c>
      <c r="I81" s="9">
        <f t="shared" si="64"/>
        <v>290.0343421870968</v>
      </c>
      <c r="J81" s="9">
        <f t="shared" si="65"/>
        <v>0.13881384964884938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0.43008074443222721</v>
      </c>
      <c r="P81" s="9">
        <f t="shared" si="68"/>
        <v>5.9701163794480407E-2</v>
      </c>
      <c r="Q81" s="12">
        <f t="shared" si="69"/>
        <v>1.0746209483006473E-2</v>
      </c>
      <c r="R81" s="9">
        <f t="shared" si="70"/>
        <v>1.9710000000000002E-2</v>
      </c>
      <c r="S81" s="13">
        <f t="shared" si="71"/>
        <v>0.54521610771214979</v>
      </c>
      <c r="T81" s="2">
        <f t="shared" si="72"/>
        <v>0.01</v>
      </c>
      <c r="U81" s="14">
        <f t="shared" si="73"/>
        <v>5.4521610771214981E-3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2.7052161077121498E-2</v>
      </c>
      <c r="AR81" s="9">
        <f t="shared" si="77"/>
        <v>10.950000000000001</v>
      </c>
      <c r="AS81" s="1">
        <f t="shared" si="78"/>
        <v>0.18</v>
      </c>
      <c r="AT81" s="1">
        <f t="shared" si="79"/>
        <v>1127.1666666666667</v>
      </c>
      <c r="AU81" s="1">
        <f t="shared" si="80"/>
        <v>402672.08987915638</v>
      </c>
    </row>
    <row r="82" spans="1:48" x14ac:dyDescent="0.15">
      <c r="C82" s="7">
        <v>9</v>
      </c>
      <c r="D82" s="7">
        <f t="shared" si="81"/>
        <v>13.4212507678333</v>
      </c>
      <c r="E82" s="10">
        <f t="shared" si="82"/>
        <v>16.884342187096799</v>
      </c>
      <c r="F82" s="7" t="s">
        <v>83</v>
      </c>
      <c r="G82" s="1">
        <v>10</v>
      </c>
      <c r="H82" s="9">
        <f t="shared" si="63"/>
        <v>13.4212507678333</v>
      </c>
      <c r="I82" s="9">
        <f t="shared" si="64"/>
        <v>286.57125076783325</v>
      </c>
      <c r="J82" s="9">
        <f t="shared" si="65"/>
        <v>9.2521465067744404E-2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0.47987958063774683</v>
      </c>
      <c r="P82" s="9">
        <f t="shared" si="68"/>
        <v>4.4399161856699128E-2</v>
      </c>
      <c r="Q82" s="12">
        <f t="shared" si="69"/>
        <v>7.9918491342058431E-3</v>
      </c>
      <c r="R82" s="9">
        <f t="shared" si="70"/>
        <v>1.9710000000000002E-2</v>
      </c>
      <c r="S82" s="13">
        <f t="shared" si="71"/>
        <v>0.40547179777807418</v>
      </c>
      <c r="T82" s="2">
        <f t="shared" si="72"/>
        <v>0.01</v>
      </c>
      <c r="U82" s="14">
        <f t="shared" si="73"/>
        <v>4.054717977780742E-3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2.5654717977780742E-2</v>
      </c>
      <c r="AR82" s="9">
        <f t="shared" si="77"/>
        <v>10.950000000000001</v>
      </c>
      <c r="AS82" s="1">
        <f t="shared" si="78"/>
        <v>0.18</v>
      </c>
      <c r="AT82" s="1">
        <f t="shared" si="79"/>
        <v>1127.1666666666667</v>
      </c>
      <c r="AU82" s="1">
        <f t="shared" si="80"/>
        <v>381871.11461900821</v>
      </c>
    </row>
    <row r="83" spans="1:48" x14ac:dyDescent="0.15">
      <c r="C83" s="7">
        <v>10</v>
      </c>
      <c r="D83" s="7">
        <f t="shared" si="81"/>
        <v>5.1789828497096799</v>
      </c>
      <c r="E83" s="10">
        <f t="shared" si="82"/>
        <v>13.4212507678333</v>
      </c>
      <c r="F83" s="7" t="s">
        <v>83</v>
      </c>
      <c r="G83" s="1">
        <v>11</v>
      </c>
      <c r="H83" s="9">
        <f t="shared" si="63"/>
        <v>5.1789828497096799</v>
      </c>
      <c r="I83" s="9">
        <f t="shared" si="64"/>
        <v>278.32898284970963</v>
      </c>
      <c r="J83" s="9">
        <f t="shared" si="65"/>
        <v>3.3827378738346701E-2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0.41370639784199531</v>
      </c>
      <c r="O83" s="9">
        <f t="shared" si="83"/>
        <v>0.13127402093905244</v>
      </c>
      <c r="P83" s="9">
        <f t="shared" si="68"/>
        <v>4.4406560248109826E-3</v>
      </c>
      <c r="Q83" s="12">
        <f t="shared" si="69"/>
        <v>7.9931808446597678E-4</v>
      </c>
      <c r="R83" s="9">
        <f t="shared" si="70"/>
        <v>1.9710000000000002E-2</v>
      </c>
      <c r="S83" s="13">
        <f t="shared" si="71"/>
        <v>4.055393629964367E-2</v>
      </c>
      <c r="T83" s="2">
        <f t="shared" si="72"/>
        <v>0.01</v>
      </c>
      <c r="U83" s="14">
        <f t="shared" si="73"/>
        <v>4.0553936299643668E-4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1.3005539362996437E-2</v>
      </c>
      <c r="AR83" s="9">
        <f t="shared" si="77"/>
        <v>10.950000000000001</v>
      </c>
      <c r="AS83" s="1">
        <f t="shared" si="78"/>
        <v>0.18</v>
      </c>
      <c r="AT83" s="1">
        <f t="shared" si="79"/>
        <v>1127.1666666666667</v>
      </c>
      <c r="AU83" s="1">
        <f t="shared" si="80"/>
        <v>193587.77660585518</v>
      </c>
    </row>
    <row r="84" spans="1:48" x14ac:dyDescent="0.15">
      <c r="C84" s="7">
        <v>11</v>
      </c>
      <c r="D84" s="7">
        <f t="shared" si="81"/>
        <v>1.3010332737000001</v>
      </c>
      <c r="E84" s="10">
        <f t="shared" si="82"/>
        <v>5.1789828497096799</v>
      </c>
      <c r="F84" s="7" t="s">
        <v>85</v>
      </c>
      <c r="G84" s="1">
        <v>12</v>
      </c>
      <c r="H84" s="9">
        <f t="shared" si="63"/>
        <v>1.3010332737000001</v>
      </c>
      <c r="I84" s="9">
        <f t="shared" si="64"/>
        <v>274.45103327369998</v>
      </c>
      <c r="J84" s="9">
        <f t="shared" si="65"/>
        <v>2.0634530973778754E-2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0.23633336491424148</v>
      </c>
      <c r="P84" s="9">
        <f t="shared" si="68"/>
        <v>4.8766281384602728E-3</v>
      </c>
      <c r="Q84" s="12">
        <f t="shared" si="69"/>
        <v>8.7779306492284908E-4</v>
      </c>
      <c r="R84" s="9">
        <f t="shared" si="70"/>
        <v>1.9710000000000002E-2</v>
      </c>
      <c r="S84" s="13">
        <f t="shared" si="71"/>
        <v>4.4535416789591525E-2</v>
      </c>
      <c r="T84" s="2">
        <f t="shared" si="72"/>
        <v>0.01</v>
      </c>
      <c r="U84" s="14">
        <f t="shared" si="73"/>
        <v>4.4535416789591529E-4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1.3045354167895915E-2</v>
      </c>
      <c r="AR84" s="9">
        <f t="shared" si="77"/>
        <v>10.950000000000001</v>
      </c>
      <c r="AS84" s="1">
        <f t="shared" si="78"/>
        <v>0.18</v>
      </c>
      <c r="AT84" s="1">
        <f t="shared" si="79"/>
        <v>1127.1666666666667</v>
      </c>
      <c r="AU84" s="1">
        <f t="shared" si="80"/>
        <v>194180.42096618182</v>
      </c>
      <c r="AV84" s="1">
        <f>SUM(AU73:AU84)</f>
        <v>3156406.5146091795</v>
      </c>
    </row>
    <row r="85" spans="1:48" x14ac:dyDescent="0.15">
      <c r="C85" s="7">
        <v>12</v>
      </c>
      <c r="D85" s="7">
        <f t="shared" si="81"/>
        <v>0.75750631996774198</v>
      </c>
      <c r="E85" s="10">
        <f t="shared" si="82"/>
        <v>1.3010332737000001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1.86519820496774</v>
      </c>
      <c r="E89" s="7"/>
      <c r="F89" s="7"/>
      <c r="G89" s="1">
        <v>1</v>
      </c>
      <c r="H89" s="9">
        <f t="shared" ref="H89:H100" si="84">E90</f>
        <v>1.86519820496774</v>
      </c>
      <c r="I89" s="9">
        <f t="shared" ref="I89:I100" si="85">H89+273.15</f>
        <v>275.0151982049677</v>
      </c>
      <c r="J89" s="9">
        <f t="shared" ref="J89:J100" si="86">EXP(($C$15*(I89-$C$13))/($C$16*I89*$C$13))</f>
        <v>2.2192268483315108E-2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0.11773608717781955</v>
      </c>
      <c r="Q89" s="12">
        <f t="shared" ref="Q89:Q100" si="90">P89*$B$91</f>
        <v>5.2981239230018802E-2</v>
      </c>
      <c r="R89" s="9">
        <f t="shared" ref="R89:R100" si="91">L89*$B$91</f>
        <v>2.3873737500000001</v>
      </c>
      <c r="S89" s="13">
        <f t="shared" ref="S89:S100" si="92">Q89/R89</f>
        <v>2.2192268483315108E-2</v>
      </c>
      <c r="T89" s="2">
        <f t="shared" ref="T89:T100" si="93">$B$90/100</f>
        <v>0.51</v>
      </c>
      <c r="U89" s="14">
        <f t="shared" ref="U89:U100" si="94">S89*T89</f>
        <v>1.1318056926490705E-2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3.374939416333695E-2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57318.5</v>
      </c>
      <c r="AN89" s="1">
        <f t="shared" ref="AN89:AN100" si="99">AM89*10000*AK89*AJ89</f>
        <v>201232685.1487616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-7.0542294109354797</v>
      </c>
      <c r="E90" s="10">
        <f t="shared" ref="E90:E101" si="101">D89</f>
        <v>1.86519820496774</v>
      </c>
      <c r="F90" s="7" t="s">
        <v>83</v>
      </c>
      <c r="G90" s="1">
        <v>2</v>
      </c>
      <c r="H90" s="9">
        <f t="shared" si="84"/>
        <v>-7.0542294109354797</v>
      </c>
      <c r="I90" s="9">
        <f t="shared" si="85"/>
        <v>266.0957705890645</v>
      </c>
      <c r="J90" s="9">
        <f t="shared" si="86"/>
        <v>6.7733590031026827E-3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10.49281391282218</v>
      </c>
      <c r="P90" s="9">
        <f t="shared" si="89"/>
        <v>7.1071595584295197E-2</v>
      </c>
      <c r="Q90" s="12">
        <f t="shared" si="90"/>
        <v>3.1982218012932842E-2</v>
      </c>
      <c r="R90" s="9">
        <f t="shared" si="91"/>
        <v>2.3873737500000001</v>
      </c>
      <c r="S90" s="13">
        <f t="shared" si="92"/>
        <v>1.3396401804674631E-2</v>
      </c>
      <c r="T90" s="2">
        <f t="shared" si="93"/>
        <v>0.51</v>
      </c>
      <c r="U90" s="14">
        <f t="shared" si="94"/>
        <v>6.8321649203840623E-3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3.2396897723495792E-2</v>
      </c>
      <c r="AK90" s="9">
        <f t="shared" si="96"/>
        <v>10.4025</v>
      </c>
      <c r="AL90" s="1">
        <f t="shared" si="97"/>
        <v>0.45</v>
      </c>
      <c r="AM90" s="17">
        <f t="shared" si="98"/>
        <v>57318.5</v>
      </c>
      <c r="AN90" s="1">
        <f t="shared" si="99"/>
        <v>193168348.08463022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1.54799468210345</v>
      </c>
      <c r="E91" s="10">
        <f t="shared" si="101"/>
        <v>-7.0542294109354797</v>
      </c>
      <c r="F91" s="7" t="s">
        <v>83</v>
      </c>
      <c r="G91" s="1">
        <v>3</v>
      </c>
      <c r="H91" s="9">
        <f t="shared" si="84"/>
        <v>1.54799468210345</v>
      </c>
      <c r="I91" s="9">
        <f t="shared" si="85"/>
        <v>274.6979946821034</v>
      </c>
      <c r="J91" s="9">
        <f t="shared" si="86"/>
        <v>2.1303280442811223E-2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15.727017317237886</v>
      </c>
      <c r="P91" s="9">
        <f t="shared" si="89"/>
        <v>0.33503706043806725</v>
      </c>
      <c r="Q91" s="12">
        <f t="shared" si="90"/>
        <v>0.15076667719713027</v>
      </c>
      <c r="R91" s="9">
        <f t="shared" si="91"/>
        <v>2.3873737500000001</v>
      </c>
      <c r="S91" s="13">
        <f t="shared" si="92"/>
        <v>6.3151685904701882E-2</v>
      </c>
      <c r="T91" s="2">
        <f t="shared" si="93"/>
        <v>0.51</v>
      </c>
      <c r="U91" s="14">
        <f t="shared" si="94"/>
        <v>3.2207359811397961E-2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4.0047518983136486E-2</v>
      </c>
      <c r="AK91" s="9">
        <f t="shared" si="96"/>
        <v>10.4025</v>
      </c>
      <c r="AL91" s="1">
        <f t="shared" si="97"/>
        <v>0.45</v>
      </c>
      <c r="AM91" s="17">
        <f t="shared" si="98"/>
        <v>57318.5</v>
      </c>
      <c r="AN91" s="1">
        <f t="shared" si="99"/>
        <v>238785613.14375138</v>
      </c>
    </row>
    <row r="92" spans="1:48" x14ac:dyDescent="0.15">
      <c r="C92" s="7">
        <v>3</v>
      </c>
      <c r="D92" s="7">
        <f t="shared" si="100"/>
        <v>1.9681611600967699</v>
      </c>
      <c r="E92" s="10">
        <f t="shared" si="101"/>
        <v>1.54799468210345</v>
      </c>
      <c r="F92" s="7" t="s">
        <v>83</v>
      </c>
      <c r="G92" s="1">
        <v>4</v>
      </c>
      <c r="H92" s="9">
        <f t="shared" si="84"/>
        <v>1.9681611600967699</v>
      </c>
      <c r="I92" s="9">
        <f t="shared" si="85"/>
        <v>275.11816116009675</v>
      </c>
      <c r="J92" s="9">
        <f t="shared" si="86"/>
        <v>2.2488276120770027E-2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20.697255256799817</v>
      </c>
      <c r="P92" s="9">
        <f t="shared" si="89"/>
        <v>0.46544559115697326</v>
      </c>
      <c r="Q92" s="12">
        <f t="shared" si="90"/>
        <v>0.20945051602063797</v>
      </c>
      <c r="R92" s="9">
        <f t="shared" si="91"/>
        <v>2.3873737500000001</v>
      </c>
      <c r="S92" s="13">
        <f t="shared" si="92"/>
        <v>8.7732604088755675E-2</v>
      </c>
      <c r="T92" s="2">
        <f t="shared" si="93"/>
        <v>0.51</v>
      </c>
      <c r="U92" s="14">
        <f t="shared" si="94"/>
        <v>4.4743628085265393E-2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4.3827203867707512E-2</v>
      </c>
      <c r="AK92" s="9">
        <f t="shared" si="96"/>
        <v>10.4025</v>
      </c>
      <c r="AL92" s="1">
        <f t="shared" si="97"/>
        <v>0.45</v>
      </c>
      <c r="AM92" s="17">
        <f t="shared" si="98"/>
        <v>57318.5</v>
      </c>
      <c r="AN92" s="1">
        <f t="shared" si="99"/>
        <v>261322199.56830636</v>
      </c>
    </row>
    <row r="93" spans="1:48" x14ac:dyDescent="0.15">
      <c r="C93" s="7">
        <v>4</v>
      </c>
      <c r="D93" s="7">
        <f t="shared" si="100"/>
        <v>7.0195171838666699</v>
      </c>
      <c r="E93" s="10">
        <f t="shared" si="101"/>
        <v>1.9681611600967699</v>
      </c>
      <c r="F93" s="7" t="s">
        <v>83</v>
      </c>
      <c r="G93" s="1">
        <v>5</v>
      </c>
      <c r="H93" s="9">
        <f t="shared" si="84"/>
        <v>7.0195171838666699</v>
      </c>
      <c r="I93" s="9">
        <f t="shared" si="85"/>
        <v>280.16951718386667</v>
      </c>
      <c r="J93" s="9">
        <f t="shared" si="86"/>
        <v>4.2567308642073351E-2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19.220219182360701</v>
      </c>
      <c r="O93" s="9">
        <f t="shared" si="102"/>
        <v>6.3168654832821396</v>
      </c>
      <c r="P93" s="9">
        <f t="shared" si="89"/>
        <v>0.26889196267733068</v>
      </c>
      <c r="Q93" s="12">
        <f t="shared" si="90"/>
        <v>0.12100138320479881</v>
      </c>
      <c r="R93" s="9">
        <f t="shared" si="91"/>
        <v>2.3873737500000001</v>
      </c>
      <c r="S93" s="13">
        <f t="shared" si="92"/>
        <v>5.0683887767802929E-2</v>
      </c>
      <c r="T93" s="2">
        <f t="shared" si="93"/>
        <v>0.51</v>
      </c>
      <c r="U93" s="14">
        <f t="shared" si="94"/>
        <v>2.5848782761579495E-2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3.0704408002616219E-2</v>
      </c>
      <c r="AK93" s="9">
        <f t="shared" si="96"/>
        <v>10.4025</v>
      </c>
      <c r="AL93" s="1">
        <f t="shared" si="97"/>
        <v>0.45</v>
      </c>
      <c r="AM93" s="17">
        <f t="shared" si="98"/>
        <v>57318.5</v>
      </c>
      <c r="AN93" s="1">
        <f t="shared" si="99"/>
        <v>183076781.71544006</v>
      </c>
    </row>
    <row r="94" spans="1:48" x14ac:dyDescent="0.15">
      <c r="C94" s="7">
        <v>5</v>
      </c>
      <c r="D94" s="7">
        <f t="shared" si="100"/>
        <v>14.647563341290301</v>
      </c>
      <c r="E94" s="10">
        <f t="shared" si="101"/>
        <v>7.0195171838666699</v>
      </c>
      <c r="F94" s="7" t="s">
        <v>85</v>
      </c>
      <c r="G94" s="1">
        <v>6</v>
      </c>
      <c r="H94" s="9">
        <f t="shared" si="84"/>
        <v>14.647563341290301</v>
      </c>
      <c r="I94" s="9">
        <f t="shared" si="85"/>
        <v>287.7975633412903</v>
      </c>
      <c r="J94" s="9">
        <f t="shared" si="86"/>
        <v>0.10693454153297538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11.35324852060481</v>
      </c>
      <c r="P94" s="9">
        <f t="shared" si="89"/>
        <v>1.2140544254608063</v>
      </c>
      <c r="Q94" s="12">
        <f t="shared" si="90"/>
        <v>0.54632449145736284</v>
      </c>
      <c r="R94" s="9">
        <f t="shared" si="91"/>
        <v>2.3873737500000001</v>
      </c>
      <c r="S94" s="13">
        <f t="shared" si="92"/>
        <v>0.22883911304518734</v>
      </c>
      <c r="T94" s="2">
        <f t="shared" si="93"/>
        <v>0.51</v>
      </c>
      <c r="U94" s="14">
        <f t="shared" si="94"/>
        <v>0.11670794765304554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6.1316446217393239E-2</v>
      </c>
      <c r="AK94" s="9">
        <f t="shared" si="96"/>
        <v>10.4025</v>
      </c>
      <c r="AL94" s="1">
        <f t="shared" si="97"/>
        <v>0.45</v>
      </c>
      <c r="AM94" s="17">
        <f t="shared" si="98"/>
        <v>57318.5</v>
      </c>
      <c r="AN94" s="1">
        <f t="shared" si="99"/>
        <v>365602803.30927485</v>
      </c>
    </row>
    <row r="95" spans="1:48" x14ac:dyDescent="0.15">
      <c r="C95" s="7">
        <v>6</v>
      </c>
      <c r="D95" s="7">
        <f t="shared" si="100"/>
        <v>17.1356194271333</v>
      </c>
      <c r="E95" s="10">
        <f t="shared" si="101"/>
        <v>14.647563341290301</v>
      </c>
      <c r="F95" s="7" t="s">
        <v>83</v>
      </c>
      <c r="G95" s="1">
        <v>7</v>
      </c>
      <c r="H95" s="9">
        <f t="shared" si="84"/>
        <v>17.1356194271333</v>
      </c>
      <c r="I95" s="9">
        <f t="shared" si="85"/>
        <v>290.28561942713327</v>
      </c>
      <c r="J95" s="9">
        <f t="shared" si="86"/>
        <v>0.14290694937564788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15.444469095144003</v>
      </c>
      <c r="P95" s="9">
        <f t="shared" si="89"/>
        <v>2.2071219631135022</v>
      </c>
      <c r="Q95" s="12">
        <f t="shared" si="90"/>
        <v>0.99320488340107604</v>
      </c>
      <c r="R95" s="9">
        <f t="shared" si="91"/>
        <v>2.3873737500000001</v>
      </c>
      <c r="S95" s="13">
        <f t="shared" si="92"/>
        <v>0.4160240445808186</v>
      </c>
      <c r="T95" s="2">
        <f t="shared" si="93"/>
        <v>0.51</v>
      </c>
      <c r="U95" s="14">
        <f t="shared" si="94"/>
        <v>0.21217226273621748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0.11042493721496957</v>
      </c>
      <c r="AK95" s="9">
        <f t="shared" si="96"/>
        <v>10.4025</v>
      </c>
      <c r="AL95" s="1">
        <f t="shared" si="97"/>
        <v>0.45</v>
      </c>
      <c r="AM95" s="17">
        <f t="shared" si="98"/>
        <v>57318.5</v>
      </c>
      <c r="AN95" s="1">
        <f t="shared" si="99"/>
        <v>658414978.22474217</v>
      </c>
    </row>
    <row r="96" spans="1:48" x14ac:dyDescent="0.15">
      <c r="C96" s="7">
        <v>7</v>
      </c>
      <c r="D96" s="7">
        <f t="shared" si="100"/>
        <v>18.244053330967699</v>
      </c>
      <c r="E96" s="10">
        <f t="shared" si="101"/>
        <v>17.1356194271333</v>
      </c>
      <c r="F96" s="7" t="s">
        <v>83</v>
      </c>
      <c r="G96" s="1">
        <v>8</v>
      </c>
      <c r="H96" s="9">
        <f t="shared" si="84"/>
        <v>18.244053330967699</v>
      </c>
      <c r="I96" s="9">
        <f t="shared" si="85"/>
        <v>291.39405333096767</v>
      </c>
      <c r="J96" s="9">
        <f t="shared" si="86"/>
        <v>0.16235487315943248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18.542622132030502</v>
      </c>
      <c r="P96" s="9">
        <f t="shared" si="89"/>
        <v>3.0104850642890977</v>
      </c>
      <c r="Q96" s="12">
        <f t="shared" si="90"/>
        <v>1.354718278930094</v>
      </c>
      <c r="R96" s="9">
        <f t="shared" si="91"/>
        <v>2.3873737500000001</v>
      </c>
      <c r="S96" s="13">
        <f t="shared" si="92"/>
        <v>0.56745127524757866</v>
      </c>
      <c r="T96" s="2">
        <f t="shared" si="93"/>
        <v>0.51</v>
      </c>
      <c r="U96" s="14">
        <f t="shared" si="94"/>
        <v>0.2894001503762651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0.13370914533844391</v>
      </c>
      <c r="AK96" s="9">
        <f t="shared" si="96"/>
        <v>10.4025</v>
      </c>
      <c r="AL96" s="1">
        <f t="shared" si="97"/>
        <v>0.45</v>
      </c>
      <c r="AM96" s="17">
        <f t="shared" si="98"/>
        <v>57318.5</v>
      </c>
      <c r="AN96" s="1">
        <f t="shared" si="99"/>
        <v>797248395.48766315</v>
      </c>
    </row>
    <row r="97" spans="1:50" x14ac:dyDescent="0.15">
      <c r="C97" s="7">
        <v>8</v>
      </c>
      <c r="D97" s="7">
        <f t="shared" si="100"/>
        <v>16.884342187096799</v>
      </c>
      <c r="E97" s="10">
        <f t="shared" si="101"/>
        <v>18.244053330967699</v>
      </c>
      <c r="F97" s="7" t="s">
        <v>83</v>
      </c>
      <c r="G97" s="1">
        <v>9</v>
      </c>
      <c r="H97" s="9">
        <f t="shared" si="84"/>
        <v>16.884342187096799</v>
      </c>
      <c r="I97" s="9">
        <f t="shared" si="85"/>
        <v>290.0343421870968</v>
      </c>
      <c r="J97" s="9">
        <f t="shared" si="86"/>
        <v>0.13881384964884938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20.837412067741404</v>
      </c>
      <c r="P97" s="9">
        <f t="shared" si="89"/>
        <v>2.8925213858425751</v>
      </c>
      <c r="Q97" s="12">
        <f t="shared" si="90"/>
        <v>1.3016346236291589</v>
      </c>
      <c r="R97" s="9">
        <f t="shared" si="91"/>
        <v>2.3873737500000001</v>
      </c>
      <c r="S97" s="13">
        <f t="shared" si="92"/>
        <v>0.54521610771214979</v>
      </c>
      <c r="T97" s="2">
        <f t="shared" si="93"/>
        <v>0.51</v>
      </c>
      <c r="U97" s="14">
        <f t="shared" si="94"/>
        <v>0.27806021493319638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0.13029015480235873</v>
      </c>
      <c r="AK97" s="9">
        <f t="shared" si="96"/>
        <v>10.4025</v>
      </c>
      <c r="AL97" s="1">
        <f t="shared" si="97"/>
        <v>0.45</v>
      </c>
      <c r="AM97" s="17">
        <f t="shared" si="98"/>
        <v>57318.5</v>
      </c>
      <c r="AN97" s="1">
        <f t="shared" si="99"/>
        <v>776862469.66200686</v>
      </c>
    </row>
    <row r="98" spans="1:50" x14ac:dyDescent="0.15">
      <c r="C98" s="7">
        <v>9</v>
      </c>
      <c r="D98" s="7">
        <f t="shared" si="100"/>
        <v>13.4212507678333</v>
      </c>
      <c r="E98" s="10">
        <f t="shared" si="101"/>
        <v>16.884342187096799</v>
      </c>
      <c r="F98" s="7" t="s">
        <v>83</v>
      </c>
      <c r="G98" s="1">
        <v>10</v>
      </c>
      <c r="H98" s="9">
        <f t="shared" si="84"/>
        <v>13.4212507678333</v>
      </c>
      <c r="I98" s="9">
        <f t="shared" si="85"/>
        <v>286.57125076783325</v>
      </c>
      <c r="J98" s="9">
        <f t="shared" si="86"/>
        <v>9.2521465067744404E-2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23.250165681898832</v>
      </c>
      <c r="P98" s="9">
        <f t="shared" si="89"/>
        <v>2.1511393919570727</v>
      </c>
      <c r="Q98" s="12">
        <f t="shared" si="90"/>
        <v>0.9680127263806827</v>
      </c>
      <c r="R98" s="9">
        <f t="shared" si="91"/>
        <v>2.3873737500000001</v>
      </c>
      <c r="S98" s="13">
        <f t="shared" si="92"/>
        <v>0.40547179777807418</v>
      </c>
      <c r="T98" s="2">
        <f t="shared" si="93"/>
        <v>0.51</v>
      </c>
      <c r="U98" s="14">
        <f t="shared" si="94"/>
        <v>0.20679061686681785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0.10559637098534558</v>
      </c>
      <c r="AK98" s="9">
        <f t="shared" si="96"/>
        <v>10.4025</v>
      </c>
      <c r="AL98" s="1">
        <f t="shared" si="97"/>
        <v>0.45</v>
      </c>
      <c r="AM98" s="17">
        <f t="shared" si="98"/>
        <v>57318.5</v>
      </c>
      <c r="AN98" s="1">
        <f t="shared" si="99"/>
        <v>629624377.0334053</v>
      </c>
    </row>
    <row r="99" spans="1:50" x14ac:dyDescent="0.15">
      <c r="C99" s="7">
        <v>10</v>
      </c>
      <c r="D99" s="7">
        <f t="shared" si="100"/>
        <v>5.1789828497096799</v>
      </c>
      <c r="E99" s="10">
        <f t="shared" si="101"/>
        <v>13.4212507678333</v>
      </c>
      <c r="F99" s="7" t="s">
        <v>83</v>
      </c>
      <c r="G99" s="1">
        <v>11</v>
      </c>
      <c r="H99" s="9">
        <f t="shared" si="84"/>
        <v>5.1789828497096799</v>
      </c>
      <c r="I99" s="9">
        <f t="shared" si="85"/>
        <v>278.32898284970963</v>
      </c>
      <c r="J99" s="9">
        <f t="shared" si="86"/>
        <v>3.3827378738346701E-2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20.044074975444673</v>
      </c>
      <c r="O99" s="9">
        <f t="shared" si="102"/>
        <v>6.3602263144970834</v>
      </c>
      <c r="P99" s="9">
        <f t="shared" si="89"/>
        <v>0.21514978440209184</v>
      </c>
      <c r="Q99" s="12">
        <f t="shared" si="90"/>
        <v>9.6817402980941325E-2</v>
      </c>
      <c r="R99" s="9">
        <f t="shared" si="91"/>
        <v>2.3873737500000001</v>
      </c>
      <c r="S99" s="13">
        <f t="shared" si="92"/>
        <v>4.0553936299643621E-2</v>
      </c>
      <c r="T99" s="2">
        <f t="shared" si="93"/>
        <v>0.51</v>
      </c>
      <c r="U99" s="14">
        <f t="shared" si="94"/>
        <v>2.0682507512818245E-2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3.6572776015114702E-2</v>
      </c>
      <c r="AK99" s="9">
        <f t="shared" si="96"/>
        <v>10.4025</v>
      </c>
      <c r="AL99" s="1">
        <f t="shared" si="97"/>
        <v>0.45</v>
      </c>
      <c r="AM99" s="17">
        <f t="shared" si="98"/>
        <v>57318.5</v>
      </c>
      <c r="AN99" s="1">
        <f t="shared" si="99"/>
        <v>218067260.26687518</v>
      </c>
    </row>
    <row r="100" spans="1:50" x14ac:dyDescent="0.15">
      <c r="C100" s="7">
        <v>11</v>
      </c>
      <c r="D100" s="7">
        <f t="shared" si="100"/>
        <v>1.3010332737000001</v>
      </c>
      <c r="E100" s="10">
        <f t="shared" si="101"/>
        <v>5.1789828497096799</v>
      </c>
      <c r="F100" s="7" t="s">
        <v>85</v>
      </c>
      <c r="G100" s="1">
        <v>12</v>
      </c>
      <c r="H100" s="9">
        <f t="shared" si="84"/>
        <v>1.3010332737000001</v>
      </c>
      <c r="I100" s="9">
        <f t="shared" si="85"/>
        <v>274.45103327369998</v>
      </c>
      <c r="J100" s="9">
        <f t="shared" si="86"/>
        <v>2.0634530973778754E-2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11.450351530094991</v>
      </c>
      <c r="P100" s="9">
        <f t="shared" si="89"/>
        <v>0.23627263330840004</v>
      </c>
      <c r="Q100" s="12">
        <f t="shared" si="90"/>
        <v>0.10632268498878002</v>
      </c>
      <c r="R100" s="9">
        <f t="shared" si="91"/>
        <v>2.3873737500000001</v>
      </c>
      <c r="S100" s="13">
        <f t="shared" si="92"/>
        <v>4.4535416789591498E-2</v>
      </c>
      <c r="T100" s="2">
        <f t="shared" si="93"/>
        <v>0.51</v>
      </c>
      <c r="U100" s="14">
        <f t="shared" si="94"/>
        <v>2.2713062562691663E-2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3.7184988362651536E-2</v>
      </c>
      <c r="AK100" s="9">
        <f t="shared" si="96"/>
        <v>10.4025</v>
      </c>
      <c r="AL100" s="1">
        <f t="shared" si="97"/>
        <v>0.45</v>
      </c>
      <c r="AM100" s="17">
        <f t="shared" si="98"/>
        <v>57318.5</v>
      </c>
      <c r="AN100" s="1">
        <f t="shared" si="99"/>
        <v>221717611.26220939</v>
      </c>
      <c r="AO100" s="1">
        <f>SUM(AN89:AN100)</f>
        <v>4745123522.9070663</v>
      </c>
    </row>
    <row r="101" spans="1:50" x14ac:dyDescent="0.15">
      <c r="C101" s="7">
        <v>12</v>
      </c>
      <c r="D101" s="7">
        <f t="shared" si="100"/>
        <v>0.75750631996774198</v>
      </c>
      <c r="E101" s="10">
        <f t="shared" si="101"/>
        <v>1.3010332737000001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1.86519820496774</v>
      </c>
      <c r="E105" s="7"/>
      <c r="F105" s="7"/>
      <c r="G105" s="1">
        <v>1</v>
      </c>
      <c r="H105" s="9">
        <f t="shared" ref="H105:H116" si="103">E106</f>
        <v>1.86519820496774</v>
      </c>
      <c r="I105" s="9">
        <f t="shared" ref="I105:I116" si="104">H105+273.15</f>
        <v>275.0151982049677</v>
      </c>
      <c r="J105" s="9">
        <f t="shared" ref="J105:J116" si="105">EXP(($C$15*(I105-$C$13))/($C$16*I105*$C$13))</f>
        <v>2.2192268483315108E-2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1.4378153451044295E-2</v>
      </c>
      <c r="Q105" s="12">
        <f t="shared" ref="Q105:Q116" si="109">P105*$B$107</f>
        <v>4.3134460353132882E-3</v>
      </c>
      <c r="R105" s="9">
        <f t="shared" ref="R105:R116" si="110">L105*$B$107</f>
        <v>0.19436706250000002</v>
      </c>
      <c r="S105" s="13">
        <f t="shared" ref="S105:S116" si="111">Q105/R105</f>
        <v>2.2192268483315108E-2</v>
      </c>
      <c r="T105" s="2">
        <f t="shared" ref="T105:T116" si="112">$B$106/100</f>
        <v>0.01</v>
      </c>
      <c r="U105" s="14">
        <f t="shared" ref="U105:U116" si="113">S105*T105</f>
        <v>2.2192268483315109E-4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5.7119226848331515E-3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1443.4166666666667</v>
      </c>
      <c r="AX105" s="1">
        <f t="shared" ref="AX105:AX116" si="120">AW105*10000*AV105*0.67*AU105*AT105</f>
        <v>1073671.7092656731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-7.0542294109354797</v>
      </c>
      <c r="E106" s="10">
        <f t="shared" ref="E106:E117" si="122">D105</f>
        <v>1.86519820496774</v>
      </c>
      <c r="F106" s="7" t="s">
        <v>83</v>
      </c>
      <c r="G106" s="1">
        <v>2</v>
      </c>
      <c r="H106" s="9">
        <f t="shared" si="103"/>
        <v>-7.0542294109354797</v>
      </c>
      <c r="I106" s="9">
        <f t="shared" si="104"/>
        <v>266.0957705890645</v>
      </c>
      <c r="J106" s="9">
        <f t="shared" si="105"/>
        <v>6.7733590031026827E-3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1.2814022632156226</v>
      </c>
      <c r="P106" s="9">
        <f t="shared" si="108"/>
        <v>8.6793975561476906E-3</v>
      </c>
      <c r="Q106" s="12">
        <f t="shared" si="109"/>
        <v>2.6038192668443069E-3</v>
      </c>
      <c r="R106" s="9">
        <f t="shared" si="110"/>
        <v>0.19436706250000002</v>
      </c>
      <c r="S106" s="13">
        <f t="shared" si="111"/>
        <v>1.339640180467463E-2</v>
      </c>
      <c r="T106" s="2">
        <f t="shared" si="112"/>
        <v>0.01</v>
      </c>
      <c r="U106" s="14">
        <f t="shared" si="113"/>
        <v>1.3396401804674629E-4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5.6239640180467468E-3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1443.4166666666667</v>
      </c>
      <c r="AX106" s="1">
        <f t="shared" si="120"/>
        <v>1057138.093997376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1.54799468210345</v>
      </c>
      <c r="E107" s="10">
        <f t="shared" si="122"/>
        <v>-7.0542294109354797</v>
      </c>
      <c r="F107" s="7" t="s">
        <v>83</v>
      </c>
      <c r="G107" s="1">
        <v>3</v>
      </c>
      <c r="H107" s="9">
        <f t="shared" si="103"/>
        <v>1.54799468210345</v>
      </c>
      <c r="I107" s="9">
        <f t="shared" si="104"/>
        <v>274.6979946821034</v>
      </c>
      <c r="J107" s="9">
        <f t="shared" si="105"/>
        <v>2.1303280442811223E-2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1.9206130739928085</v>
      </c>
      <c r="P107" s="9">
        <f t="shared" si="108"/>
        <v>4.091535893739854E-2</v>
      </c>
      <c r="Q107" s="12">
        <f t="shared" si="109"/>
        <v>1.2274607681219562E-2</v>
      </c>
      <c r="R107" s="9">
        <f t="shared" si="110"/>
        <v>0.19436706250000002</v>
      </c>
      <c r="S107" s="13">
        <f t="shared" si="111"/>
        <v>6.3151685904701882E-2</v>
      </c>
      <c r="T107" s="2">
        <f t="shared" si="112"/>
        <v>0.01</v>
      </c>
      <c r="U107" s="14">
        <f t="shared" si="113"/>
        <v>6.3151685904701878E-4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6.1215168590470189E-3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1443.4166666666667</v>
      </c>
      <c r="AX107" s="1">
        <f t="shared" si="120"/>
        <v>1150663.2410840543</v>
      </c>
    </row>
    <row r="108" spans="1:50" x14ac:dyDescent="0.15">
      <c r="C108" s="7">
        <v>3</v>
      </c>
      <c r="D108" s="7">
        <f t="shared" si="121"/>
        <v>1.9681611600967699</v>
      </c>
      <c r="E108" s="10">
        <f t="shared" si="122"/>
        <v>1.54799468210345</v>
      </c>
      <c r="F108" s="7" t="s">
        <v>83</v>
      </c>
      <c r="G108" s="1">
        <v>4</v>
      </c>
      <c r="H108" s="9">
        <f t="shared" si="103"/>
        <v>1.9681611600967699</v>
      </c>
      <c r="I108" s="9">
        <f t="shared" si="104"/>
        <v>275.11816116009675</v>
      </c>
      <c r="J108" s="9">
        <f t="shared" si="105"/>
        <v>2.2488276120770027E-2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2.5275879233887433</v>
      </c>
      <c r="P108" s="9">
        <f t="shared" si="108"/>
        <v>5.6841095140689774E-2</v>
      </c>
      <c r="Q108" s="12">
        <f t="shared" si="109"/>
        <v>1.7052328542206931E-2</v>
      </c>
      <c r="R108" s="9">
        <f t="shared" si="110"/>
        <v>0.19436706250000002</v>
      </c>
      <c r="S108" s="13">
        <f t="shared" si="111"/>
        <v>8.7732604088755675E-2</v>
      </c>
      <c r="T108" s="2">
        <f t="shared" si="112"/>
        <v>0.01</v>
      </c>
      <c r="U108" s="14">
        <f t="shared" si="113"/>
        <v>8.7732604088755679E-4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6.3673260408875568E-3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1443.4166666666667</v>
      </c>
      <c r="AX108" s="1">
        <f t="shared" si="120"/>
        <v>1196868.0619442365</v>
      </c>
    </row>
    <row r="109" spans="1:50" x14ac:dyDescent="0.15">
      <c r="C109" s="7">
        <v>4</v>
      </c>
      <c r="D109" s="7">
        <f t="shared" si="121"/>
        <v>7.0195171838666699</v>
      </c>
      <c r="E109" s="10">
        <f t="shared" si="122"/>
        <v>1.9681611600967699</v>
      </c>
      <c r="F109" s="7" t="s">
        <v>83</v>
      </c>
      <c r="G109" s="1">
        <v>5</v>
      </c>
      <c r="H109" s="9">
        <f t="shared" si="103"/>
        <v>7.0195171838666699</v>
      </c>
      <c r="I109" s="9">
        <f t="shared" si="104"/>
        <v>280.16951718386667</v>
      </c>
      <c r="J109" s="9">
        <f t="shared" si="105"/>
        <v>4.2567308642073351E-2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2.3472094868356508</v>
      </c>
      <c r="O109" s="9">
        <f t="shared" si="123"/>
        <v>0.77142754974573613</v>
      </c>
      <c r="P109" s="9">
        <f t="shared" si="108"/>
        <v>3.2837594605025146E-2</v>
      </c>
      <c r="Q109" s="12">
        <f t="shared" si="109"/>
        <v>9.8512783815075441E-3</v>
      </c>
      <c r="R109" s="9">
        <f t="shared" si="110"/>
        <v>0.19436706250000002</v>
      </c>
      <c r="S109" s="13">
        <f t="shared" si="111"/>
        <v>5.0683887767802957E-2</v>
      </c>
      <c r="T109" s="2">
        <f t="shared" si="112"/>
        <v>0.01</v>
      </c>
      <c r="U109" s="14">
        <f t="shared" si="113"/>
        <v>5.0683887767802955E-4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5.9968388776780292E-3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1443.4166666666667</v>
      </c>
      <c r="AX109" s="1">
        <f t="shared" si="120"/>
        <v>1127227.48595388</v>
      </c>
    </row>
    <row r="110" spans="1:50" x14ac:dyDescent="0.15">
      <c r="C110" s="7">
        <v>5</v>
      </c>
      <c r="D110" s="7">
        <f t="shared" si="121"/>
        <v>14.647563341290301</v>
      </c>
      <c r="E110" s="10">
        <f t="shared" si="122"/>
        <v>7.0195171838666699</v>
      </c>
      <c r="F110" s="7" t="s">
        <v>85</v>
      </c>
      <c r="G110" s="1">
        <v>6</v>
      </c>
      <c r="H110" s="9">
        <f t="shared" si="103"/>
        <v>14.647563341290301</v>
      </c>
      <c r="I110" s="9">
        <f t="shared" si="104"/>
        <v>287.7975633412903</v>
      </c>
      <c r="J110" s="9">
        <f t="shared" si="105"/>
        <v>0.10693454153297538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1.3864801634740445</v>
      </c>
      <c r="P110" s="9">
        <f t="shared" si="108"/>
        <v>0.1482626206256617</v>
      </c>
      <c r="Q110" s="12">
        <f t="shared" si="109"/>
        <v>4.4478786187698509E-2</v>
      </c>
      <c r="R110" s="9">
        <f t="shared" si="110"/>
        <v>0.19436706250000002</v>
      </c>
      <c r="S110" s="13">
        <f t="shared" si="111"/>
        <v>0.22883911304518739</v>
      </c>
      <c r="T110" s="2">
        <f t="shared" si="112"/>
        <v>0.01</v>
      </c>
      <c r="U110" s="14">
        <f t="shared" si="113"/>
        <v>2.288391130451874E-3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7.7783911304518741E-3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1443.4166666666667</v>
      </c>
      <c r="AX110" s="1">
        <f t="shared" si="120"/>
        <v>1462106.3626342074</v>
      </c>
    </row>
    <row r="111" spans="1:50" x14ac:dyDescent="0.15">
      <c r="C111" s="7">
        <v>6</v>
      </c>
      <c r="D111" s="7">
        <f t="shared" si="121"/>
        <v>17.1356194271333</v>
      </c>
      <c r="E111" s="10">
        <f t="shared" si="122"/>
        <v>14.647563341290301</v>
      </c>
      <c r="F111" s="7" t="s">
        <v>83</v>
      </c>
      <c r="G111" s="1">
        <v>7</v>
      </c>
      <c r="H111" s="9">
        <f t="shared" si="103"/>
        <v>17.1356194271333</v>
      </c>
      <c r="I111" s="9">
        <f t="shared" si="104"/>
        <v>290.28561942713327</v>
      </c>
      <c r="J111" s="9">
        <f t="shared" si="105"/>
        <v>0.14290694937564788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1.8861077511817161</v>
      </c>
      <c r="P111" s="9">
        <f t="shared" si="108"/>
        <v>0.26953790491514257</v>
      </c>
      <c r="Q111" s="12">
        <f t="shared" si="109"/>
        <v>8.0861371474542768E-2</v>
      </c>
      <c r="R111" s="9">
        <f t="shared" si="110"/>
        <v>0.19436706250000002</v>
      </c>
      <c r="S111" s="13">
        <f t="shared" si="111"/>
        <v>0.4160240445808186</v>
      </c>
      <c r="T111" s="2">
        <f t="shared" si="112"/>
        <v>0.01</v>
      </c>
      <c r="U111" s="14">
        <f t="shared" si="113"/>
        <v>4.1602404458081863E-3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1.4110240445808185E-2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1443.4166666666667</v>
      </c>
      <c r="AX111" s="1">
        <f t="shared" si="120"/>
        <v>2652305.8545290935</v>
      </c>
    </row>
    <row r="112" spans="1:50" x14ac:dyDescent="0.15">
      <c r="C112" s="7">
        <v>7</v>
      </c>
      <c r="D112" s="7">
        <f t="shared" si="121"/>
        <v>18.244053330967699</v>
      </c>
      <c r="E112" s="10">
        <f t="shared" si="122"/>
        <v>17.1356194271333</v>
      </c>
      <c r="F112" s="7" t="s">
        <v>83</v>
      </c>
      <c r="G112" s="1">
        <v>8</v>
      </c>
      <c r="H112" s="9">
        <f t="shared" si="103"/>
        <v>18.244053330967699</v>
      </c>
      <c r="I112" s="9">
        <f t="shared" si="104"/>
        <v>291.39405333096767</v>
      </c>
      <c r="J112" s="9">
        <f t="shared" si="105"/>
        <v>0.16235487315943248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2.264460054599907</v>
      </c>
      <c r="P112" s="9">
        <f t="shared" si="108"/>
        <v>0.36764612493916943</v>
      </c>
      <c r="Q112" s="12">
        <f t="shared" si="109"/>
        <v>0.11029383748175083</v>
      </c>
      <c r="R112" s="9">
        <f t="shared" si="110"/>
        <v>0.19436706250000002</v>
      </c>
      <c r="S112" s="13">
        <f t="shared" si="111"/>
        <v>0.56745127524757866</v>
      </c>
      <c r="T112" s="2">
        <f t="shared" si="112"/>
        <v>0.01</v>
      </c>
      <c r="U112" s="14">
        <f t="shared" si="113"/>
        <v>5.674512752475787E-3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1.5624512752475787E-2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1443.4166666666667</v>
      </c>
      <c r="AX112" s="1">
        <f t="shared" si="120"/>
        <v>2936944.0447676522</v>
      </c>
    </row>
    <row r="113" spans="1:53" x14ac:dyDescent="0.15">
      <c r="C113" s="7">
        <v>8</v>
      </c>
      <c r="D113" s="7">
        <f t="shared" si="121"/>
        <v>16.884342187096799</v>
      </c>
      <c r="E113" s="10">
        <f t="shared" si="122"/>
        <v>18.244053330967699</v>
      </c>
      <c r="F113" s="7" t="s">
        <v>83</v>
      </c>
      <c r="G113" s="1">
        <v>9</v>
      </c>
      <c r="H113" s="9">
        <f t="shared" si="103"/>
        <v>16.884342187096799</v>
      </c>
      <c r="I113" s="9">
        <f t="shared" si="104"/>
        <v>290.0343421870968</v>
      </c>
      <c r="J113" s="9">
        <f t="shared" si="105"/>
        <v>0.13881384964884938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2.5447041379940711</v>
      </c>
      <c r="P113" s="9">
        <f t="shared" si="108"/>
        <v>0.35324017761231385</v>
      </c>
      <c r="Q113" s="12">
        <f t="shared" si="109"/>
        <v>0.10597205328369415</v>
      </c>
      <c r="R113" s="9">
        <f t="shared" si="110"/>
        <v>0.19436706250000002</v>
      </c>
      <c r="S113" s="13">
        <f t="shared" si="111"/>
        <v>0.54521610771214968</v>
      </c>
      <c r="T113" s="2">
        <f t="shared" si="112"/>
        <v>0.01</v>
      </c>
      <c r="U113" s="14">
        <f t="shared" si="113"/>
        <v>5.4521610771214972E-3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1.5402161077121498E-2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1443.4166666666667</v>
      </c>
      <c r="AX113" s="1">
        <f t="shared" si="120"/>
        <v>2895148.5379815344</v>
      </c>
    </row>
    <row r="114" spans="1:53" x14ac:dyDescent="0.15">
      <c r="C114" s="7">
        <v>9</v>
      </c>
      <c r="D114" s="7">
        <f t="shared" si="121"/>
        <v>13.4212507678333</v>
      </c>
      <c r="E114" s="10">
        <f t="shared" si="122"/>
        <v>16.884342187096799</v>
      </c>
      <c r="F114" s="7" t="s">
        <v>83</v>
      </c>
      <c r="G114" s="1">
        <v>10</v>
      </c>
      <c r="H114" s="9">
        <f t="shared" si="103"/>
        <v>13.4212507678333</v>
      </c>
      <c r="I114" s="9">
        <f t="shared" si="104"/>
        <v>286.57125076783325</v>
      </c>
      <c r="J114" s="9">
        <f t="shared" si="105"/>
        <v>9.2521465067744404E-2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2.8393541687150909</v>
      </c>
      <c r="P114" s="9">
        <f t="shared" si="108"/>
        <v>0.26270120753572773</v>
      </c>
      <c r="Q114" s="12">
        <f t="shared" si="109"/>
        <v>7.8810362260718317E-2</v>
      </c>
      <c r="R114" s="9">
        <f t="shared" si="110"/>
        <v>0.19436706250000002</v>
      </c>
      <c r="S114" s="13">
        <f t="shared" si="111"/>
        <v>0.40547179777807418</v>
      </c>
      <c r="T114" s="2">
        <f t="shared" si="112"/>
        <v>0.01</v>
      </c>
      <c r="U114" s="14">
        <f t="shared" si="113"/>
        <v>4.054717977780742E-3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1.4004717977780742E-2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1443.4166666666667</v>
      </c>
      <c r="AX114" s="1">
        <f t="shared" si="120"/>
        <v>2632470.7666148623</v>
      </c>
    </row>
    <row r="115" spans="1:53" x14ac:dyDescent="0.15">
      <c r="C115" s="7">
        <v>10</v>
      </c>
      <c r="D115" s="7">
        <f t="shared" si="121"/>
        <v>5.1789828497096799</v>
      </c>
      <c r="E115" s="10">
        <f t="shared" si="122"/>
        <v>13.4212507678333</v>
      </c>
      <c r="F115" s="7" t="s">
        <v>83</v>
      </c>
      <c r="G115" s="1">
        <v>11</v>
      </c>
      <c r="H115" s="9">
        <f t="shared" si="103"/>
        <v>5.1789828497096799</v>
      </c>
      <c r="I115" s="9">
        <f t="shared" si="104"/>
        <v>278.32898284970963</v>
      </c>
      <c r="J115" s="9">
        <f t="shared" si="105"/>
        <v>3.3827378738346701E-2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2.4478203131203951</v>
      </c>
      <c r="O115" s="9">
        <f t="shared" si="123"/>
        <v>0.77672285639230187</v>
      </c>
      <c r="P115" s="9">
        <f t="shared" si="108"/>
        <v>2.627449823791287E-2</v>
      </c>
      <c r="Q115" s="12">
        <f t="shared" si="109"/>
        <v>7.8823494713738604E-3</v>
      </c>
      <c r="R115" s="9">
        <f t="shared" si="110"/>
        <v>0.19436706250000002</v>
      </c>
      <c r="S115" s="13">
        <f t="shared" si="111"/>
        <v>4.055393629964367E-2</v>
      </c>
      <c r="T115" s="2">
        <f t="shared" si="112"/>
        <v>0.01</v>
      </c>
      <c r="U115" s="14">
        <f t="shared" si="113"/>
        <v>4.0553936299643668E-4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5.8955393629964367E-3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1443.4166666666667</v>
      </c>
      <c r="AX115" s="1">
        <f t="shared" si="120"/>
        <v>1108186.1877646092</v>
      </c>
    </row>
    <row r="116" spans="1:53" x14ac:dyDescent="0.15">
      <c r="C116" s="7">
        <v>11</v>
      </c>
      <c r="D116" s="7">
        <f t="shared" si="121"/>
        <v>1.3010332737000001</v>
      </c>
      <c r="E116" s="10">
        <f t="shared" si="122"/>
        <v>5.1789828497096799</v>
      </c>
      <c r="F116" s="7" t="s">
        <v>85</v>
      </c>
      <c r="G116" s="1">
        <v>12</v>
      </c>
      <c r="H116" s="9">
        <f t="shared" si="103"/>
        <v>1.3010332737000001</v>
      </c>
      <c r="I116" s="9">
        <f t="shared" si="104"/>
        <v>274.45103327369998</v>
      </c>
      <c r="J116" s="9">
        <f t="shared" si="105"/>
        <v>2.0634530973778754E-2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1.3983385664877226</v>
      </c>
      <c r="P116" s="9">
        <f t="shared" si="108"/>
        <v>2.8854060462020294E-2</v>
      </c>
      <c r="Q116" s="12">
        <f t="shared" si="109"/>
        <v>8.6562181386060887E-3</v>
      </c>
      <c r="R116" s="9">
        <f t="shared" si="110"/>
        <v>0.19436706250000002</v>
      </c>
      <c r="S116" s="13">
        <f t="shared" si="111"/>
        <v>4.4535416789591539E-2</v>
      </c>
      <c r="T116" s="2">
        <f t="shared" si="112"/>
        <v>0.01</v>
      </c>
      <c r="U116" s="14">
        <f t="shared" si="113"/>
        <v>4.453541678959154E-4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5.9353541678959154E-3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1443.4166666666667</v>
      </c>
      <c r="AX116" s="1">
        <f t="shared" si="120"/>
        <v>1115670.1878096398</v>
      </c>
      <c r="AY116" s="1">
        <f>SUM(AX105:AX116)</f>
        <v>20408400.534346819</v>
      </c>
    </row>
    <row r="117" spans="1:53" x14ac:dyDescent="0.15">
      <c r="C117" s="7">
        <v>12</v>
      </c>
      <c r="D117" s="7">
        <f t="shared" si="121"/>
        <v>0.75750631996774198</v>
      </c>
      <c r="E117" s="10">
        <f t="shared" si="122"/>
        <v>1.3010332737000001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1.86519820496774</v>
      </c>
      <c r="E121" s="7"/>
      <c r="F121" s="7"/>
      <c r="G121" s="1">
        <v>1</v>
      </c>
      <c r="H121" s="9">
        <f t="shared" ref="H121:H132" si="124">E122</f>
        <v>1.86519820496774</v>
      </c>
      <c r="I121" s="9">
        <f t="shared" ref="I121:I132" si="125">H121+273.15</f>
        <v>275.0151982049677</v>
      </c>
      <c r="J121" s="9">
        <f t="shared" ref="J121:J132" si="126">EXP(($C$15*(I121-$C$13))/($C$16*I121*$C$13))</f>
        <v>2.2192268483315108E-2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6.3181388371998113E-3</v>
      </c>
      <c r="Q121" s="12">
        <f t="shared" ref="Q121:Q132" si="130">P121*$B$123</f>
        <v>2.0849858162759376E-3</v>
      </c>
      <c r="R121" s="9">
        <f t="shared" ref="R121:R132" si="131">L121*$B$123</f>
        <v>9.3951000000000007E-2</v>
      </c>
      <c r="S121" s="13">
        <f t="shared" ref="S121:S132" si="132">Q121/R121</f>
        <v>2.2192268483315104E-2</v>
      </c>
      <c r="T121" s="2">
        <f t="shared" ref="T121:T132" si="133">$B$122/100</f>
        <v>0.01</v>
      </c>
      <c r="U121" s="14">
        <f t="shared" ref="U121:U132" si="134">S121*T121</f>
        <v>2.2192268483315104E-4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5.7119226848331515E-3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-7.0542294109354797</v>
      </c>
      <c r="E122" s="10">
        <f t="shared" ref="E122:E133" si="145">D121</f>
        <v>1.86519820496774</v>
      </c>
      <c r="F122" s="7" t="s">
        <v>83</v>
      </c>
      <c r="G122" s="1">
        <v>2</v>
      </c>
      <c r="H122" s="9">
        <f t="shared" si="124"/>
        <v>-7.0542294109354797</v>
      </c>
      <c r="I122" s="9">
        <f t="shared" si="125"/>
        <v>266.0957705890645</v>
      </c>
      <c r="J122" s="9">
        <f t="shared" si="126"/>
        <v>6.7733590031026827E-3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0.56308186116280023</v>
      </c>
      <c r="P122" s="9">
        <f t="shared" si="129"/>
        <v>3.8139555937908676E-3</v>
      </c>
      <c r="Q122" s="12">
        <f t="shared" si="130"/>
        <v>1.2586053459509863E-3</v>
      </c>
      <c r="R122" s="9">
        <f t="shared" si="131"/>
        <v>9.3951000000000007E-2</v>
      </c>
      <c r="S122" s="13">
        <f t="shared" si="132"/>
        <v>1.339640180467463E-2</v>
      </c>
      <c r="T122" s="2">
        <f t="shared" si="133"/>
        <v>0.01</v>
      </c>
      <c r="U122" s="14">
        <f t="shared" si="134"/>
        <v>1.3396401804674629E-4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5.6239640180467468E-3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1.54799468210345</v>
      </c>
      <c r="E123" s="10">
        <f t="shared" si="145"/>
        <v>-7.0542294109354797</v>
      </c>
      <c r="F123" s="7" t="s">
        <v>83</v>
      </c>
      <c r="G123" s="1">
        <v>3</v>
      </c>
      <c r="H123" s="9">
        <f t="shared" si="124"/>
        <v>1.54799468210345</v>
      </c>
      <c r="I123" s="9">
        <f t="shared" si="125"/>
        <v>274.6979946821034</v>
      </c>
      <c r="J123" s="9">
        <f t="shared" si="126"/>
        <v>2.1303280442811223E-2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0.84396790556900947</v>
      </c>
      <c r="P123" s="9">
        <f t="shared" si="129"/>
        <v>1.7979284977068629E-2</v>
      </c>
      <c r="Q123" s="12">
        <f t="shared" si="130"/>
        <v>5.933164042432648E-3</v>
      </c>
      <c r="R123" s="9">
        <f t="shared" si="131"/>
        <v>9.3951000000000007E-2</v>
      </c>
      <c r="S123" s="13">
        <f t="shared" si="132"/>
        <v>6.3151685904701896E-2</v>
      </c>
      <c r="T123" s="2">
        <f t="shared" si="133"/>
        <v>0.01</v>
      </c>
      <c r="U123" s="14">
        <f t="shared" si="134"/>
        <v>6.31516859047019E-4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6.1215168590470189E-3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1.9681611600967699</v>
      </c>
      <c r="E124" s="10">
        <f t="shared" si="145"/>
        <v>1.54799468210345</v>
      </c>
      <c r="F124" s="7" t="s">
        <v>83</v>
      </c>
      <c r="G124" s="1">
        <v>4</v>
      </c>
      <c r="H124" s="9">
        <f t="shared" si="124"/>
        <v>1.9681611600967699</v>
      </c>
      <c r="I124" s="9">
        <f t="shared" si="125"/>
        <v>275.11816116009675</v>
      </c>
      <c r="J124" s="9">
        <f t="shared" si="126"/>
        <v>2.2488276120770027E-2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1.1106886205919408</v>
      </c>
      <c r="P124" s="9">
        <f t="shared" si="129"/>
        <v>2.4977472384068743E-2</v>
      </c>
      <c r="Q124" s="12">
        <f t="shared" si="130"/>
        <v>8.2425658867426848E-3</v>
      </c>
      <c r="R124" s="9">
        <f t="shared" si="131"/>
        <v>9.3951000000000007E-2</v>
      </c>
      <c r="S124" s="13">
        <f t="shared" si="132"/>
        <v>8.7732604088755675E-2</v>
      </c>
      <c r="T124" s="2">
        <f t="shared" si="133"/>
        <v>0.01</v>
      </c>
      <c r="U124" s="14">
        <f t="shared" si="134"/>
        <v>8.7732604088755679E-4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6.3673260408875568E-3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7.0195171838666699</v>
      </c>
      <c r="E125" s="10">
        <f t="shared" si="145"/>
        <v>1.9681611600967699</v>
      </c>
      <c r="F125" s="7" t="s">
        <v>83</v>
      </c>
      <c r="G125" s="1">
        <v>5</v>
      </c>
      <c r="H125" s="9">
        <f t="shared" si="124"/>
        <v>7.0195171838666699</v>
      </c>
      <c r="I125" s="9">
        <f t="shared" si="125"/>
        <v>280.16951718386667</v>
      </c>
      <c r="J125" s="9">
        <f t="shared" si="126"/>
        <v>4.2567308642073351E-2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1.0314255907974783</v>
      </c>
      <c r="O125" s="9">
        <f t="shared" si="146"/>
        <v>0.33898555741039371</v>
      </c>
      <c r="P125" s="9">
        <f t="shared" si="129"/>
        <v>1.4429702847493505E-2</v>
      </c>
      <c r="Q125" s="12">
        <f t="shared" si="130"/>
        <v>4.7618019396728573E-3</v>
      </c>
      <c r="R125" s="9">
        <f t="shared" si="131"/>
        <v>9.3951000000000007E-2</v>
      </c>
      <c r="S125" s="13">
        <f t="shared" si="132"/>
        <v>5.0683887767802971E-2</v>
      </c>
      <c r="T125" s="2">
        <f t="shared" si="133"/>
        <v>0.01</v>
      </c>
      <c r="U125" s="14">
        <f t="shared" si="134"/>
        <v>5.0683887767802977E-4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5.9968388776780301E-3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14.647563341290301</v>
      </c>
      <c r="E126" s="10">
        <f t="shared" si="145"/>
        <v>7.0195171838666699</v>
      </c>
      <c r="F126" s="7" t="s">
        <v>85</v>
      </c>
      <c r="G126" s="1">
        <v>6</v>
      </c>
      <c r="H126" s="9">
        <f t="shared" si="124"/>
        <v>14.647563341290301</v>
      </c>
      <c r="I126" s="9">
        <f t="shared" si="125"/>
        <v>287.7975633412903</v>
      </c>
      <c r="J126" s="9">
        <f t="shared" si="126"/>
        <v>0.10693454153297538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0.60925585456290021</v>
      </c>
      <c r="P126" s="9">
        <f t="shared" si="129"/>
        <v>6.5150495483964857E-2</v>
      </c>
      <c r="Q126" s="12">
        <f t="shared" si="130"/>
        <v>2.1499663509708403E-2</v>
      </c>
      <c r="R126" s="9">
        <f t="shared" si="131"/>
        <v>9.3951000000000007E-2</v>
      </c>
      <c r="S126" s="13">
        <f t="shared" si="132"/>
        <v>0.22883911304518739</v>
      </c>
      <c r="T126" s="2">
        <f t="shared" si="133"/>
        <v>0.01</v>
      </c>
      <c r="U126" s="14">
        <f t="shared" si="134"/>
        <v>2.288391130451874E-3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7.7783911304518741E-3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17.1356194271333</v>
      </c>
      <c r="E127" s="10">
        <f t="shared" si="145"/>
        <v>14.647563341290301</v>
      </c>
      <c r="F127" s="7" t="s">
        <v>83</v>
      </c>
      <c r="G127" s="1">
        <v>7</v>
      </c>
      <c r="H127" s="9">
        <f t="shared" si="124"/>
        <v>17.1356194271333</v>
      </c>
      <c r="I127" s="9">
        <f t="shared" si="125"/>
        <v>290.28561942713327</v>
      </c>
      <c r="J127" s="9">
        <f t="shared" si="126"/>
        <v>0.14290694937564788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0.82880535907893538</v>
      </c>
      <c r="P127" s="9">
        <f t="shared" si="129"/>
        <v>0.11844204549215909</v>
      </c>
      <c r="Q127" s="12">
        <f t="shared" si="130"/>
        <v>3.9085875012412501E-2</v>
      </c>
      <c r="R127" s="9">
        <f t="shared" si="131"/>
        <v>9.3951000000000007E-2</v>
      </c>
      <c r="S127" s="13">
        <f t="shared" si="132"/>
        <v>0.41602404458081871</v>
      </c>
      <c r="T127" s="2">
        <f t="shared" si="133"/>
        <v>0.01</v>
      </c>
      <c r="U127" s="14">
        <f t="shared" si="134"/>
        <v>4.1602404458081872E-3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1.4110240445808189E-2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18.244053330967699</v>
      </c>
      <c r="E128" s="10">
        <f t="shared" si="145"/>
        <v>17.1356194271333</v>
      </c>
      <c r="F128" s="7" t="s">
        <v>83</v>
      </c>
      <c r="G128" s="1">
        <v>8</v>
      </c>
      <c r="H128" s="9">
        <f t="shared" si="124"/>
        <v>18.244053330967699</v>
      </c>
      <c r="I128" s="9">
        <f t="shared" si="125"/>
        <v>291.39405333096767</v>
      </c>
      <c r="J128" s="9">
        <f t="shared" si="126"/>
        <v>0.16235487315943248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0.99506331358677635</v>
      </c>
      <c r="P128" s="9">
        <f t="shared" si="129"/>
        <v>0.16155337806298567</v>
      </c>
      <c r="Q128" s="12">
        <f t="shared" si="130"/>
        <v>5.3312614760785276E-2</v>
      </c>
      <c r="R128" s="9">
        <f t="shared" si="131"/>
        <v>9.3951000000000007E-2</v>
      </c>
      <c r="S128" s="13">
        <f t="shared" si="132"/>
        <v>0.56745127524757877</v>
      </c>
      <c r="T128" s="2">
        <f t="shared" si="133"/>
        <v>0.01</v>
      </c>
      <c r="U128" s="14">
        <f t="shared" si="134"/>
        <v>5.6745127524757879E-3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1.5624512752475787E-2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16.884342187096799</v>
      </c>
      <c r="E129" s="10">
        <f t="shared" si="145"/>
        <v>18.244053330967699</v>
      </c>
      <c r="F129" s="7" t="s">
        <v>83</v>
      </c>
      <c r="G129" s="1">
        <v>9</v>
      </c>
      <c r="H129" s="9">
        <f t="shared" si="124"/>
        <v>16.884342187096799</v>
      </c>
      <c r="I129" s="9">
        <f t="shared" si="125"/>
        <v>290.0343421870968</v>
      </c>
      <c r="J129" s="9">
        <f t="shared" si="126"/>
        <v>0.13881384964884938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1.1182099355237907</v>
      </c>
      <c r="P129" s="9">
        <f t="shared" si="129"/>
        <v>0.15522302586564904</v>
      </c>
      <c r="Q129" s="12">
        <f t="shared" si="130"/>
        <v>5.1223598535664189E-2</v>
      </c>
      <c r="R129" s="9">
        <f t="shared" si="131"/>
        <v>9.3951000000000007E-2</v>
      </c>
      <c r="S129" s="13">
        <f t="shared" si="132"/>
        <v>0.54521610771214979</v>
      </c>
      <c r="T129" s="2">
        <f t="shared" si="133"/>
        <v>0.01</v>
      </c>
      <c r="U129" s="14">
        <f t="shared" si="134"/>
        <v>5.4521610771214981E-3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1.5402161077121498E-2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13.4212507678333</v>
      </c>
      <c r="E130" s="10">
        <f t="shared" si="145"/>
        <v>16.884342187096799</v>
      </c>
      <c r="F130" s="7" t="s">
        <v>83</v>
      </c>
      <c r="G130" s="1">
        <v>10</v>
      </c>
      <c r="H130" s="9">
        <f t="shared" si="124"/>
        <v>13.4212507678333</v>
      </c>
      <c r="I130" s="9">
        <f t="shared" si="125"/>
        <v>286.57125076783325</v>
      </c>
      <c r="J130" s="9">
        <f t="shared" si="126"/>
        <v>9.2521465067744404E-2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1.2476869096581416</v>
      </c>
      <c r="P130" s="9">
        <f t="shared" si="129"/>
        <v>0.11543782082741771</v>
      </c>
      <c r="Q130" s="12">
        <f t="shared" si="130"/>
        <v>3.8094480873047849E-2</v>
      </c>
      <c r="R130" s="9">
        <f t="shared" si="131"/>
        <v>9.3951000000000007E-2</v>
      </c>
      <c r="S130" s="13">
        <f t="shared" si="132"/>
        <v>0.40547179777807418</v>
      </c>
      <c r="T130" s="2">
        <f t="shared" si="133"/>
        <v>0.01</v>
      </c>
      <c r="U130" s="14">
        <f t="shared" si="134"/>
        <v>4.054717977780742E-3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1.4004717977780742E-2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5.1789828497096799</v>
      </c>
      <c r="E131" s="10">
        <f t="shared" si="145"/>
        <v>13.4212507678333</v>
      </c>
      <c r="F131" s="7" t="s">
        <v>83</v>
      </c>
      <c r="G131" s="1">
        <v>11</v>
      </c>
      <c r="H131" s="9">
        <f t="shared" si="124"/>
        <v>5.1789828497096799</v>
      </c>
      <c r="I131" s="9">
        <f t="shared" si="125"/>
        <v>278.32898284970963</v>
      </c>
      <c r="J131" s="9">
        <f t="shared" si="126"/>
        <v>3.3827378738346701E-2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1.0756366343891879</v>
      </c>
      <c r="O131" s="9">
        <f t="shared" si="146"/>
        <v>0.34131245444153602</v>
      </c>
      <c r="P131" s="9">
        <f t="shared" si="129"/>
        <v>1.1545705664508542E-2</v>
      </c>
      <c r="Q131" s="12">
        <f t="shared" si="130"/>
        <v>3.810082869287819E-3</v>
      </c>
      <c r="R131" s="9">
        <f t="shared" si="131"/>
        <v>9.3951000000000007E-2</v>
      </c>
      <c r="S131" s="13">
        <f t="shared" si="132"/>
        <v>4.0553936299643628E-2</v>
      </c>
      <c r="T131" s="2">
        <f t="shared" si="133"/>
        <v>0.01</v>
      </c>
      <c r="U131" s="14">
        <f t="shared" si="134"/>
        <v>4.055393629964363E-4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5.8955393629964367E-3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1.3010332737000001</v>
      </c>
      <c r="E132" s="10">
        <f t="shared" si="145"/>
        <v>5.1789828497096799</v>
      </c>
      <c r="F132" s="7" t="s">
        <v>85</v>
      </c>
      <c r="G132" s="1">
        <v>12</v>
      </c>
      <c r="H132" s="9">
        <f t="shared" si="124"/>
        <v>1.3010332737000001</v>
      </c>
      <c r="I132" s="9">
        <f t="shared" si="125"/>
        <v>274.45103327369998</v>
      </c>
      <c r="J132" s="9">
        <f t="shared" si="126"/>
        <v>2.0634530973778754E-2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0.61446674877702745</v>
      </c>
      <c r="P132" s="9">
        <f t="shared" si="129"/>
        <v>1.2679233159996701E-2</v>
      </c>
      <c r="Q132" s="12">
        <f t="shared" si="130"/>
        <v>4.1841469427989116E-3</v>
      </c>
      <c r="R132" s="9">
        <f t="shared" si="131"/>
        <v>9.3951000000000007E-2</v>
      </c>
      <c r="S132" s="13">
        <f t="shared" si="132"/>
        <v>4.4535416789591505E-2</v>
      </c>
      <c r="T132" s="2">
        <f t="shared" si="133"/>
        <v>0.01</v>
      </c>
      <c r="U132" s="14">
        <f t="shared" si="134"/>
        <v>4.4535416789591507E-4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5.9353541678959154E-3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0.75750631996774198</v>
      </c>
      <c r="E133" s="10">
        <f t="shared" si="145"/>
        <v>1.3010332737000001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1.86519820496774</v>
      </c>
      <c r="E136" s="7"/>
      <c r="F136" s="7"/>
      <c r="G136" s="1">
        <v>1</v>
      </c>
      <c r="H136" s="9">
        <f t="shared" ref="H136:H147" si="147">E137</f>
        <v>1.86519820496774</v>
      </c>
      <c r="I136" s="9">
        <f t="shared" ref="I136:I147" si="148">H136+273.15</f>
        <v>275.0151982049677</v>
      </c>
      <c r="J136" s="9">
        <f t="shared" ref="J136:J147" si="149">EXP(($C$15*(I136-$C$13))/($C$16*I136*$C$13))</f>
        <v>2.2192268483315108E-2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1.6844995158367661E-2</v>
      </c>
      <c r="Q136" s="12">
        <f t="shared" ref="Q136:Q147" si="153">P136*$B$138</f>
        <v>4.3796987411755918E-3</v>
      </c>
      <c r="R136" s="9">
        <f t="shared" ref="R136:R147" si="154">L136*$B$138</f>
        <v>0.19735245833333334</v>
      </c>
      <c r="S136" s="13">
        <f t="shared" ref="S136:S147" si="155">Q136/R136</f>
        <v>2.2192268483315108E-2</v>
      </c>
      <c r="T136" s="2">
        <f t="shared" ref="T136:T147" si="156">$B$137/100</f>
        <v>0.01</v>
      </c>
      <c r="U136" s="14">
        <f t="shared" ref="U136:U147" si="157">S136*T136</f>
        <v>2.2192268483315109E-4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5.7119226848331515E-3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-7.0542294109354797</v>
      </c>
      <c r="E137" s="10">
        <f t="shared" ref="E137:E148" si="166">D136</f>
        <v>1.86519820496774</v>
      </c>
      <c r="F137" s="7" t="s">
        <v>83</v>
      </c>
      <c r="G137" s="1">
        <v>2</v>
      </c>
      <c r="H137" s="9">
        <f t="shared" si="147"/>
        <v>-7.0542294109354797</v>
      </c>
      <c r="I137" s="9">
        <f t="shared" si="148"/>
        <v>266.0957705890645</v>
      </c>
      <c r="J137" s="9">
        <f t="shared" si="149"/>
        <v>6.7733590031026827E-3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1.5012508381749659</v>
      </c>
      <c r="P137" s="9">
        <f t="shared" si="152"/>
        <v>1.0168510880667853E-2</v>
      </c>
      <c r="Q137" s="12">
        <f t="shared" si="153"/>
        <v>2.6438128289736421E-3</v>
      </c>
      <c r="R137" s="9">
        <f t="shared" si="154"/>
        <v>0.19735245833333334</v>
      </c>
      <c r="S137" s="13">
        <f t="shared" si="155"/>
        <v>1.3396401804674633E-2</v>
      </c>
      <c r="T137" s="2">
        <f t="shared" si="156"/>
        <v>0.01</v>
      </c>
      <c r="U137" s="14">
        <f t="shared" si="157"/>
        <v>1.3396401804674634E-4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5.6239640180467468E-3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1.54799468210345</v>
      </c>
      <c r="E138" s="10">
        <f t="shared" si="166"/>
        <v>-7.0542294109354797</v>
      </c>
      <c r="F138" s="7" t="s">
        <v>83</v>
      </c>
      <c r="G138" s="1">
        <v>3</v>
      </c>
      <c r="H138" s="9">
        <f t="shared" si="147"/>
        <v>1.54799468210345</v>
      </c>
      <c r="I138" s="9">
        <f t="shared" si="148"/>
        <v>274.6979946821034</v>
      </c>
      <c r="J138" s="9">
        <f t="shared" si="149"/>
        <v>2.1303280442811223E-2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2.2501302439609647</v>
      </c>
      <c r="P138" s="9">
        <f t="shared" si="152"/>
        <v>4.7935155619951667E-2</v>
      </c>
      <c r="Q138" s="12">
        <f t="shared" si="153"/>
        <v>1.2463140461187433E-2</v>
      </c>
      <c r="R138" s="9">
        <f t="shared" si="154"/>
        <v>0.19735245833333334</v>
      </c>
      <c r="S138" s="13">
        <f t="shared" si="155"/>
        <v>6.3151685904701882E-2</v>
      </c>
      <c r="T138" s="2">
        <f t="shared" si="156"/>
        <v>0.01</v>
      </c>
      <c r="U138" s="14">
        <f t="shared" si="157"/>
        <v>6.3151685904701878E-4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6.1215168590470189E-3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1.9681611600967699</v>
      </c>
      <c r="E139" s="10">
        <f t="shared" si="166"/>
        <v>1.54799468210345</v>
      </c>
      <c r="F139" s="7" t="s">
        <v>83</v>
      </c>
      <c r="G139" s="1">
        <v>4</v>
      </c>
      <c r="H139" s="9">
        <f t="shared" si="147"/>
        <v>1.9681611600967699</v>
      </c>
      <c r="I139" s="9">
        <f t="shared" si="148"/>
        <v>275.11816116009675</v>
      </c>
      <c r="J139" s="9">
        <f t="shared" si="149"/>
        <v>2.2488276120770027E-2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2.9612430050076797</v>
      </c>
      <c r="P139" s="9">
        <f t="shared" si="152"/>
        <v>6.6593250357311479E-2</v>
      </c>
      <c r="Q139" s="12">
        <f t="shared" si="153"/>
        <v>1.7314245092900984E-2</v>
      </c>
      <c r="R139" s="9">
        <f t="shared" si="154"/>
        <v>0.19735245833333334</v>
      </c>
      <c r="S139" s="13">
        <f t="shared" si="155"/>
        <v>8.7732604088755675E-2</v>
      </c>
      <c r="T139" s="2">
        <f t="shared" si="156"/>
        <v>0.01</v>
      </c>
      <c r="U139" s="14">
        <f t="shared" si="157"/>
        <v>8.7732604088755679E-4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6.3673260408875568E-3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7.0195171838666699</v>
      </c>
      <c r="E140" s="10">
        <f t="shared" si="166"/>
        <v>1.9681611600967699</v>
      </c>
      <c r="F140" s="7" t="s">
        <v>83</v>
      </c>
      <c r="G140" s="1">
        <v>5</v>
      </c>
      <c r="H140" s="9">
        <f t="shared" si="147"/>
        <v>7.0195171838666699</v>
      </c>
      <c r="I140" s="9">
        <f t="shared" si="148"/>
        <v>280.16951718386667</v>
      </c>
      <c r="J140" s="9">
        <f t="shared" si="149"/>
        <v>4.2567308642073351E-2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3.653697671317035</v>
      </c>
      <c r="P140" s="9">
        <f t="shared" si="152"/>
        <v>0.1555280764597769</v>
      </c>
      <c r="Q140" s="12">
        <f t="shared" si="153"/>
        <v>4.0437299879541998E-2</v>
      </c>
      <c r="R140" s="9">
        <f t="shared" si="154"/>
        <v>0.19735245833333334</v>
      </c>
      <c r="S140" s="13">
        <f t="shared" si="155"/>
        <v>0.20489889115666532</v>
      </c>
      <c r="T140" s="2">
        <f t="shared" si="156"/>
        <v>0.01</v>
      </c>
      <c r="U140" s="14">
        <f t="shared" si="157"/>
        <v>2.0489889115666532E-3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7.5389889115666528E-3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14.647563341290301</v>
      </c>
      <c r="E141" s="10">
        <f t="shared" si="166"/>
        <v>7.0195171838666699</v>
      </c>
      <c r="F141" s="7" t="s">
        <v>85</v>
      </c>
      <c r="G141" s="1">
        <v>6</v>
      </c>
      <c r="H141" s="9">
        <f t="shared" si="147"/>
        <v>14.647563341290301</v>
      </c>
      <c r="I141" s="9">
        <f t="shared" si="148"/>
        <v>287.7975633412903</v>
      </c>
      <c r="J141" s="9">
        <f t="shared" si="149"/>
        <v>0.10693454153297538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4.2572175115239252</v>
      </c>
      <c r="P141" s="9">
        <f t="shared" si="152"/>
        <v>0.45524360280096526</v>
      </c>
      <c r="Q141" s="12">
        <f t="shared" si="153"/>
        <v>0.11836333672825097</v>
      </c>
      <c r="R141" s="9">
        <f t="shared" si="154"/>
        <v>0.19735245833333334</v>
      </c>
      <c r="S141" s="13">
        <f t="shared" si="155"/>
        <v>0.59975607969540601</v>
      </c>
      <c r="T141" s="2">
        <f t="shared" si="156"/>
        <v>0.01</v>
      </c>
      <c r="U141" s="14">
        <f t="shared" si="157"/>
        <v>5.9975607969540599E-3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1.1487560796954059E-2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17.1356194271333</v>
      </c>
      <c r="E142" s="10">
        <f t="shared" si="166"/>
        <v>14.647563341290301</v>
      </c>
      <c r="F142" s="7" t="s">
        <v>83</v>
      </c>
      <c r="G142" s="1">
        <v>7</v>
      </c>
      <c r="H142" s="9">
        <f t="shared" si="147"/>
        <v>17.1356194271333</v>
      </c>
      <c r="I142" s="9">
        <f t="shared" si="148"/>
        <v>290.28561942713327</v>
      </c>
      <c r="J142" s="9">
        <f t="shared" si="149"/>
        <v>0.14290694937564788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4.5610218253896271</v>
      </c>
      <c r="P142" s="9">
        <f t="shared" si="152"/>
        <v>0.65180171510218055</v>
      </c>
      <c r="Q142" s="12">
        <f t="shared" si="153"/>
        <v>0.16946844592656696</v>
      </c>
      <c r="R142" s="9">
        <f t="shared" si="154"/>
        <v>0.19735245833333334</v>
      </c>
      <c r="S142" s="13">
        <f t="shared" si="155"/>
        <v>0.85870957655024704</v>
      </c>
      <c r="T142" s="2">
        <f t="shared" si="156"/>
        <v>0.01</v>
      </c>
      <c r="U142" s="14">
        <f t="shared" si="157"/>
        <v>8.5870957655024699E-3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1.853709576550247E-2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18.244053330967699</v>
      </c>
      <c r="E143" s="10">
        <f t="shared" si="166"/>
        <v>17.1356194271333</v>
      </c>
      <c r="F143" s="7" t="s">
        <v>83</v>
      </c>
      <c r="G143" s="1">
        <v>8</v>
      </c>
      <c r="H143" s="9">
        <f t="shared" si="147"/>
        <v>18.244053330967699</v>
      </c>
      <c r="I143" s="9">
        <f t="shared" si="148"/>
        <v>291.39405333096767</v>
      </c>
      <c r="J143" s="9">
        <f t="shared" si="149"/>
        <v>0.16235487315943248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4.668268026954113</v>
      </c>
      <c r="P143" s="9">
        <f t="shared" si="152"/>
        <v>0.7579160633903691</v>
      </c>
      <c r="Q143" s="12">
        <f t="shared" si="153"/>
        <v>0.19705817648149598</v>
      </c>
      <c r="R143" s="9">
        <f t="shared" si="154"/>
        <v>0.19735245833333334</v>
      </c>
      <c r="S143" s="13">
        <f t="shared" si="155"/>
        <v>0.99850885134990153</v>
      </c>
      <c r="T143" s="2">
        <f t="shared" si="156"/>
        <v>0.01</v>
      </c>
      <c r="U143" s="14">
        <f t="shared" si="157"/>
        <v>9.9850885134990155E-3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1.9935088513499018E-2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16.884342187096799</v>
      </c>
      <c r="E144" s="10">
        <f t="shared" si="166"/>
        <v>18.244053330967699</v>
      </c>
      <c r="F144" s="7" t="s">
        <v>83</v>
      </c>
      <c r="G144" s="1">
        <v>9</v>
      </c>
      <c r="H144" s="9">
        <f t="shared" si="147"/>
        <v>16.884342187096799</v>
      </c>
      <c r="I144" s="9">
        <f t="shared" si="148"/>
        <v>290.0343421870968</v>
      </c>
      <c r="J144" s="9">
        <f t="shared" si="149"/>
        <v>0.13881384964884938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4.6693998802304106</v>
      </c>
      <c r="P144" s="9">
        <f t="shared" si="152"/>
        <v>0.64817737292465949</v>
      </c>
      <c r="Q144" s="12">
        <f t="shared" si="153"/>
        <v>0.16852611696041148</v>
      </c>
      <c r="R144" s="9">
        <f t="shared" si="154"/>
        <v>0.19735245833333334</v>
      </c>
      <c r="S144" s="13">
        <f t="shared" si="155"/>
        <v>0.85393472360889755</v>
      </c>
      <c r="T144" s="2">
        <f t="shared" si="156"/>
        <v>0.01</v>
      </c>
      <c r="U144" s="14">
        <f t="shared" si="157"/>
        <v>8.5393472360889757E-3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1.8489347236088978E-2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13.4212507678333</v>
      </c>
      <c r="E145" s="10">
        <f t="shared" si="166"/>
        <v>16.884342187096799</v>
      </c>
      <c r="F145" s="7" t="s">
        <v>83</v>
      </c>
      <c r="G145" s="1">
        <v>10</v>
      </c>
      <c r="H145" s="9">
        <f t="shared" si="147"/>
        <v>13.4212507678333</v>
      </c>
      <c r="I145" s="9">
        <f t="shared" si="148"/>
        <v>286.57125076783325</v>
      </c>
      <c r="J145" s="9">
        <f t="shared" si="149"/>
        <v>9.2521465067744404E-2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4.7802704239724179</v>
      </c>
      <c r="P145" s="9">
        <f t="shared" si="152"/>
        <v>0.44227762304593582</v>
      </c>
      <c r="Q145" s="12">
        <f t="shared" si="153"/>
        <v>0.11499218199194332</v>
      </c>
      <c r="R145" s="9">
        <f t="shared" si="154"/>
        <v>0.19735245833333334</v>
      </c>
      <c r="S145" s="13">
        <f t="shared" si="155"/>
        <v>0.58267418081875921</v>
      </c>
      <c r="T145" s="2">
        <f t="shared" si="156"/>
        <v>0.01</v>
      </c>
      <c r="U145" s="14">
        <f t="shared" si="157"/>
        <v>5.8267418081875922E-3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1.5776741808187594E-2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5.1789828497096799</v>
      </c>
      <c r="E146" s="10">
        <f t="shared" si="166"/>
        <v>13.4212507678333</v>
      </c>
      <c r="F146" s="7" t="s">
        <v>83</v>
      </c>
      <c r="G146" s="1">
        <v>11</v>
      </c>
      <c r="H146" s="9">
        <f t="shared" si="147"/>
        <v>5.1789828497096799</v>
      </c>
      <c r="I146" s="9">
        <f t="shared" si="148"/>
        <v>278.32898284970963</v>
      </c>
      <c r="J146" s="9">
        <f t="shared" si="149"/>
        <v>3.3827378738346701E-2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5.0970407175931491</v>
      </c>
      <c r="P146" s="9">
        <f t="shared" si="152"/>
        <v>0.17241952679879791</v>
      </c>
      <c r="Q146" s="12">
        <f t="shared" si="153"/>
        <v>4.482907696768746E-2</v>
      </c>
      <c r="R146" s="9">
        <f t="shared" si="154"/>
        <v>0.19735245833333334</v>
      </c>
      <c r="S146" s="13">
        <f t="shared" si="155"/>
        <v>0.22715236154783541</v>
      </c>
      <c r="T146" s="2">
        <f t="shared" si="156"/>
        <v>0.01</v>
      </c>
      <c r="U146" s="14">
        <f t="shared" si="157"/>
        <v>2.2715236154783542E-3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7.7615236154783543E-3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1.3010332737000001</v>
      </c>
      <c r="E147" s="10">
        <f t="shared" si="166"/>
        <v>5.1789828497096799</v>
      </c>
      <c r="F147" s="7" t="s">
        <v>85</v>
      </c>
      <c r="G147" s="1">
        <v>12</v>
      </c>
      <c r="H147" s="9">
        <f t="shared" si="147"/>
        <v>1.3010332737000001</v>
      </c>
      <c r="I147" s="9">
        <f t="shared" si="148"/>
        <v>274.45103327369998</v>
      </c>
      <c r="J147" s="9">
        <f t="shared" si="149"/>
        <v>2.0634530973778754E-2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5.6836691074610179</v>
      </c>
      <c r="P147" s="9">
        <f t="shared" si="152"/>
        <v>0.11727984624261382</v>
      </c>
      <c r="Q147" s="12">
        <f t="shared" si="153"/>
        <v>3.0492760023079594E-2</v>
      </c>
      <c r="R147" s="9">
        <f t="shared" si="154"/>
        <v>0.19735245833333334</v>
      </c>
      <c r="S147" s="13">
        <f t="shared" si="155"/>
        <v>0.1545091471400703</v>
      </c>
      <c r="T147" s="2">
        <f t="shared" si="156"/>
        <v>0.01</v>
      </c>
      <c r="U147" s="14">
        <f t="shared" si="157"/>
        <v>1.5450914714007032E-3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7.0350914714007035E-3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0.75750631996774198</v>
      </c>
      <c r="E148" s="10">
        <f t="shared" si="166"/>
        <v>1.3010332737000001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201416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5130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8951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92312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4540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533721.12997181155</v>
      </c>
      <c r="J13" s="6" t="s">
        <v>37</v>
      </c>
      <c r="K13" s="6">
        <f>I13/(10000*1000)</f>
        <v>5.3372112997181156E-2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3.6909852748709699</v>
      </c>
      <c r="E26" s="7"/>
      <c r="F26" s="7"/>
      <c r="G26" s="1">
        <v>1</v>
      </c>
      <c r="H26" s="9">
        <f t="shared" ref="H26:H37" si="0">E27</f>
        <v>3.6909852748709699</v>
      </c>
      <c r="I26" s="9">
        <f t="shared" ref="I26:I37" si="1">H26+273.15</f>
        <v>276.84098527487095</v>
      </c>
      <c r="J26" s="9">
        <f t="shared" ref="J26:J37" si="2">EXP(($C$15*(I26-$C$13))/($C$16*I26*$C$13))</f>
        <v>2.8028998094348386E-2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1.1360739901574493</v>
      </c>
      <c r="Q26" s="12">
        <f t="shared" ref="Q26:Q37" si="6">P26*$B$28</f>
        <v>0.11360739901574493</v>
      </c>
      <c r="R26" s="9">
        <f t="shared" ref="R26:R37" si="7">L26*$B$28</f>
        <v>4.0532094166666672</v>
      </c>
      <c r="S26" s="13">
        <f t="shared" ref="S26:S37" si="8">Q26/R26</f>
        <v>2.8028998094348383E-2</v>
      </c>
      <c r="T26" s="2">
        <f t="shared" ref="T26:T37" si="9">$B$27/100</f>
        <v>0.34</v>
      </c>
      <c r="U26" s="14">
        <f t="shared" ref="U26:U37" si="10">S26*T26</f>
        <v>9.5298593520784514E-3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2.2429859352078453E-2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2.0044443066774198</v>
      </c>
      <c r="E27" s="10">
        <f t="shared" ref="E27:E38" si="18">D26</f>
        <v>3.6909852748709699</v>
      </c>
      <c r="F27" s="7" t="s">
        <v>83</v>
      </c>
      <c r="G27" s="1">
        <v>2</v>
      </c>
      <c r="H27" s="9">
        <f t="shared" si="0"/>
        <v>2.0044443066774198</v>
      </c>
      <c r="I27" s="9">
        <f t="shared" si="1"/>
        <v>275.15444430667742</v>
      </c>
      <c r="J27" s="9">
        <f t="shared" si="2"/>
        <v>2.2593471065831077E-2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79.928114343175878</v>
      </c>
      <c r="P27" s="9">
        <f t="shared" si="5"/>
        <v>1.805853538758982</v>
      </c>
      <c r="Q27" s="12">
        <f t="shared" si="6"/>
        <v>0.18058535387589822</v>
      </c>
      <c r="R27" s="9">
        <f t="shared" si="7"/>
        <v>4.0532094166666672</v>
      </c>
      <c r="S27" s="13">
        <f t="shared" si="8"/>
        <v>4.4553669774213253E-2</v>
      </c>
      <c r="T27" s="2">
        <f t="shared" si="9"/>
        <v>0.34</v>
      </c>
      <c r="U27" s="14">
        <f t="shared" si="10"/>
        <v>1.5148247723232507E-2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2.8048247723232507E-2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2.8745224103448299</v>
      </c>
      <c r="E28" s="10">
        <f t="shared" si="18"/>
        <v>2.0044443066774198</v>
      </c>
      <c r="F28" s="7" t="s">
        <v>83</v>
      </c>
      <c r="G28" s="1">
        <v>3</v>
      </c>
      <c r="H28" s="9">
        <f t="shared" si="0"/>
        <v>2.8745224103448299</v>
      </c>
      <c r="I28" s="9">
        <f t="shared" si="1"/>
        <v>276.02452241034479</v>
      </c>
      <c r="J28" s="9">
        <f t="shared" si="2"/>
        <v>2.5259590258574237E-2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118.65435497108356</v>
      </c>
      <c r="P28" s="9">
        <f t="shared" si="5"/>
        <v>2.9971603889649918</v>
      </c>
      <c r="Q28" s="12">
        <f t="shared" si="6"/>
        <v>0.29971603889649917</v>
      </c>
      <c r="R28" s="9">
        <f t="shared" si="7"/>
        <v>4.0532094166666672</v>
      </c>
      <c r="S28" s="13">
        <f t="shared" si="8"/>
        <v>7.3945362325488637E-2</v>
      </c>
      <c r="T28" s="2">
        <f t="shared" si="9"/>
        <v>0.34</v>
      </c>
      <c r="U28" s="14">
        <f t="shared" si="10"/>
        <v>2.5141423190666139E-2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3.804142319066614E-2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3.33934837880645</v>
      </c>
      <c r="E29" s="10">
        <f t="shared" si="18"/>
        <v>2.8745224103448299</v>
      </c>
      <c r="F29" s="7" t="s">
        <v>83</v>
      </c>
      <c r="G29" s="1">
        <v>4</v>
      </c>
      <c r="H29" s="9">
        <f t="shared" si="0"/>
        <v>3.33934837880645</v>
      </c>
      <c r="I29" s="9">
        <f t="shared" si="1"/>
        <v>276.48934837880643</v>
      </c>
      <c r="J29" s="9">
        <f t="shared" si="2"/>
        <v>2.6802880461889656E-2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156.18928874878523</v>
      </c>
      <c r="P29" s="9">
        <f t="shared" si="5"/>
        <v>4.1863228357612572</v>
      </c>
      <c r="Q29" s="12">
        <f t="shared" si="6"/>
        <v>0.41863228357612575</v>
      </c>
      <c r="R29" s="9">
        <f t="shared" si="7"/>
        <v>4.0532094166666672</v>
      </c>
      <c r="S29" s="13">
        <f t="shared" si="8"/>
        <v>0.10328414856995131</v>
      </c>
      <c r="T29" s="2">
        <f t="shared" si="9"/>
        <v>0.34</v>
      </c>
      <c r="U29" s="14">
        <f t="shared" si="10"/>
        <v>3.5116610513783453E-2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4.8016610513783455E-2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7.0001717752666703</v>
      </c>
      <c r="E30" s="10">
        <f t="shared" si="18"/>
        <v>3.33934837880645</v>
      </c>
      <c r="F30" s="7" t="s">
        <v>83</v>
      </c>
      <c r="G30" s="1">
        <v>5</v>
      </c>
      <c r="H30" s="9">
        <f t="shared" si="0"/>
        <v>7.0001717752666703</v>
      </c>
      <c r="I30" s="9">
        <f t="shared" si="1"/>
        <v>280.15017177526664</v>
      </c>
      <c r="J30" s="9">
        <f t="shared" si="2"/>
        <v>4.2465276483362679E-2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144.40281761737279</v>
      </c>
      <c r="O30" s="9">
        <f t="shared" si="19"/>
        <v>48.132242462317862</v>
      </c>
      <c r="P30" s="9">
        <f t="shared" si="5"/>
        <v>2.0439489839265774</v>
      </c>
      <c r="Q30" s="12">
        <f t="shared" si="6"/>
        <v>0.20439489839265776</v>
      </c>
      <c r="R30" s="9">
        <f t="shared" si="7"/>
        <v>4.0532094166666672</v>
      </c>
      <c r="S30" s="13">
        <f t="shared" si="8"/>
        <v>5.0427914618028986E-2</v>
      </c>
      <c r="T30" s="2">
        <f t="shared" si="9"/>
        <v>0.34</v>
      </c>
      <c r="U30" s="14">
        <f t="shared" si="10"/>
        <v>1.7145490970129858E-2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3.0045490970129859E-2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12.4838698645161</v>
      </c>
      <c r="E31" s="10">
        <f t="shared" si="18"/>
        <v>7.0001717752666703</v>
      </c>
      <c r="F31" s="7" t="s">
        <v>85</v>
      </c>
      <c r="G31" s="1">
        <v>6</v>
      </c>
      <c r="H31" s="9">
        <f t="shared" si="0"/>
        <v>12.4838698645161</v>
      </c>
      <c r="I31" s="9">
        <f t="shared" si="1"/>
        <v>285.6338698645161</v>
      </c>
      <c r="J31" s="9">
        <f t="shared" si="2"/>
        <v>8.2759342194932917E-2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86.620387645057946</v>
      </c>
      <c r="P31" s="9">
        <f t="shared" si="5"/>
        <v>7.1686463021750901</v>
      </c>
      <c r="Q31" s="12">
        <f t="shared" si="6"/>
        <v>0.71686463021750901</v>
      </c>
      <c r="R31" s="9">
        <f t="shared" si="7"/>
        <v>4.0532094166666672</v>
      </c>
      <c r="S31" s="13">
        <f t="shared" si="8"/>
        <v>0.17686345720746247</v>
      </c>
      <c r="T31" s="2">
        <f t="shared" si="9"/>
        <v>0.34</v>
      </c>
      <c r="U31" s="14">
        <f t="shared" si="10"/>
        <v>6.0133575450537241E-2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7.3033575450537236E-2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15.4244149316667</v>
      </c>
      <c r="E32" s="10">
        <f t="shared" si="18"/>
        <v>12.4838698645161</v>
      </c>
      <c r="F32" s="7" t="s">
        <v>83</v>
      </c>
      <c r="G32" s="1">
        <v>7</v>
      </c>
      <c r="H32" s="9">
        <f t="shared" si="0"/>
        <v>15.4244149316667</v>
      </c>
      <c r="I32" s="9">
        <f t="shared" si="1"/>
        <v>288.57441493166669</v>
      </c>
      <c r="J32" s="9">
        <f t="shared" si="2"/>
        <v>0.1171311118657254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119.98383550954952</v>
      </c>
      <c r="P32" s="9">
        <f t="shared" si="5"/>
        <v>14.053840059147841</v>
      </c>
      <c r="Q32" s="12">
        <f t="shared" si="6"/>
        <v>1.4053840059147842</v>
      </c>
      <c r="R32" s="9">
        <f t="shared" si="7"/>
        <v>4.0532094166666672</v>
      </c>
      <c r="S32" s="13">
        <f t="shared" si="8"/>
        <v>0.34673362795810408</v>
      </c>
      <c r="T32" s="2">
        <f t="shared" si="9"/>
        <v>0.34</v>
      </c>
      <c r="U32" s="14">
        <f t="shared" si="10"/>
        <v>0.1178894335057554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0.1435394335057554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17.575475519032299</v>
      </c>
      <c r="E33" s="10">
        <f t="shared" si="18"/>
        <v>15.4244149316667</v>
      </c>
      <c r="F33" s="7" t="s">
        <v>83</v>
      </c>
      <c r="G33" s="1">
        <v>8</v>
      </c>
      <c r="H33" s="9">
        <f t="shared" si="0"/>
        <v>17.575475519032299</v>
      </c>
      <c r="I33" s="9">
        <f t="shared" si="1"/>
        <v>290.72547551903227</v>
      </c>
      <c r="J33" s="9">
        <f t="shared" si="2"/>
        <v>0.15034634188392804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146.46208961706836</v>
      </c>
      <c r="P33" s="9">
        <f t="shared" si="5"/>
        <v>22.020039398602265</v>
      </c>
      <c r="Q33" s="12">
        <f t="shared" si="6"/>
        <v>2.2020039398602265</v>
      </c>
      <c r="R33" s="9">
        <f t="shared" si="7"/>
        <v>4.0532094166666672</v>
      </c>
      <c r="S33" s="13">
        <f t="shared" si="8"/>
        <v>0.54327415968335036</v>
      </c>
      <c r="T33" s="2">
        <f t="shared" si="9"/>
        <v>0.34</v>
      </c>
      <c r="U33" s="14">
        <f t="shared" si="10"/>
        <v>0.18471321429233914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0.21036321429233915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17.253153346451601</v>
      </c>
      <c r="E34" s="10">
        <f t="shared" si="18"/>
        <v>17.575475519032299</v>
      </c>
      <c r="F34" s="7" t="s">
        <v>83</v>
      </c>
      <c r="G34" s="1">
        <v>9</v>
      </c>
      <c r="H34" s="9">
        <f t="shared" si="0"/>
        <v>17.253153346451601</v>
      </c>
      <c r="I34" s="9">
        <f t="shared" si="1"/>
        <v>290.40315334645157</v>
      </c>
      <c r="J34" s="9">
        <f t="shared" si="2"/>
        <v>0.14486019416351767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164.97414438513277</v>
      </c>
      <c r="P34" s="9">
        <f t="shared" si="5"/>
        <v>23.898186587590533</v>
      </c>
      <c r="Q34" s="12">
        <f t="shared" si="6"/>
        <v>2.3898186587590535</v>
      </c>
      <c r="R34" s="9">
        <f t="shared" si="7"/>
        <v>4.0532094166666672</v>
      </c>
      <c r="S34" s="13">
        <f t="shared" si="8"/>
        <v>0.58961144443516678</v>
      </c>
      <c r="T34" s="2">
        <f t="shared" si="9"/>
        <v>0.34</v>
      </c>
      <c r="U34" s="14">
        <f t="shared" si="10"/>
        <v>0.20046789110795671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0.22611789110795671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15.9680300023333</v>
      </c>
      <c r="E35" s="10">
        <f t="shared" si="18"/>
        <v>17.253153346451601</v>
      </c>
      <c r="F35" s="7" t="s">
        <v>83</v>
      </c>
      <c r="G35" s="1">
        <v>10</v>
      </c>
      <c r="H35" s="9">
        <f t="shared" si="0"/>
        <v>15.9680300023333</v>
      </c>
      <c r="I35" s="9">
        <f t="shared" si="1"/>
        <v>289.11803000233328</v>
      </c>
      <c r="J35" s="9">
        <f t="shared" si="2"/>
        <v>0.12480288091842769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181.6080519642089</v>
      </c>
      <c r="P35" s="9">
        <f t="shared" si="5"/>
        <v>22.665208083116791</v>
      </c>
      <c r="Q35" s="12">
        <f t="shared" si="6"/>
        <v>2.2665208083116792</v>
      </c>
      <c r="R35" s="9">
        <f t="shared" si="7"/>
        <v>4.0532094166666672</v>
      </c>
      <c r="S35" s="13">
        <f t="shared" si="8"/>
        <v>0.55919163687714191</v>
      </c>
      <c r="T35" s="2">
        <f t="shared" si="9"/>
        <v>0.34</v>
      </c>
      <c r="U35" s="14">
        <f t="shared" si="10"/>
        <v>0.19012515653822826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0.21577515653822826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8.0141497325806395</v>
      </c>
      <c r="E36" s="10">
        <f t="shared" si="18"/>
        <v>15.9680300023333</v>
      </c>
      <c r="F36" s="7" t="s">
        <v>83</v>
      </c>
      <c r="G36" s="1">
        <v>11</v>
      </c>
      <c r="H36" s="9">
        <f t="shared" si="0"/>
        <v>8.0141497325806395</v>
      </c>
      <c r="I36" s="9">
        <f t="shared" si="1"/>
        <v>281.1641497325806</v>
      </c>
      <c r="J36" s="9">
        <f t="shared" si="2"/>
        <v>4.8135877860334846E-2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150.9957016870375</v>
      </c>
      <c r="O36" s="9">
        <f t="shared" si="19"/>
        <v>48.479236360721274</v>
      </c>
      <c r="P36" s="9">
        <f t="shared" si="5"/>
        <v>2.3335906002219833</v>
      </c>
      <c r="Q36" s="12">
        <f t="shared" si="6"/>
        <v>0.23335906002219833</v>
      </c>
      <c r="R36" s="9">
        <f t="shared" si="7"/>
        <v>4.0532094166666672</v>
      </c>
      <c r="S36" s="13">
        <f t="shared" si="8"/>
        <v>5.7573896641667059E-2</v>
      </c>
      <c r="T36" s="2">
        <f t="shared" si="9"/>
        <v>0.34</v>
      </c>
      <c r="U36" s="14">
        <f t="shared" si="10"/>
        <v>1.9575124858166801E-2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3.2475124858166803E-2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4.4939262994666702</v>
      </c>
      <c r="E37" s="10">
        <f t="shared" si="18"/>
        <v>8.0141497325806395</v>
      </c>
      <c r="F37" s="7" t="s">
        <v>85</v>
      </c>
      <c r="G37" s="1">
        <v>12</v>
      </c>
      <c r="H37" s="9">
        <f t="shared" si="0"/>
        <v>4.4939262994666702</v>
      </c>
      <c r="I37" s="9">
        <f t="shared" si="1"/>
        <v>277.64392629946667</v>
      </c>
      <c r="J37" s="9">
        <f t="shared" si="2"/>
        <v>3.1029974213964522E-2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86.677739927165959</v>
      </c>
      <c r="P37" s="9">
        <f t="shared" si="5"/>
        <v>2.6896080348646829</v>
      </c>
      <c r="Q37" s="12">
        <f t="shared" si="6"/>
        <v>0.26896080348646828</v>
      </c>
      <c r="R37" s="9">
        <f t="shared" si="7"/>
        <v>4.0532094166666672</v>
      </c>
      <c r="S37" s="13">
        <f t="shared" si="8"/>
        <v>6.635749003752682E-2</v>
      </c>
      <c r="T37" s="2">
        <f t="shared" si="9"/>
        <v>0.34</v>
      </c>
      <c r="U37" s="14">
        <f t="shared" si="10"/>
        <v>2.256154661275912E-2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3.5461546612759118E-2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1.72449770132258</v>
      </c>
      <c r="E38" s="10">
        <f t="shared" si="18"/>
        <v>4.4939262994666702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3.6909852748709699</v>
      </c>
      <c r="E42" s="7"/>
      <c r="F42" s="7"/>
      <c r="G42" s="1">
        <v>1</v>
      </c>
      <c r="H42" s="9">
        <f t="shared" ref="H42:H53" si="20">E43</f>
        <v>3.6909852748709699</v>
      </c>
      <c r="I42" s="9">
        <f t="shared" ref="I42:I53" si="21">H42+273.15</f>
        <v>276.84098527487095</v>
      </c>
      <c r="J42" s="9">
        <f t="shared" ref="J42:J53" si="22">EXP(($C$15*(I42-$C$13))/($C$16*I42*$C$13))</f>
        <v>2.8028998094348386E-2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1.6496817190904922</v>
      </c>
      <c r="Q42" s="12">
        <f t="shared" ref="Q42:Q53" si="26">P42*$B$44</f>
        <v>0.3959236125817181</v>
      </c>
      <c r="R42" s="9">
        <f t="shared" ref="R42:R53" si="27">L42*$B$44</f>
        <v>14.125500000000001</v>
      </c>
      <c r="S42" s="13">
        <f t="shared" ref="S42:S53" si="28">Q42/R42</f>
        <v>2.8028998094348383E-2</v>
      </c>
      <c r="T42" s="2">
        <f t="shared" ref="T42:T53" si="29">$B$43/100</f>
        <v>0.43</v>
      </c>
      <c r="U42" s="14">
        <f t="shared" ref="U42:U53" si="30">S42*T42</f>
        <v>1.2052469180569804E-2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2.0472469180569802E-2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16784.666666666668</v>
      </c>
      <c r="AU42" s="1">
        <f t="shared" ref="AU42:AU53" si="38">AT42*10000*AS42*0.67*AR42*AQ42</f>
        <v>75629829.86793229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2.0044443066774198</v>
      </c>
      <c r="E43" s="10">
        <f t="shared" ref="E43:E54" si="40">D42</f>
        <v>3.6909852748709699</v>
      </c>
      <c r="F43" s="7" t="s">
        <v>83</v>
      </c>
      <c r="G43" s="1">
        <v>2</v>
      </c>
      <c r="H43" s="9">
        <f t="shared" si="20"/>
        <v>2.0044443066774198</v>
      </c>
      <c r="I43" s="9">
        <f t="shared" si="21"/>
        <v>275.15444430667742</v>
      </c>
      <c r="J43" s="9">
        <f t="shared" si="22"/>
        <v>2.2593471065831077E-2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116.06281828090951</v>
      </c>
      <c r="P43" s="9">
        <f t="shared" si="25"/>
        <v>2.6222619266485392</v>
      </c>
      <c r="Q43" s="12">
        <f t="shared" si="26"/>
        <v>0.62934286239564941</v>
      </c>
      <c r="R43" s="9">
        <f t="shared" si="27"/>
        <v>14.125500000000001</v>
      </c>
      <c r="S43" s="13">
        <f t="shared" si="28"/>
        <v>4.455366977421326E-2</v>
      </c>
      <c r="T43" s="2">
        <f t="shared" si="29"/>
        <v>0.43</v>
      </c>
      <c r="U43" s="14">
        <f t="shared" si="30"/>
        <v>1.9158078002911701E-2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2.7578078002911698E-2</v>
      </c>
      <c r="AR43" s="9">
        <f t="shared" si="35"/>
        <v>136.875</v>
      </c>
      <c r="AS43" s="1">
        <f t="shared" si="36"/>
        <v>0.24</v>
      </c>
      <c r="AT43" s="1">
        <f t="shared" si="37"/>
        <v>16784.666666666668</v>
      </c>
      <c r="AU43" s="1">
        <f t="shared" si="38"/>
        <v>101879520.68939084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2.8745224103448299</v>
      </c>
      <c r="E44" s="10">
        <f t="shared" si="40"/>
        <v>2.0044443066774198</v>
      </c>
      <c r="F44" s="7" t="s">
        <v>83</v>
      </c>
      <c r="G44" s="1">
        <v>3</v>
      </c>
      <c r="H44" s="9">
        <f t="shared" si="20"/>
        <v>2.8745224103448299</v>
      </c>
      <c r="I44" s="9">
        <f t="shared" si="21"/>
        <v>276.02452241034479</v>
      </c>
      <c r="J44" s="9">
        <f t="shared" si="22"/>
        <v>2.5259590258574237E-2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172.29680635426098</v>
      </c>
      <c r="P44" s="9">
        <f t="shared" si="25"/>
        <v>4.3521467313695421</v>
      </c>
      <c r="Q44" s="12">
        <f t="shared" si="26"/>
        <v>1.0445152155286901</v>
      </c>
      <c r="R44" s="9">
        <f t="shared" si="27"/>
        <v>14.125500000000001</v>
      </c>
      <c r="S44" s="13">
        <f t="shared" si="28"/>
        <v>7.3945362325488664E-2</v>
      </c>
      <c r="T44" s="2">
        <f t="shared" si="29"/>
        <v>0.43</v>
      </c>
      <c r="U44" s="14">
        <f t="shared" si="30"/>
        <v>3.1796505799960129E-2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4.0216505799960126E-2</v>
      </c>
      <c r="AR44" s="9">
        <f t="shared" si="35"/>
        <v>136.875</v>
      </c>
      <c r="AS44" s="1">
        <f t="shared" si="36"/>
        <v>0.24</v>
      </c>
      <c r="AT44" s="1">
        <f t="shared" si="37"/>
        <v>16784.666666666668</v>
      </c>
      <c r="AU44" s="1">
        <f t="shared" si="38"/>
        <v>148568668.7183007</v>
      </c>
    </row>
    <row r="45" spans="1:48" x14ac:dyDescent="0.15">
      <c r="C45" s="7">
        <v>3</v>
      </c>
      <c r="D45" s="7">
        <f t="shared" si="39"/>
        <v>3.33934837880645</v>
      </c>
      <c r="E45" s="10">
        <f t="shared" si="40"/>
        <v>2.8745224103448299</v>
      </c>
      <c r="F45" s="7" t="s">
        <v>83</v>
      </c>
      <c r="G45" s="1">
        <v>4</v>
      </c>
      <c r="H45" s="9">
        <f t="shared" si="20"/>
        <v>3.33934837880645</v>
      </c>
      <c r="I45" s="9">
        <f t="shared" si="21"/>
        <v>276.48934837880643</v>
      </c>
      <c r="J45" s="9">
        <f t="shared" si="22"/>
        <v>2.6802880461889656E-2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226.80090962289142</v>
      </c>
      <c r="P45" s="9">
        <f t="shared" si="25"/>
        <v>6.0789176692701981</v>
      </c>
      <c r="Q45" s="12">
        <f t="shared" si="26"/>
        <v>1.4589402406248475</v>
      </c>
      <c r="R45" s="9">
        <f t="shared" si="27"/>
        <v>14.125500000000001</v>
      </c>
      <c r="S45" s="13">
        <f t="shared" si="28"/>
        <v>0.10328414856995133</v>
      </c>
      <c r="T45" s="2">
        <f t="shared" si="29"/>
        <v>0.43</v>
      </c>
      <c r="U45" s="14">
        <f t="shared" si="30"/>
        <v>4.4412183885079073E-2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5.283218388507907E-2</v>
      </c>
      <c r="AR45" s="9">
        <f t="shared" si="35"/>
        <v>136.875</v>
      </c>
      <c r="AS45" s="1">
        <f t="shared" si="36"/>
        <v>0.24</v>
      </c>
      <c r="AT45" s="1">
        <f t="shared" si="37"/>
        <v>16784.666666666668</v>
      </c>
      <c r="AU45" s="1">
        <f t="shared" si="38"/>
        <v>195173774.27887931</v>
      </c>
    </row>
    <row r="46" spans="1:48" x14ac:dyDescent="0.15">
      <c r="C46" s="7">
        <v>4</v>
      </c>
      <c r="D46" s="7">
        <f t="shared" si="39"/>
        <v>7.0001717752666703</v>
      </c>
      <c r="E46" s="10">
        <f t="shared" si="40"/>
        <v>3.33934837880645</v>
      </c>
      <c r="F46" s="7" t="s">
        <v>83</v>
      </c>
      <c r="G46" s="1">
        <v>5</v>
      </c>
      <c r="H46" s="9">
        <f t="shared" si="20"/>
        <v>7.0001717752666703</v>
      </c>
      <c r="I46" s="9">
        <f t="shared" si="21"/>
        <v>280.15017177526664</v>
      </c>
      <c r="J46" s="9">
        <f t="shared" si="22"/>
        <v>4.2465276483362679E-2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209.68589235594015</v>
      </c>
      <c r="O46" s="9">
        <f t="shared" si="41"/>
        <v>69.892349597681061</v>
      </c>
      <c r="P46" s="9">
        <f t="shared" si="25"/>
        <v>2.9679979497373687</v>
      </c>
      <c r="Q46" s="12">
        <f t="shared" si="26"/>
        <v>0.71231950793696852</v>
      </c>
      <c r="R46" s="9">
        <f t="shared" si="27"/>
        <v>14.125500000000001</v>
      </c>
      <c r="S46" s="13">
        <f t="shared" si="28"/>
        <v>5.0427914618028986E-2</v>
      </c>
      <c r="T46" s="2">
        <f t="shared" si="29"/>
        <v>0.43</v>
      </c>
      <c r="U46" s="14">
        <f t="shared" si="30"/>
        <v>2.1684003285752464E-2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3.0104003285752461E-2</v>
      </c>
      <c r="AR46" s="9">
        <f t="shared" si="35"/>
        <v>136.875</v>
      </c>
      <c r="AS46" s="1">
        <f t="shared" si="36"/>
        <v>0.24</v>
      </c>
      <c r="AT46" s="1">
        <f t="shared" si="37"/>
        <v>16784.666666666668</v>
      </c>
      <c r="AU46" s="1">
        <f t="shared" si="38"/>
        <v>111210847.44413643</v>
      </c>
    </row>
    <row r="47" spans="1:48" x14ac:dyDescent="0.15">
      <c r="C47" s="7">
        <v>5</v>
      </c>
      <c r="D47" s="7">
        <f t="shared" si="39"/>
        <v>12.4838698645161</v>
      </c>
      <c r="E47" s="10">
        <f t="shared" si="40"/>
        <v>7.0001717752666703</v>
      </c>
      <c r="F47" s="7" t="s">
        <v>85</v>
      </c>
      <c r="G47" s="1">
        <v>6</v>
      </c>
      <c r="H47" s="9">
        <f t="shared" si="20"/>
        <v>12.4838698645161</v>
      </c>
      <c r="I47" s="9">
        <f t="shared" si="21"/>
        <v>285.6338698645161</v>
      </c>
      <c r="J47" s="9">
        <f t="shared" si="22"/>
        <v>8.2759342194932917E-2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125.78060164794368</v>
      </c>
      <c r="P47" s="9">
        <f t="shared" si="25"/>
        <v>10.409519853266714</v>
      </c>
      <c r="Q47" s="12">
        <f t="shared" si="26"/>
        <v>2.4982847647840112</v>
      </c>
      <c r="R47" s="9">
        <f t="shared" si="27"/>
        <v>14.125500000000001</v>
      </c>
      <c r="S47" s="13">
        <f t="shared" si="28"/>
        <v>0.17686345720746247</v>
      </c>
      <c r="T47" s="2">
        <f t="shared" si="29"/>
        <v>0.43</v>
      </c>
      <c r="U47" s="14">
        <f t="shared" si="30"/>
        <v>7.6051286599208859E-2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8.447128659920887E-2</v>
      </c>
      <c r="AR47" s="9">
        <f t="shared" si="35"/>
        <v>136.875</v>
      </c>
      <c r="AS47" s="1">
        <f t="shared" si="36"/>
        <v>0.24</v>
      </c>
      <c r="AT47" s="1">
        <f t="shared" si="37"/>
        <v>16784.666666666668</v>
      </c>
      <c r="AU47" s="1">
        <f t="shared" si="38"/>
        <v>312055618.59078616</v>
      </c>
    </row>
    <row r="48" spans="1:48" x14ac:dyDescent="0.15">
      <c r="C48" s="7">
        <v>6</v>
      </c>
      <c r="D48" s="7">
        <f t="shared" si="39"/>
        <v>15.4244149316667</v>
      </c>
      <c r="E48" s="10">
        <f t="shared" si="40"/>
        <v>12.4838698645161</v>
      </c>
      <c r="F48" s="7" t="s">
        <v>83</v>
      </c>
      <c r="G48" s="1">
        <v>7</v>
      </c>
      <c r="H48" s="9">
        <f t="shared" si="20"/>
        <v>15.4244149316667</v>
      </c>
      <c r="I48" s="9">
        <f t="shared" si="21"/>
        <v>288.57441493166669</v>
      </c>
      <c r="J48" s="9">
        <f t="shared" si="22"/>
        <v>0.1171311118657254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174.22733179467696</v>
      </c>
      <c r="P48" s="9">
        <f t="shared" si="25"/>
        <v>20.407441090509163</v>
      </c>
      <c r="Q48" s="12">
        <f t="shared" si="26"/>
        <v>4.8977858617221992</v>
      </c>
      <c r="R48" s="9">
        <f t="shared" si="27"/>
        <v>14.125500000000001</v>
      </c>
      <c r="S48" s="13">
        <f t="shared" si="28"/>
        <v>0.34673362795810408</v>
      </c>
      <c r="T48" s="2">
        <f t="shared" si="29"/>
        <v>0.43</v>
      </c>
      <c r="U48" s="14">
        <f t="shared" si="30"/>
        <v>0.14909546002198476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0.16469546002198476</v>
      </c>
      <c r="AR48" s="9">
        <f t="shared" si="35"/>
        <v>136.875</v>
      </c>
      <c r="AS48" s="1">
        <f t="shared" si="36"/>
        <v>0.24</v>
      </c>
      <c r="AT48" s="1">
        <f t="shared" si="37"/>
        <v>16784.666666666668</v>
      </c>
      <c r="AU48" s="1">
        <f t="shared" si="38"/>
        <v>608421461.6039232</v>
      </c>
    </row>
    <row r="49" spans="1:48" x14ac:dyDescent="0.15">
      <c r="C49" s="7">
        <v>7</v>
      </c>
      <c r="D49" s="7">
        <f t="shared" si="39"/>
        <v>17.575475519032299</v>
      </c>
      <c r="E49" s="10">
        <f t="shared" si="40"/>
        <v>15.4244149316667</v>
      </c>
      <c r="F49" s="7" t="s">
        <v>83</v>
      </c>
      <c r="G49" s="1">
        <v>8</v>
      </c>
      <c r="H49" s="9">
        <f t="shared" si="20"/>
        <v>17.575475519032299</v>
      </c>
      <c r="I49" s="9">
        <f t="shared" si="21"/>
        <v>290.72547551903227</v>
      </c>
      <c r="J49" s="9">
        <f t="shared" si="22"/>
        <v>0.15034634188392804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212.67614070416778</v>
      </c>
      <c r="P49" s="9">
        <f t="shared" si="25"/>
        <v>31.975079760863192</v>
      </c>
      <c r="Q49" s="12">
        <f t="shared" si="26"/>
        <v>7.6740191426071656</v>
      </c>
      <c r="R49" s="9">
        <f t="shared" si="27"/>
        <v>14.125500000000001</v>
      </c>
      <c r="S49" s="13">
        <f t="shared" si="28"/>
        <v>0.54327415968335036</v>
      </c>
      <c r="T49" s="2">
        <f t="shared" si="29"/>
        <v>0.43</v>
      </c>
      <c r="U49" s="14">
        <f t="shared" si="30"/>
        <v>0.23360788866384066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0.24920788866384064</v>
      </c>
      <c r="AR49" s="9">
        <f t="shared" si="35"/>
        <v>136.875</v>
      </c>
      <c r="AS49" s="1">
        <f t="shared" si="36"/>
        <v>0.24</v>
      </c>
      <c r="AT49" s="1">
        <f t="shared" si="37"/>
        <v>16784.666666666668</v>
      </c>
      <c r="AU49" s="1">
        <f t="shared" si="38"/>
        <v>920629068.00127864</v>
      </c>
    </row>
    <row r="50" spans="1:48" x14ac:dyDescent="0.15">
      <c r="C50" s="7">
        <v>8</v>
      </c>
      <c r="D50" s="7">
        <f t="shared" si="39"/>
        <v>17.253153346451601</v>
      </c>
      <c r="E50" s="10">
        <f t="shared" si="40"/>
        <v>17.575475519032299</v>
      </c>
      <c r="F50" s="7" t="s">
        <v>83</v>
      </c>
      <c r="G50" s="1">
        <v>9</v>
      </c>
      <c r="H50" s="9">
        <f t="shared" si="20"/>
        <v>17.253153346451601</v>
      </c>
      <c r="I50" s="9">
        <f t="shared" si="21"/>
        <v>290.40315334645157</v>
      </c>
      <c r="J50" s="9">
        <f t="shared" si="22"/>
        <v>0.14486019416351767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239.55731094330457</v>
      </c>
      <c r="P50" s="9">
        <f t="shared" si="25"/>
        <v>34.702318576537273</v>
      </c>
      <c r="Q50" s="12">
        <f t="shared" si="26"/>
        <v>8.3285564583689453</v>
      </c>
      <c r="R50" s="9">
        <f t="shared" si="27"/>
        <v>14.125500000000001</v>
      </c>
      <c r="S50" s="13">
        <f t="shared" si="28"/>
        <v>0.58961144443516655</v>
      </c>
      <c r="T50" s="2">
        <f t="shared" si="29"/>
        <v>0.43</v>
      </c>
      <c r="U50" s="14">
        <f t="shared" si="30"/>
        <v>0.25353292110712161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0.26913292110712161</v>
      </c>
      <c r="AR50" s="9">
        <f t="shared" si="35"/>
        <v>136.875</v>
      </c>
      <c r="AS50" s="1">
        <f t="shared" si="36"/>
        <v>0.24</v>
      </c>
      <c r="AT50" s="1">
        <f t="shared" si="37"/>
        <v>16784.666666666668</v>
      </c>
      <c r="AU50" s="1">
        <f t="shared" si="38"/>
        <v>994236545.46318531</v>
      </c>
    </row>
    <row r="51" spans="1:48" x14ac:dyDescent="0.15">
      <c r="C51" s="7">
        <v>9</v>
      </c>
      <c r="D51" s="7">
        <f t="shared" si="39"/>
        <v>15.9680300023333</v>
      </c>
      <c r="E51" s="10">
        <f t="shared" si="40"/>
        <v>17.253153346451601</v>
      </c>
      <c r="F51" s="7" t="s">
        <v>83</v>
      </c>
      <c r="G51" s="1">
        <v>10</v>
      </c>
      <c r="H51" s="9">
        <f t="shared" si="20"/>
        <v>15.9680300023333</v>
      </c>
      <c r="I51" s="9">
        <f t="shared" si="21"/>
        <v>289.11803000233328</v>
      </c>
      <c r="J51" s="9">
        <f t="shared" si="22"/>
        <v>0.12480288091842769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263.71124236676729</v>
      </c>
      <c r="P51" s="9">
        <f t="shared" si="25"/>
        <v>32.911922777950281</v>
      </c>
      <c r="Q51" s="12">
        <f t="shared" si="26"/>
        <v>7.898861466708067</v>
      </c>
      <c r="R51" s="9">
        <f t="shared" si="27"/>
        <v>14.125500000000001</v>
      </c>
      <c r="S51" s="13">
        <f t="shared" si="28"/>
        <v>0.5591916368771418</v>
      </c>
      <c r="T51" s="2">
        <f t="shared" si="29"/>
        <v>0.43</v>
      </c>
      <c r="U51" s="14">
        <f t="shared" si="30"/>
        <v>0.24045240385717098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0.25605240385717098</v>
      </c>
      <c r="AR51" s="9">
        <f t="shared" si="35"/>
        <v>136.875</v>
      </c>
      <c r="AS51" s="1">
        <f t="shared" si="36"/>
        <v>0.24</v>
      </c>
      <c r="AT51" s="1">
        <f t="shared" si="37"/>
        <v>16784.666666666668</v>
      </c>
      <c r="AU51" s="1">
        <f t="shared" si="38"/>
        <v>945914221.20064688</v>
      </c>
    </row>
    <row r="52" spans="1:48" x14ac:dyDescent="0.15">
      <c r="C52" s="7">
        <v>10</v>
      </c>
      <c r="D52" s="7">
        <f t="shared" si="39"/>
        <v>8.0141497325806395</v>
      </c>
      <c r="E52" s="10">
        <f t="shared" si="40"/>
        <v>15.9680300023333</v>
      </c>
      <c r="F52" s="7" t="s">
        <v>83</v>
      </c>
      <c r="G52" s="1">
        <v>11</v>
      </c>
      <c r="H52" s="9">
        <f t="shared" si="20"/>
        <v>8.0141497325806395</v>
      </c>
      <c r="I52" s="9">
        <f t="shared" si="21"/>
        <v>281.1641497325806</v>
      </c>
      <c r="J52" s="9">
        <f t="shared" si="22"/>
        <v>4.8135877860334846E-2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219.25935360937615</v>
      </c>
      <c r="O52" s="9">
        <f t="shared" si="41"/>
        <v>70.396215979440854</v>
      </c>
      <c r="P52" s="9">
        <f t="shared" si="25"/>
        <v>3.388583654216117</v>
      </c>
      <c r="Q52" s="12">
        <f t="shared" si="26"/>
        <v>0.81326007701186809</v>
      </c>
      <c r="R52" s="9">
        <f t="shared" si="27"/>
        <v>14.125500000000001</v>
      </c>
      <c r="S52" s="13">
        <f t="shared" si="28"/>
        <v>5.7573896641667059E-2</v>
      </c>
      <c r="T52" s="2">
        <f t="shared" si="29"/>
        <v>0.43</v>
      </c>
      <c r="U52" s="14">
        <f t="shared" si="30"/>
        <v>2.4756775555916835E-2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3.3176775555916832E-2</v>
      </c>
      <c r="AR52" s="9">
        <f t="shared" si="35"/>
        <v>136.875</v>
      </c>
      <c r="AS52" s="1">
        <f t="shared" si="36"/>
        <v>0.24</v>
      </c>
      <c r="AT52" s="1">
        <f t="shared" si="37"/>
        <v>16784.666666666668</v>
      </c>
      <c r="AU52" s="1">
        <f t="shared" si="38"/>
        <v>122562347.93807749</v>
      </c>
    </row>
    <row r="53" spans="1:48" x14ac:dyDescent="0.15">
      <c r="C53" s="7">
        <v>11</v>
      </c>
      <c r="D53" s="7">
        <f t="shared" si="39"/>
        <v>4.4939262994666702</v>
      </c>
      <c r="E53" s="10">
        <f t="shared" si="40"/>
        <v>8.0141497325806395</v>
      </c>
      <c r="F53" s="7" t="s">
        <v>85</v>
      </c>
      <c r="G53" s="1">
        <v>12</v>
      </c>
      <c r="H53" s="9">
        <f t="shared" si="20"/>
        <v>4.4939262994666702</v>
      </c>
      <c r="I53" s="9">
        <f t="shared" si="21"/>
        <v>277.64392629946667</v>
      </c>
      <c r="J53" s="9">
        <f t="shared" si="22"/>
        <v>3.1029974213964522E-2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125.86388232522472</v>
      </c>
      <c r="P53" s="9">
        <f t="shared" si="25"/>
        <v>3.9055530230211879</v>
      </c>
      <c r="Q53" s="12">
        <f t="shared" si="26"/>
        <v>0.93733272552508506</v>
      </c>
      <c r="R53" s="9">
        <f t="shared" si="27"/>
        <v>14.125500000000001</v>
      </c>
      <c r="S53" s="13">
        <f t="shared" si="28"/>
        <v>6.635749003752682E-2</v>
      </c>
      <c r="T53" s="2">
        <f t="shared" si="29"/>
        <v>0.43</v>
      </c>
      <c r="U53" s="14">
        <f t="shared" si="30"/>
        <v>2.8533720716136531E-2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3.6953720716136527E-2</v>
      </c>
      <c r="AR53" s="9">
        <f t="shared" si="35"/>
        <v>136.875</v>
      </c>
      <c r="AS53" s="1">
        <f t="shared" si="36"/>
        <v>0.24</v>
      </c>
      <c r="AT53" s="1">
        <f t="shared" si="37"/>
        <v>16784.666666666668</v>
      </c>
      <c r="AU53" s="1">
        <f t="shared" si="38"/>
        <v>136515218.85796794</v>
      </c>
      <c r="AV53" s="1">
        <f>SUM(AU42:AU53)</f>
        <v>4672797122.6545057</v>
      </c>
    </row>
    <row r="54" spans="1:48" x14ac:dyDescent="0.15">
      <c r="C54" s="7">
        <v>12</v>
      </c>
      <c r="D54" s="7">
        <f t="shared" si="39"/>
        <v>1.72449770132258</v>
      </c>
      <c r="E54" s="10">
        <f t="shared" si="40"/>
        <v>4.4939262994666702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3.6909852748709699</v>
      </c>
      <c r="E58" s="7"/>
      <c r="F58" s="7"/>
      <c r="G58" s="1">
        <v>1</v>
      </c>
      <c r="H58" s="9">
        <f t="shared" ref="H58:H69" si="42">E59</f>
        <v>3.6909852748709699</v>
      </c>
      <c r="I58" s="9">
        <f t="shared" ref="I58:I69" si="43">H58+273.15</f>
        <v>276.84098527487095</v>
      </c>
      <c r="J58" s="9">
        <f t="shared" ref="J58:J69" si="44">EXP(($C$15*(I58-$C$13))/($C$16*I58*$C$13))</f>
        <v>2.8028998094348386E-2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2.7963597098794907E-3</v>
      </c>
      <c r="Q58" s="12">
        <f t="shared" ref="Q58:Q69" si="48">P58*$B$60</f>
        <v>5.313083448771032E-4</v>
      </c>
      <c r="R58" s="9">
        <f t="shared" ref="R58:R69" si="49">L58*$B$60</f>
        <v>1.8955666666666669E-2</v>
      </c>
      <c r="S58" s="13">
        <f t="shared" ref="S58:S69" si="50">Q58/R58</f>
        <v>2.8028998094348379E-2</v>
      </c>
      <c r="T58" s="2">
        <f t="shared" ref="T58:T69" si="51">$B$59/100</f>
        <v>0.01</v>
      </c>
      <c r="U58" s="14">
        <f t="shared" ref="U58:U69" si="52">S58*T58</f>
        <v>2.802899809434838E-4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1.2280289980943484E-2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745.91666666666663</v>
      </c>
      <c r="AU58" s="1">
        <f t="shared" ref="AU58:AU69" si="59">AT58*10000*AS58*0.67*AR58*AQ58</f>
        <v>116335.64418553885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2.0044443066774198</v>
      </c>
      <c r="E59" s="10">
        <f t="shared" ref="E59:E70" si="61">D58</f>
        <v>3.6909852748709699</v>
      </c>
      <c r="F59" s="7" t="s">
        <v>83</v>
      </c>
      <c r="G59" s="1">
        <v>2</v>
      </c>
      <c r="H59" s="9">
        <f t="shared" si="42"/>
        <v>2.0044443066774198</v>
      </c>
      <c r="I59" s="9">
        <f t="shared" si="43"/>
        <v>275.15444430667742</v>
      </c>
      <c r="J59" s="9">
        <f t="shared" si="44"/>
        <v>2.2593471065831077E-2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0.19673697362345385</v>
      </c>
      <c r="P59" s="9">
        <f t="shared" si="47"/>
        <v>4.4449711211406763E-3</v>
      </c>
      <c r="Q59" s="12">
        <f t="shared" si="48"/>
        <v>8.4454451301672851E-4</v>
      </c>
      <c r="R59" s="9">
        <f t="shared" si="49"/>
        <v>1.8955666666666669E-2</v>
      </c>
      <c r="S59" s="13">
        <f t="shared" si="50"/>
        <v>4.4553669774213253E-2</v>
      </c>
      <c r="T59" s="2">
        <f t="shared" si="51"/>
        <v>0.01</v>
      </c>
      <c r="U59" s="14">
        <f t="shared" si="52"/>
        <v>4.4553669774213253E-4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1.2445536697742133E-2</v>
      </c>
      <c r="AR59" s="9">
        <f t="shared" si="56"/>
        <v>9.9766666666666666</v>
      </c>
      <c r="AS59" s="1">
        <f t="shared" si="57"/>
        <v>0.19</v>
      </c>
      <c r="AT59" s="1">
        <f t="shared" si="58"/>
        <v>745.91666666666663</v>
      </c>
      <c r="AU59" s="1">
        <f t="shared" si="59"/>
        <v>117901.08631094046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2.8745224103448299</v>
      </c>
      <c r="E60" s="10">
        <f t="shared" si="61"/>
        <v>2.0044443066774198</v>
      </c>
      <c r="F60" s="7" t="s">
        <v>83</v>
      </c>
      <c r="G60" s="1">
        <v>3</v>
      </c>
      <c r="H60" s="9">
        <f t="shared" si="42"/>
        <v>2.8745224103448299</v>
      </c>
      <c r="I60" s="9">
        <f t="shared" si="43"/>
        <v>276.02452241034479</v>
      </c>
      <c r="J60" s="9">
        <f t="shared" si="44"/>
        <v>2.5259590258574237E-2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0.29205866916897988</v>
      </c>
      <c r="P60" s="9">
        <f t="shared" si="47"/>
        <v>7.3772823146729203E-3</v>
      </c>
      <c r="Q60" s="12">
        <f t="shared" si="48"/>
        <v>1.4016836397878548E-3</v>
      </c>
      <c r="R60" s="9">
        <f t="shared" si="49"/>
        <v>1.8955666666666669E-2</v>
      </c>
      <c r="S60" s="13">
        <f t="shared" si="50"/>
        <v>7.3945362325488664E-2</v>
      </c>
      <c r="T60" s="2">
        <f t="shared" si="51"/>
        <v>0.01</v>
      </c>
      <c r="U60" s="14">
        <f t="shared" si="52"/>
        <v>7.3945362325488666E-4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1.2739453623254886E-2</v>
      </c>
      <c r="AR60" s="9">
        <f t="shared" si="56"/>
        <v>9.9766666666666666</v>
      </c>
      <c r="AS60" s="1">
        <f t="shared" si="57"/>
        <v>0.19</v>
      </c>
      <c r="AT60" s="1">
        <f t="shared" si="58"/>
        <v>745.91666666666663</v>
      </c>
      <c r="AU60" s="1">
        <f t="shared" si="59"/>
        <v>120685.46802502211</v>
      </c>
    </row>
    <row r="61" spans="1:48" x14ac:dyDescent="0.15">
      <c r="C61" s="7">
        <v>3</v>
      </c>
      <c r="D61" s="7">
        <f t="shared" si="60"/>
        <v>3.33934837880645</v>
      </c>
      <c r="E61" s="10">
        <f t="shared" si="61"/>
        <v>2.8745224103448299</v>
      </c>
      <c r="F61" s="7" t="s">
        <v>83</v>
      </c>
      <c r="G61" s="1">
        <v>4</v>
      </c>
      <c r="H61" s="9">
        <f t="shared" si="42"/>
        <v>3.33934837880645</v>
      </c>
      <c r="I61" s="9">
        <f t="shared" si="43"/>
        <v>276.48934837880643</v>
      </c>
      <c r="J61" s="9">
        <f t="shared" si="44"/>
        <v>2.6802880461889656E-2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0.38444805352097361</v>
      </c>
      <c r="P61" s="9">
        <f t="shared" si="47"/>
        <v>1.0304315222328813E-2</v>
      </c>
      <c r="Q61" s="12">
        <f t="shared" si="48"/>
        <v>1.9578198922424743E-3</v>
      </c>
      <c r="R61" s="9">
        <f t="shared" si="49"/>
        <v>1.8955666666666669E-2</v>
      </c>
      <c r="S61" s="13">
        <f t="shared" si="50"/>
        <v>0.10328414856995133</v>
      </c>
      <c r="T61" s="2">
        <f t="shared" si="51"/>
        <v>0.01</v>
      </c>
      <c r="U61" s="14">
        <f t="shared" si="52"/>
        <v>1.0328414856995132E-3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1.3032841485699513E-2</v>
      </c>
      <c r="AR61" s="9">
        <f t="shared" si="56"/>
        <v>9.9766666666666666</v>
      </c>
      <c r="AS61" s="1">
        <f t="shared" si="57"/>
        <v>0.19</v>
      </c>
      <c r="AT61" s="1">
        <f t="shared" si="58"/>
        <v>745.91666666666663</v>
      </c>
      <c r="AU61" s="1">
        <f t="shared" si="59"/>
        <v>123464.83773263317</v>
      </c>
    </row>
    <row r="62" spans="1:48" x14ac:dyDescent="0.15">
      <c r="C62" s="7">
        <v>4</v>
      </c>
      <c r="D62" s="7">
        <f t="shared" si="60"/>
        <v>7.0001717752666703</v>
      </c>
      <c r="E62" s="10">
        <f t="shared" si="61"/>
        <v>3.33934837880645</v>
      </c>
      <c r="F62" s="7" t="s">
        <v>83</v>
      </c>
      <c r="G62" s="1">
        <v>5</v>
      </c>
      <c r="H62" s="9">
        <f t="shared" si="42"/>
        <v>7.0001717752666703</v>
      </c>
      <c r="I62" s="9">
        <f t="shared" si="43"/>
        <v>280.15017177526664</v>
      </c>
      <c r="J62" s="9">
        <f t="shared" si="44"/>
        <v>4.2465276483362679E-2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0.35543655138371255</v>
      </c>
      <c r="O62" s="9">
        <f t="shared" si="62"/>
        <v>0.1184738535815989</v>
      </c>
      <c r="P62" s="9">
        <f t="shared" si="47"/>
        <v>5.0310249483920249E-3</v>
      </c>
      <c r="Q62" s="12">
        <f t="shared" si="48"/>
        <v>9.5589474019448469E-4</v>
      </c>
      <c r="R62" s="9">
        <f t="shared" si="49"/>
        <v>1.8955666666666669E-2</v>
      </c>
      <c r="S62" s="13">
        <f t="shared" si="50"/>
        <v>5.0427914618028973E-2</v>
      </c>
      <c r="T62" s="2">
        <f t="shared" si="51"/>
        <v>0.01</v>
      </c>
      <c r="U62" s="14">
        <f t="shared" si="52"/>
        <v>5.0427914618028972E-4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1.250427914618029E-2</v>
      </c>
      <c r="AR62" s="9">
        <f t="shared" si="56"/>
        <v>9.9766666666666666</v>
      </c>
      <c r="AS62" s="1">
        <f t="shared" si="57"/>
        <v>0.19</v>
      </c>
      <c r="AT62" s="1">
        <f t="shared" si="58"/>
        <v>745.91666666666663</v>
      </c>
      <c r="AU62" s="1">
        <f t="shared" si="59"/>
        <v>118457.57484587681</v>
      </c>
    </row>
    <row r="63" spans="1:48" x14ac:dyDescent="0.15">
      <c r="C63" s="7">
        <v>5</v>
      </c>
      <c r="D63" s="7">
        <f t="shared" si="60"/>
        <v>12.4838698645161</v>
      </c>
      <c r="E63" s="10">
        <f t="shared" si="61"/>
        <v>7.0001717752666703</v>
      </c>
      <c r="F63" s="7" t="s">
        <v>85</v>
      </c>
      <c r="G63" s="1">
        <v>6</v>
      </c>
      <c r="H63" s="9">
        <f t="shared" si="42"/>
        <v>12.4838698645161</v>
      </c>
      <c r="I63" s="9">
        <f t="shared" si="43"/>
        <v>285.6338698645161</v>
      </c>
      <c r="J63" s="9">
        <f t="shared" si="44"/>
        <v>8.2759342194932917E-2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0.21320949529987354</v>
      </c>
      <c r="P63" s="9">
        <f t="shared" si="47"/>
        <v>1.7645077580731177E-2</v>
      </c>
      <c r="Q63" s="12">
        <f t="shared" si="48"/>
        <v>3.3525647403389236E-3</v>
      </c>
      <c r="R63" s="9">
        <f t="shared" si="49"/>
        <v>1.8955666666666669E-2</v>
      </c>
      <c r="S63" s="13">
        <f t="shared" si="50"/>
        <v>0.17686345720746249</v>
      </c>
      <c r="T63" s="2">
        <f t="shared" si="51"/>
        <v>0.01</v>
      </c>
      <c r="U63" s="14">
        <f t="shared" si="52"/>
        <v>1.7686345720746249E-3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1.3768634572074626E-2</v>
      </c>
      <c r="AR63" s="9">
        <f t="shared" si="56"/>
        <v>9.9766666666666666</v>
      </c>
      <c r="AS63" s="1">
        <f t="shared" si="57"/>
        <v>0.19</v>
      </c>
      <c r="AT63" s="1">
        <f t="shared" si="58"/>
        <v>745.91666666666663</v>
      </c>
      <c r="AU63" s="1">
        <f t="shared" si="59"/>
        <v>130435.27269984866</v>
      </c>
    </row>
    <row r="64" spans="1:48" x14ac:dyDescent="0.15">
      <c r="C64" s="7">
        <v>6</v>
      </c>
      <c r="D64" s="7">
        <f t="shared" si="60"/>
        <v>15.4244149316667</v>
      </c>
      <c r="E64" s="10">
        <f t="shared" si="61"/>
        <v>12.4838698645161</v>
      </c>
      <c r="F64" s="7" t="s">
        <v>83</v>
      </c>
      <c r="G64" s="1">
        <v>7</v>
      </c>
      <c r="H64" s="9">
        <f t="shared" si="42"/>
        <v>15.4244149316667</v>
      </c>
      <c r="I64" s="9">
        <f t="shared" si="43"/>
        <v>288.57441493166669</v>
      </c>
      <c r="J64" s="9">
        <f t="shared" si="44"/>
        <v>0.1171311118657254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0.29533108438580902</v>
      </c>
      <c r="P64" s="9">
        <f t="shared" si="47"/>
        <v>3.4592458282620184E-2</v>
      </c>
      <c r="Q64" s="12">
        <f t="shared" si="48"/>
        <v>6.5725670736978348E-3</v>
      </c>
      <c r="R64" s="9">
        <f t="shared" si="49"/>
        <v>1.8955666666666669E-2</v>
      </c>
      <c r="S64" s="13">
        <f t="shared" si="50"/>
        <v>0.34673362795810403</v>
      </c>
      <c r="T64" s="2">
        <f t="shared" si="51"/>
        <v>0.01</v>
      </c>
      <c r="U64" s="14">
        <f t="shared" si="52"/>
        <v>3.4673362795810403E-3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2.356733627958104E-2</v>
      </c>
      <c r="AR64" s="9">
        <f t="shared" si="56"/>
        <v>9.9766666666666666</v>
      </c>
      <c r="AS64" s="1">
        <f t="shared" si="57"/>
        <v>0.19</v>
      </c>
      <c r="AT64" s="1">
        <f t="shared" si="58"/>
        <v>745.91666666666663</v>
      </c>
      <c r="AU64" s="1">
        <f t="shared" si="59"/>
        <v>223261.93046555703</v>
      </c>
    </row>
    <row r="65" spans="1:48" x14ac:dyDescent="0.15">
      <c r="C65" s="7">
        <v>7</v>
      </c>
      <c r="D65" s="7">
        <f t="shared" si="60"/>
        <v>17.575475519032299</v>
      </c>
      <c r="E65" s="10">
        <f t="shared" si="61"/>
        <v>15.4244149316667</v>
      </c>
      <c r="F65" s="7" t="s">
        <v>83</v>
      </c>
      <c r="G65" s="1">
        <v>8</v>
      </c>
      <c r="H65" s="9">
        <f t="shared" si="42"/>
        <v>17.575475519032299</v>
      </c>
      <c r="I65" s="9">
        <f t="shared" si="43"/>
        <v>290.72547551903227</v>
      </c>
      <c r="J65" s="9">
        <f t="shared" si="44"/>
        <v>0.15034634188392804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0.36050529276985549</v>
      </c>
      <c r="P65" s="9">
        <f t="shared" si="47"/>
        <v>5.4200651997742266E-2</v>
      </c>
      <c r="Q65" s="12">
        <f t="shared" si="48"/>
        <v>1.029812387957103E-2</v>
      </c>
      <c r="R65" s="9">
        <f t="shared" si="49"/>
        <v>1.8955666666666669E-2</v>
      </c>
      <c r="S65" s="13">
        <f t="shared" si="50"/>
        <v>0.54327415968335036</v>
      </c>
      <c r="T65" s="2">
        <f t="shared" si="51"/>
        <v>0.01</v>
      </c>
      <c r="U65" s="14">
        <f t="shared" si="52"/>
        <v>5.4327415968335032E-3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2.5532741596833504E-2</v>
      </c>
      <c r="AR65" s="9">
        <f t="shared" si="56"/>
        <v>9.9766666666666666</v>
      </c>
      <c r="AS65" s="1">
        <f t="shared" si="57"/>
        <v>0.19</v>
      </c>
      <c r="AT65" s="1">
        <f t="shared" si="58"/>
        <v>745.91666666666663</v>
      </c>
      <c r="AU65" s="1">
        <f t="shared" si="59"/>
        <v>241880.92839012251</v>
      </c>
    </row>
    <row r="66" spans="1:48" x14ac:dyDescent="0.15">
      <c r="C66" s="7">
        <v>8</v>
      </c>
      <c r="D66" s="7">
        <f t="shared" si="60"/>
        <v>17.253153346451601</v>
      </c>
      <c r="E66" s="10">
        <f t="shared" si="61"/>
        <v>17.575475519032299</v>
      </c>
      <c r="F66" s="7" t="s">
        <v>83</v>
      </c>
      <c r="G66" s="1">
        <v>9</v>
      </c>
      <c r="H66" s="9">
        <f t="shared" si="42"/>
        <v>17.253153346451601</v>
      </c>
      <c r="I66" s="9">
        <f t="shared" si="43"/>
        <v>290.40315334645157</v>
      </c>
      <c r="J66" s="9">
        <f t="shared" si="44"/>
        <v>0.14486019416351767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0.40607130743877989</v>
      </c>
      <c r="P66" s="9">
        <f t="shared" si="47"/>
        <v>5.8823568439815135E-2</v>
      </c>
      <c r="Q66" s="12">
        <f t="shared" si="48"/>
        <v>1.1176478003564876E-2</v>
      </c>
      <c r="R66" s="9">
        <f t="shared" si="49"/>
        <v>1.8955666666666669E-2</v>
      </c>
      <c r="S66" s="13">
        <f t="shared" si="50"/>
        <v>0.58961144443516667</v>
      </c>
      <c r="T66" s="2">
        <f t="shared" si="51"/>
        <v>0.01</v>
      </c>
      <c r="U66" s="14">
        <f t="shared" si="52"/>
        <v>5.8961144443516666E-3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2.5996114444351667E-2</v>
      </c>
      <c r="AR66" s="9">
        <f t="shared" si="56"/>
        <v>9.9766666666666666</v>
      </c>
      <c r="AS66" s="1">
        <f t="shared" si="57"/>
        <v>0.19</v>
      </c>
      <c r="AT66" s="1">
        <f t="shared" si="58"/>
        <v>745.91666666666663</v>
      </c>
      <c r="AU66" s="1">
        <f t="shared" si="59"/>
        <v>246270.62755828263</v>
      </c>
    </row>
    <row r="67" spans="1:48" x14ac:dyDescent="0.15">
      <c r="C67" s="7">
        <v>9</v>
      </c>
      <c r="D67" s="7">
        <f t="shared" si="60"/>
        <v>15.9680300023333</v>
      </c>
      <c r="E67" s="10">
        <f t="shared" si="61"/>
        <v>17.253153346451601</v>
      </c>
      <c r="F67" s="7" t="s">
        <v>83</v>
      </c>
      <c r="G67" s="1">
        <v>10</v>
      </c>
      <c r="H67" s="9">
        <f t="shared" si="42"/>
        <v>15.9680300023333</v>
      </c>
      <c r="I67" s="9">
        <f t="shared" si="43"/>
        <v>289.11803000233328</v>
      </c>
      <c r="J67" s="9">
        <f t="shared" si="44"/>
        <v>0.12480288091842769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0.4470144056656315</v>
      </c>
      <c r="P67" s="9">
        <f t="shared" si="47"/>
        <v>5.5788685639109534E-2</v>
      </c>
      <c r="Q67" s="12">
        <f t="shared" si="48"/>
        <v>1.0599850271430811E-2</v>
      </c>
      <c r="R67" s="9">
        <f t="shared" si="49"/>
        <v>1.8955666666666669E-2</v>
      </c>
      <c r="S67" s="13">
        <f t="shared" si="50"/>
        <v>0.55919163687714191</v>
      </c>
      <c r="T67" s="2">
        <f t="shared" si="51"/>
        <v>0.01</v>
      </c>
      <c r="U67" s="14">
        <f t="shared" si="52"/>
        <v>5.5919163687714194E-3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2.5691916368771418E-2</v>
      </c>
      <c r="AR67" s="9">
        <f t="shared" si="56"/>
        <v>9.9766666666666666</v>
      </c>
      <c r="AS67" s="1">
        <f t="shared" si="57"/>
        <v>0.19</v>
      </c>
      <c r="AT67" s="1">
        <f t="shared" si="58"/>
        <v>745.91666666666663</v>
      </c>
      <c r="AU67" s="1">
        <f t="shared" si="59"/>
        <v>243388.84877801393</v>
      </c>
    </row>
    <row r="68" spans="1:48" x14ac:dyDescent="0.15">
      <c r="C68" s="7">
        <v>10</v>
      </c>
      <c r="D68" s="7">
        <f t="shared" si="60"/>
        <v>8.0141497325806395</v>
      </c>
      <c r="E68" s="10">
        <f t="shared" si="61"/>
        <v>15.9680300023333</v>
      </c>
      <c r="F68" s="7" t="s">
        <v>83</v>
      </c>
      <c r="G68" s="1">
        <v>11</v>
      </c>
      <c r="H68" s="9">
        <f t="shared" si="42"/>
        <v>8.0141497325806395</v>
      </c>
      <c r="I68" s="9">
        <f t="shared" si="43"/>
        <v>281.1641497325806</v>
      </c>
      <c r="J68" s="9">
        <f t="shared" si="44"/>
        <v>4.8135877860334846E-2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0.37166443402519583</v>
      </c>
      <c r="O68" s="9">
        <f t="shared" si="62"/>
        <v>0.11932795266799273</v>
      </c>
      <c r="P68" s="9">
        <f t="shared" si="47"/>
        <v>5.743955754950316E-3</v>
      </c>
      <c r="Q68" s="12">
        <f t="shared" si="48"/>
        <v>1.0913515934405601E-3</v>
      </c>
      <c r="R68" s="9">
        <f t="shared" si="49"/>
        <v>1.8955666666666669E-2</v>
      </c>
      <c r="S68" s="13">
        <f t="shared" si="50"/>
        <v>5.7573896641667045E-2</v>
      </c>
      <c r="T68" s="2">
        <f t="shared" si="51"/>
        <v>0.01</v>
      </c>
      <c r="U68" s="14">
        <f t="shared" si="52"/>
        <v>5.7573896641667044E-4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1.257573896641667E-2</v>
      </c>
      <c r="AR68" s="9">
        <f t="shared" si="56"/>
        <v>9.9766666666666666</v>
      </c>
      <c r="AS68" s="1">
        <f t="shared" si="57"/>
        <v>0.19</v>
      </c>
      <c r="AT68" s="1">
        <f t="shared" si="58"/>
        <v>745.91666666666663</v>
      </c>
      <c r="AU68" s="1">
        <f t="shared" si="59"/>
        <v>119134.53965969494</v>
      </c>
    </row>
    <row r="69" spans="1:48" x14ac:dyDescent="0.15">
      <c r="C69" s="7">
        <v>11</v>
      </c>
      <c r="D69" s="7">
        <f t="shared" si="60"/>
        <v>4.4939262994666702</v>
      </c>
      <c r="E69" s="10">
        <f t="shared" si="61"/>
        <v>8.0141497325806395</v>
      </c>
      <c r="F69" s="7" t="s">
        <v>85</v>
      </c>
      <c r="G69" s="1">
        <v>12</v>
      </c>
      <c r="H69" s="9">
        <f t="shared" si="42"/>
        <v>4.4939262994666702</v>
      </c>
      <c r="I69" s="9">
        <f t="shared" si="43"/>
        <v>277.64392629946667</v>
      </c>
      <c r="J69" s="9">
        <f t="shared" si="44"/>
        <v>3.1029974213964522E-2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0.21335066357970908</v>
      </c>
      <c r="P69" s="9">
        <f t="shared" si="47"/>
        <v>6.6202655894105926E-3</v>
      </c>
      <c r="Q69" s="12">
        <f t="shared" si="48"/>
        <v>1.2578504619880125E-3</v>
      </c>
      <c r="R69" s="9">
        <f t="shared" si="49"/>
        <v>1.8955666666666669E-2</v>
      </c>
      <c r="S69" s="13">
        <f t="shared" si="50"/>
        <v>6.6357490037526806E-2</v>
      </c>
      <c r="T69" s="2">
        <f t="shared" si="51"/>
        <v>0.01</v>
      </c>
      <c r="U69" s="14">
        <f t="shared" si="52"/>
        <v>6.6357490037526805E-4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1.2663574900375268E-2</v>
      </c>
      <c r="AR69" s="9">
        <f t="shared" si="56"/>
        <v>9.9766666666666666</v>
      </c>
      <c r="AS69" s="1">
        <f t="shared" si="57"/>
        <v>0.19</v>
      </c>
      <c r="AT69" s="1">
        <f t="shared" si="58"/>
        <v>745.91666666666663</v>
      </c>
      <c r="AU69" s="1">
        <f t="shared" si="59"/>
        <v>119966.64134260055</v>
      </c>
      <c r="AV69" s="1">
        <f>SUM(AU58:AU69)</f>
        <v>1921183.3999941316</v>
      </c>
    </row>
    <row r="70" spans="1:48" x14ac:dyDescent="0.15">
      <c r="C70" s="7">
        <v>12</v>
      </c>
      <c r="D70" s="7">
        <f t="shared" si="60"/>
        <v>1.72449770132258</v>
      </c>
      <c r="E70" s="10">
        <f t="shared" si="61"/>
        <v>4.4939262994666702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3.6909852748709699</v>
      </c>
      <c r="E73" s="7"/>
      <c r="F73" s="7"/>
      <c r="G73" s="1">
        <v>1</v>
      </c>
      <c r="H73" s="9">
        <f t="shared" ref="H73:H84" si="63">E74</f>
        <v>3.6909852748709699</v>
      </c>
      <c r="I73" s="9">
        <f t="shared" ref="I73:I84" si="64">H73+273.15</f>
        <v>276.84098527487095</v>
      </c>
      <c r="J73" s="9">
        <f t="shared" ref="J73:J84" si="65">EXP(($C$15*(I73-$C$13))/($C$16*I73*$C$13))</f>
        <v>2.8028998094348386E-2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3.0691752913311488E-3</v>
      </c>
      <c r="Q73" s="12">
        <f t="shared" ref="Q73:Q84" si="69">P73*$B$75</f>
        <v>5.5245155243960678E-4</v>
      </c>
      <c r="R73" s="9">
        <f t="shared" ref="R73:R84" si="70">L73*$B$75</f>
        <v>1.9710000000000002E-2</v>
      </c>
      <c r="S73" s="13">
        <f t="shared" ref="S73:S84" si="71">Q73/R73</f>
        <v>2.802899809434839E-2</v>
      </c>
      <c r="T73" s="2">
        <f t="shared" ref="T73:T84" si="72">$B$74/100</f>
        <v>0.01</v>
      </c>
      <c r="U73" s="14">
        <f t="shared" ref="U73:U84" si="73">S73*T73</f>
        <v>2.8028998094348391E-4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1.2880289980943484E-2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427.5</v>
      </c>
      <c r="AU73" s="1">
        <f t="shared" ref="AU73:AU84" si="80">AT73*10000*AS73*0.67*AR73*AQ73</f>
        <v>72714.862409075155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2.0044443066774198</v>
      </c>
      <c r="E74" s="10">
        <f t="shared" ref="E74:E85" si="82">D73</f>
        <v>3.6909852748709699</v>
      </c>
      <c r="F74" s="7" t="s">
        <v>83</v>
      </c>
      <c r="G74" s="1">
        <v>2</v>
      </c>
      <c r="H74" s="9">
        <f t="shared" si="63"/>
        <v>2.0044443066774198</v>
      </c>
      <c r="I74" s="9">
        <f t="shared" si="64"/>
        <v>275.15444430667742</v>
      </c>
      <c r="J74" s="9">
        <f t="shared" si="65"/>
        <v>2.2593471065831077E-2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0.21593082470866887</v>
      </c>
      <c r="P74" s="9">
        <f t="shared" si="68"/>
        <v>4.8786268402763525E-3</v>
      </c>
      <c r="Q74" s="12">
        <f t="shared" si="69"/>
        <v>8.781528312497434E-4</v>
      </c>
      <c r="R74" s="9">
        <f t="shared" si="70"/>
        <v>1.9710000000000002E-2</v>
      </c>
      <c r="S74" s="13">
        <f t="shared" si="71"/>
        <v>4.455366977421326E-2</v>
      </c>
      <c r="T74" s="2">
        <f t="shared" si="72"/>
        <v>0.01</v>
      </c>
      <c r="U74" s="14">
        <f t="shared" si="73"/>
        <v>4.4553669774213258E-4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1.3045536697742133E-2</v>
      </c>
      <c r="AR74" s="9">
        <f t="shared" si="77"/>
        <v>10.950000000000001</v>
      </c>
      <c r="AS74" s="1">
        <f t="shared" si="78"/>
        <v>0.18</v>
      </c>
      <c r="AT74" s="1">
        <f t="shared" si="79"/>
        <v>427.5</v>
      </c>
      <c r="AU74" s="1">
        <f t="shared" si="80"/>
        <v>73647.7522969071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2.8745224103448299</v>
      </c>
      <c r="E75" s="10">
        <f t="shared" si="82"/>
        <v>2.0044443066774198</v>
      </c>
      <c r="F75" s="7" t="s">
        <v>83</v>
      </c>
      <c r="G75" s="1">
        <v>3</v>
      </c>
      <c r="H75" s="9">
        <f t="shared" si="63"/>
        <v>2.8745224103448299</v>
      </c>
      <c r="I75" s="9">
        <f t="shared" si="64"/>
        <v>276.02452241034479</v>
      </c>
      <c r="J75" s="9">
        <f t="shared" si="65"/>
        <v>2.5259590258574237E-2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0.32055219786839256</v>
      </c>
      <c r="P75" s="9">
        <f t="shared" si="68"/>
        <v>8.0970171746410097E-3</v>
      </c>
      <c r="Q75" s="12">
        <f t="shared" si="69"/>
        <v>1.4574630914353816E-3</v>
      </c>
      <c r="R75" s="9">
        <f t="shared" si="70"/>
        <v>1.9710000000000002E-2</v>
      </c>
      <c r="S75" s="13">
        <f t="shared" si="71"/>
        <v>7.3945362325488664E-2</v>
      </c>
      <c r="T75" s="2">
        <f t="shared" si="72"/>
        <v>0.01</v>
      </c>
      <c r="U75" s="14">
        <f t="shared" si="73"/>
        <v>7.3945362325488666E-4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1.3339453623254886E-2</v>
      </c>
      <c r="AR75" s="9">
        <f t="shared" si="77"/>
        <v>10.950000000000001</v>
      </c>
      <c r="AS75" s="1">
        <f t="shared" si="78"/>
        <v>0.18</v>
      </c>
      <c r="AT75" s="1">
        <f t="shared" si="79"/>
        <v>427.5</v>
      </c>
      <c r="AU75" s="1">
        <f t="shared" si="80"/>
        <v>75307.041709643803</v>
      </c>
    </row>
    <row r="76" spans="1:48" x14ac:dyDescent="0.15">
      <c r="C76" s="7">
        <v>3</v>
      </c>
      <c r="D76" s="7">
        <f t="shared" si="81"/>
        <v>3.33934837880645</v>
      </c>
      <c r="E76" s="10">
        <f t="shared" si="82"/>
        <v>2.8745224103448299</v>
      </c>
      <c r="F76" s="7" t="s">
        <v>83</v>
      </c>
      <c r="G76" s="1">
        <v>4</v>
      </c>
      <c r="H76" s="9">
        <f t="shared" si="63"/>
        <v>3.33934837880645</v>
      </c>
      <c r="I76" s="9">
        <f t="shared" si="64"/>
        <v>276.48934837880643</v>
      </c>
      <c r="J76" s="9">
        <f t="shared" si="65"/>
        <v>2.6802880461889656E-2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0.42195518069375154</v>
      </c>
      <c r="P76" s="9">
        <f t="shared" si="68"/>
        <v>1.1309614268409672E-2</v>
      </c>
      <c r="Q76" s="12">
        <f t="shared" si="69"/>
        <v>2.035730568313741E-3</v>
      </c>
      <c r="R76" s="9">
        <f t="shared" si="70"/>
        <v>1.9710000000000002E-2</v>
      </c>
      <c r="S76" s="13">
        <f t="shared" si="71"/>
        <v>0.10328414856995134</v>
      </c>
      <c r="T76" s="2">
        <f t="shared" si="72"/>
        <v>0.01</v>
      </c>
      <c r="U76" s="14">
        <f t="shared" si="73"/>
        <v>1.0328414856995134E-3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1.3632841485699513E-2</v>
      </c>
      <c r="AR76" s="9">
        <f t="shared" si="77"/>
        <v>10.950000000000001</v>
      </c>
      <c r="AS76" s="1">
        <f t="shared" si="78"/>
        <v>0.18</v>
      </c>
      <c r="AT76" s="1">
        <f t="shared" si="79"/>
        <v>427.5</v>
      </c>
      <c r="AU76" s="1">
        <f t="shared" si="80"/>
        <v>76963.344330292646</v>
      </c>
    </row>
    <row r="77" spans="1:48" x14ac:dyDescent="0.15">
      <c r="C77" s="7">
        <v>4</v>
      </c>
      <c r="D77" s="7">
        <f t="shared" si="81"/>
        <v>7.0001717752666703</v>
      </c>
      <c r="E77" s="10">
        <f t="shared" si="82"/>
        <v>3.33934837880645</v>
      </c>
      <c r="F77" s="7" t="s">
        <v>83</v>
      </c>
      <c r="G77" s="1">
        <v>5</v>
      </c>
      <c r="H77" s="9">
        <f t="shared" si="63"/>
        <v>7.0001717752666703</v>
      </c>
      <c r="I77" s="9">
        <f t="shared" si="64"/>
        <v>280.15017177526664</v>
      </c>
      <c r="J77" s="9">
        <f t="shared" si="65"/>
        <v>4.2465276483362679E-2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0.39011328810407475</v>
      </c>
      <c r="O77" s="9">
        <f t="shared" si="83"/>
        <v>0.13003227832126707</v>
      </c>
      <c r="P77" s="9">
        <f t="shared" si="68"/>
        <v>5.5218566506741729E-3</v>
      </c>
      <c r="Q77" s="12">
        <f t="shared" si="69"/>
        <v>9.9393419712135106E-4</v>
      </c>
      <c r="R77" s="9">
        <f t="shared" si="70"/>
        <v>1.9710000000000002E-2</v>
      </c>
      <c r="S77" s="13">
        <f t="shared" si="71"/>
        <v>5.0427914618028966E-2</v>
      </c>
      <c r="T77" s="2">
        <f t="shared" si="72"/>
        <v>0.01</v>
      </c>
      <c r="U77" s="14">
        <f t="shared" si="73"/>
        <v>5.0427914618028972E-4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1.310427914618029E-2</v>
      </c>
      <c r="AR77" s="9">
        <f t="shared" si="77"/>
        <v>10.950000000000001</v>
      </c>
      <c r="AS77" s="1">
        <f t="shared" si="78"/>
        <v>0.18</v>
      </c>
      <c r="AT77" s="1">
        <f t="shared" si="79"/>
        <v>427.5</v>
      </c>
      <c r="AU77" s="1">
        <f t="shared" si="80"/>
        <v>73979.379074104843</v>
      </c>
    </row>
    <row r="78" spans="1:48" x14ac:dyDescent="0.15">
      <c r="C78" s="7">
        <v>5</v>
      </c>
      <c r="D78" s="7">
        <f t="shared" si="81"/>
        <v>12.4838698645161</v>
      </c>
      <c r="E78" s="10">
        <f t="shared" si="82"/>
        <v>7.0001717752666703</v>
      </c>
      <c r="F78" s="7" t="s">
        <v>85</v>
      </c>
      <c r="G78" s="1">
        <v>6</v>
      </c>
      <c r="H78" s="9">
        <f t="shared" si="63"/>
        <v>12.4838698645161</v>
      </c>
      <c r="I78" s="9">
        <f t="shared" si="64"/>
        <v>285.6338698645161</v>
      </c>
      <c r="J78" s="9">
        <f t="shared" si="65"/>
        <v>8.2759342194932917E-2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0.23401042167059291</v>
      </c>
      <c r="P78" s="9">
        <f t="shared" si="68"/>
        <v>1.9366548564217143E-2</v>
      </c>
      <c r="Q78" s="12">
        <f t="shared" si="69"/>
        <v>3.4859787415590857E-3</v>
      </c>
      <c r="R78" s="9">
        <f t="shared" si="70"/>
        <v>1.9710000000000002E-2</v>
      </c>
      <c r="S78" s="13">
        <f t="shared" si="71"/>
        <v>0.17686345720746247</v>
      </c>
      <c r="T78" s="2">
        <f t="shared" si="72"/>
        <v>0.01</v>
      </c>
      <c r="U78" s="14">
        <f t="shared" si="73"/>
        <v>1.7686345720746247E-3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1.4368634572074625E-2</v>
      </c>
      <c r="AR78" s="9">
        <f t="shared" si="77"/>
        <v>10.950000000000001</v>
      </c>
      <c r="AS78" s="1">
        <f t="shared" si="78"/>
        <v>0.18</v>
      </c>
      <c r="AT78" s="1">
        <f t="shared" si="79"/>
        <v>427.5</v>
      </c>
      <c r="AU78" s="1">
        <f t="shared" si="80"/>
        <v>81117.217660510621</v>
      </c>
    </row>
    <row r="79" spans="1:48" x14ac:dyDescent="0.15">
      <c r="C79" s="7">
        <v>6</v>
      </c>
      <c r="D79" s="7">
        <f t="shared" si="81"/>
        <v>15.4244149316667</v>
      </c>
      <c r="E79" s="10">
        <f t="shared" si="82"/>
        <v>12.4838698645161</v>
      </c>
      <c r="F79" s="7" t="s">
        <v>83</v>
      </c>
      <c r="G79" s="1">
        <v>7</v>
      </c>
      <c r="H79" s="9">
        <f t="shared" si="63"/>
        <v>15.4244149316667</v>
      </c>
      <c r="I79" s="9">
        <f t="shared" si="64"/>
        <v>288.57441493166669</v>
      </c>
      <c r="J79" s="9">
        <f t="shared" si="65"/>
        <v>0.1171311118657254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0.32414387310637577</v>
      </c>
      <c r="P79" s="9">
        <f t="shared" si="68"/>
        <v>3.7967332261412398E-2</v>
      </c>
      <c r="Q79" s="12">
        <f t="shared" si="69"/>
        <v>6.8341198070542312E-3</v>
      </c>
      <c r="R79" s="9">
        <f t="shared" si="70"/>
        <v>1.9710000000000002E-2</v>
      </c>
      <c r="S79" s="13">
        <f t="shared" si="71"/>
        <v>0.34673362795810403</v>
      </c>
      <c r="T79" s="2">
        <f t="shared" si="72"/>
        <v>0.01</v>
      </c>
      <c r="U79" s="14">
        <f t="shared" si="73"/>
        <v>3.4673362795810403E-3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2.5067336279581041E-2</v>
      </c>
      <c r="AR79" s="9">
        <f t="shared" si="77"/>
        <v>10.950000000000001</v>
      </c>
      <c r="AS79" s="1">
        <f t="shared" si="78"/>
        <v>0.18</v>
      </c>
      <c r="AT79" s="1">
        <f t="shared" si="79"/>
        <v>427.5</v>
      </c>
      <c r="AU79" s="1">
        <f t="shared" si="80"/>
        <v>141516.0614573551</v>
      </c>
    </row>
    <row r="80" spans="1:48" x14ac:dyDescent="0.15">
      <c r="C80" s="7">
        <v>7</v>
      </c>
      <c r="D80" s="7">
        <f t="shared" si="81"/>
        <v>17.575475519032299</v>
      </c>
      <c r="E80" s="10">
        <f t="shared" si="82"/>
        <v>15.4244149316667</v>
      </c>
      <c r="F80" s="7" t="s">
        <v>83</v>
      </c>
      <c r="G80" s="1">
        <v>8</v>
      </c>
      <c r="H80" s="9">
        <f t="shared" si="63"/>
        <v>17.575475519032299</v>
      </c>
      <c r="I80" s="9">
        <f t="shared" si="64"/>
        <v>290.72547551903227</v>
      </c>
      <c r="J80" s="9">
        <f t="shared" si="65"/>
        <v>0.15034634188392804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0.39567654084496334</v>
      </c>
      <c r="P80" s="9">
        <f t="shared" si="68"/>
        <v>5.9488520485326872E-2</v>
      </c>
      <c r="Q80" s="12">
        <f t="shared" si="69"/>
        <v>1.0707933687358836E-2</v>
      </c>
      <c r="R80" s="9">
        <f t="shared" si="70"/>
        <v>1.9710000000000002E-2</v>
      </c>
      <c r="S80" s="13">
        <f t="shared" si="71"/>
        <v>0.54327415968335036</v>
      </c>
      <c r="T80" s="2">
        <f t="shared" si="72"/>
        <v>0.01</v>
      </c>
      <c r="U80" s="14">
        <f t="shared" si="73"/>
        <v>5.4327415968335032E-3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2.7032741596833505E-2</v>
      </c>
      <c r="AR80" s="9">
        <f t="shared" si="77"/>
        <v>10.950000000000001</v>
      </c>
      <c r="AS80" s="1">
        <f t="shared" si="78"/>
        <v>0.18</v>
      </c>
      <c r="AT80" s="1">
        <f t="shared" si="79"/>
        <v>427.5</v>
      </c>
      <c r="AU80" s="1">
        <f t="shared" si="80"/>
        <v>152611.63286401759</v>
      </c>
    </row>
    <row r="81" spans="1:48" x14ac:dyDescent="0.15">
      <c r="C81" s="7">
        <v>8</v>
      </c>
      <c r="D81" s="7">
        <f t="shared" si="81"/>
        <v>17.253153346451601</v>
      </c>
      <c r="E81" s="10">
        <f t="shared" si="82"/>
        <v>17.575475519032299</v>
      </c>
      <c r="F81" s="7" t="s">
        <v>83</v>
      </c>
      <c r="G81" s="1">
        <v>9</v>
      </c>
      <c r="H81" s="9">
        <f t="shared" si="63"/>
        <v>17.253153346451601</v>
      </c>
      <c r="I81" s="9">
        <f t="shared" si="64"/>
        <v>290.40315334645157</v>
      </c>
      <c r="J81" s="9">
        <f t="shared" si="65"/>
        <v>0.14486019416351767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0.44568802035963645</v>
      </c>
      <c r="P81" s="9">
        <f t="shared" si="68"/>
        <v>6.4562453165650749E-2</v>
      </c>
      <c r="Q81" s="12">
        <f t="shared" si="69"/>
        <v>1.1621241569817134E-2</v>
      </c>
      <c r="R81" s="9">
        <f t="shared" si="70"/>
        <v>1.9710000000000002E-2</v>
      </c>
      <c r="S81" s="13">
        <f t="shared" si="71"/>
        <v>0.58961144443516655</v>
      </c>
      <c r="T81" s="2">
        <f t="shared" si="72"/>
        <v>0.01</v>
      </c>
      <c r="U81" s="14">
        <f t="shared" si="73"/>
        <v>5.8961144443516657E-3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2.7496114444351669E-2</v>
      </c>
      <c r="AR81" s="9">
        <f t="shared" si="77"/>
        <v>10.950000000000001</v>
      </c>
      <c r="AS81" s="1">
        <f t="shared" si="78"/>
        <v>0.18</v>
      </c>
      <c r="AT81" s="1">
        <f t="shared" si="79"/>
        <v>427.5</v>
      </c>
      <c r="AU81" s="1">
        <f t="shared" si="80"/>
        <v>155227.57496634877</v>
      </c>
    </row>
    <row r="82" spans="1:48" x14ac:dyDescent="0.15">
      <c r="C82" s="7">
        <v>9</v>
      </c>
      <c r="D82" s="7">
        <f t="shared" si="81"/>
        <v>15.9680300023333</v>
      </c>
      <c r="E82" s="10">
        <f t="shared" si="82"/>
        <v>17.253153346451601</v>
      </c>
      <c r="F82" s="7" t="s">
        <v>83</v>
      </c>
      <c r="G82" s="1">
        <v>10</v>
      </c>
      <c r="H82" s="9">
        <f t="shared" si="63"/>
        <v>15.9680300023333</v>
      </c>
      <c r="I82" s="9">
        <f t="shared" si="64"/>
        <v>289.11803000233328</v>
      </c>
      <c r="J82" s="9">
        <f t="shared" si="65"/>
        <v>0.12480288091842769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0.4906255671939857</v>
      </c>
      <c r="P82" s="9">
        <f t="shared" si="68"/>
        <v>6.1231484238047036E-2</v>
      </c>
      <c r="Q82" s="12">
        <f t="shared" si="69"/>
        <v>1.1021667162848466E-2</v>
      </c>
      <c r="R82" s="9">
        <f t="shared" si="70"/>
        <v>1.9710000000000002E-2</v>
      </c>
      <c r="S82" s="13">
        <f t="shared" si="71"/>
        <v>0.5591916368771418</v>
      </c>
      <c r="T82" s="2">
        <f t="shared" si="72"/>
        <v>0.01</v>
      </c>
      <c r="U82" s="14">
        <f t="shared" si="73"/>
        <v>5.5919163687714176E-3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2.719191636877142E-2</v>
      </c>
      <c r="AR82" s="9">
        <f t="shared" si="77"/>
        <v>10.950000000000001</v>
      </c>
      <c r="AS82" s="1">
        <f t="shared" si="78"/>
        <v>0.18</v>
      </c>
      <c r="AT82" s="1">
        <f t="shared" si="79"/>
        <v>427.5</v>
      </c>
      <c r="AU82" s="1">
        <f t="shared" si="80"/>
        <v>153510.24397118876</v>
      </c>
    </row>
    <row r="83" spans="1:48" x14ac:dyDescent="0.15">
      <c r="C83" s="7">
        <v>10</v>
      </c>
      <c r="D83" s="7">
        <f t="shared" si="81"/>
        <v>8.0141497325806395</v>
      </c>
      <c r="E83" s="10">
        <f t="shared" si="82"/>
        <v>15.9680300023333</v>
      </c>
      <c r="F83" s="7" t="s">
        <v>83</v>
      </c>
      <c r="G83" s="1">
        <v>11</v>
      </c>
      <c r="H83" s="9">
        <f t="shared" si="63"/>
        <v>8.0141497325806395</v>
      </c>
      <c r="I83" s="9">
        <f t="shared" si="64"/>
        <v>281.1641497325806</v>
      </c>
      <c r="J83" s="9">
        <f t="shared" si="65"/>
        <v>4.8135877860334846E-2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0.40792437880814175</v>
      </c>
      <c r="O83" s="9">
        <f t="shared" si="83"/>
        <v>0.13096970414779691</v>
      </c>
      <c r="P83" s="9">
        <f t="shared" si="68"/>
        <v>6.3043416822625422E-3</v>
      </c>
      <c r="Q83" s="12">
        <f t="shared" si="69"/>
        <v>1.1347815028072575E-3</v>
      </c>
      <c r="R83" s="9">
        <f t="shared" si="70"/>
        <v>1.9710000000000002E-2</v>
      </c>
      <c r="S83" s="13">
        <f t="shared" si="71"/>
        <v>5.7573896641667038E-2</v>
      </c>
      <c r="T83" s="2">
        <f t="shared" si="72"/>
        <v>0.01</v>
      </c>
      <c r="U83" s="14">
        <f t="shared" si="73"/>
        <v>5.7573896641667044E-4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1.317573896641667E-2</v>
      </c>
      <c r="AR83" s="9">
        <f t="shared" si="77"/>
        <v>10.950000000000001</v>
      </c>
      <c r="AS83" s="1">
        <f t="shared" si="78"/>
        <v>0.18</v>
      </c>
      <c r="AT83" s="1">
        <f t="shared" si="79"/>
        <v>427.5</v>
      </c>
      <c r="AU83" s="1">
        <f t="shared" si="80"/>
        <v>74382.800969415694</v>
      </c>
    </row>
    <row r="84" spans="1:48" x14ac:dyDescent="0.15">
      <c r="C84" s="7">
        <v>11</v>
      </c>
      <c r="D84" s="7">
        <f t="shared" si="81"/>
        <v>4.4939262994666702</v>
      </c>
      <c r="E84" s="10">
        <f t="shared" si="82"/>
        <v>8.0141497325806395</v>
      </c>
      <c r="F84" s="7" t="s">
        <v>85</v>
      </c>
      <c r="G84" s="1">
        <v>12</v>
      </c>
      <c r="H84" s="9">
        <f t="shared" si="63"/>
        <v>4.4939262994666702</v>
      </c>
      <c r="I84" s="9">
        <f t="shared" si="64"/>
        <v>277.64392629946667</v>
      </c>
      <c r="J84" s="9">
        <f t="shared" si="65"/>
        <v>3.1029974213964522E-2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0.23416536246553438</v>
      </c>
      <c r="P84" s="9">
        <f t="shared" si="68"/>
        <v>7.2661451591091875E-3</v>
      </c>
      <c r="Q84" s="12">
        <f t="shared" si="69"/>
        <v>1.3079061286396538E-3</v>
      </c>
      <c r="R84" s="9">
        <f t="shared" si="70"/>
        <v>1.9710000000000002E-2</v>
      </c>
      <c r="S84" s="13">
        <f t="shared" si="71"/>
        <v>6.635749003752682E-2</v>
      </c>
      <c r="T84" s="2">
        <f t="shared" si="72"/>
        <v>0.01</v>
      </c>
      <c r="U84" s="14">
        <f t="shared" si="73"/>
        <v>6.6357490037526827E-4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1.3263574900375268E-2</v>
      </c>
      <c r="AR84" s="9">
        <f t="shared" si="77"/>
        <v>10.950000000000001</v>
      </c>
      <c r="AS84" s="1">
        <f t="shared" si="78"/>
        <v>0.18</v>
      </c>
      <c r="AT84" s="1">
        <f t="shared" si="79"/>
        <v>427.5</v>
      </c>
      <c r="AU84" s="1">
        <f t="shared" si="80"/>
        <v>74878.673178956131</v>
      </c>
      <c r="AV84" s="1">
        <f>SUM(AU73:AU84)</f>
        <v>1205856.5848878163</v>
      </c>
    </row>
    <row r="85" spans="1:48" x14ac:dyDescent="0.15">
      <c r="C85" s="7">
        <v>12</v>
      </c>
      <c r="D85" s="7">
        <f t="shared" si="81"/>
        <v>1.72449770132258</v>
      </c>
      <c r="E85" s="10">
        <f t="shared" si="82"/>
        <v>4.4939262994666702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3.6909852748709699</v>
      </c>
      <c r="E89" s="7"/>
      <c r="F89" s="7"/>
      <c r="G89" s="1">
        <v>1</v>
      </c>
      <c r="H89" s="9">
        <f t="shared" ref="H89:H100" si="84">E90</f>
        <v>3.6909852748709699</v>
      </c>
      <c r="I89" s="9">
        <f t="shared" ref="I89:I100" si="85">H89+273.15</f>
        <v>276.84098527487095</v>
      </c>
      <c r="J89" s="9">
        <f t="shared" ref="J89:J100" si="86">EXP(($C$15*(I89-$C$13))/($C$16*I89*$C$13))</f>
        <v>2.8028998094348386E-2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0.14870154286499412</v>
      </c>
      <c r="Q89" s="12">
        <f t="shared" ref="Q89:Q100" si="90">P89*$B$91</f>
        <v>6.691569428924736E-2</v>
      </c>
      <c r="R89" s="9">
        <f t="shared" ref="R89:R100" si="91">L89*$B$91</f>
        <v>2.3873737500000001</v>
      </c>
      <c r="S89" s="13">
        <f t="shared" ref="S89:S100" si="92">Q89/R89</f>
        <v>2.8028998094348386E-2</v>
      </c>
      <c r="T89" s="2">
        <f t="shared" ref="T89:T100" si="93">$B$90/100</f>
        <v>0.51</v>
      </c>
      <c r="U89" s="14">
        <f t="shared" ref="U89:U100" si="94">S89*T89</f>
        <v>1.4294789028117677E-2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3.4646878891977477E-2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7692.666666666667</v>
      </c>
      <c r="AN89" s="1">
        <f t="shared" ref="AN89:AN100" si="99">AM89*10000*AK89*AJ89</f>
        <v>27725459.769319523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2.0044443066774198</v>
      </c>
      <c r="E90" s="10">
        <f t="shared" ref="E90:E101" si="101">D89</f>
        <v>3.6909852748709699</v>
      </c>
      <c r="F90" s="7" t="s">
        <v>83</v>
      </c>
      <c r="G90" s="1">
        <v>2</v>
      </c>
      <c r="H90" s="9">
        <f t="shared" si="84"/>
        <v>2.0044443066774198</v>
      </c>
      <c r="I90" s="9">
        <f t="shared" si="85"/>
        <v>275.15444430667742</v>
      </c>
      <c r="J90" s="9">
        <f t="shared" si="86"/>
        <v>2.2593471065831077E-2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10.461848457135005</v>
      </c>
      <c r="P90" s="9">
        <f t="shared" si="89"/>
        <v>0.23636947041138923</v>
      </c>
      <c r="Q90" s="12">
        <f t="shared" si="90"/>
        <v>0.10636626168512515</v>
      </c>
      <c r="R90" s="9">
        <f t="shared" si="91"/>
        <v>2.3873737500000001</v>
      </c>
      <c r="S90" s="13">
        <f t="shared" si="92"/>
        <v>4.4553669774213253E-2</v>
      </c>
      <c r="T90" s="2">
        <f t="shared" si="93"/>
        <v>0.51</v>
      </c>
      <c r="U90" s="14">
        <f t="shared" si="94"/>
        <v>2.2722371584848758E-2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3.71877950328319E-2</v>
      </c>
      <c r="AK90" s="9">
        <f t="shared" si="96"/>
        <v>10.4025</v>
      </c>
      <c r="AL90" s="1">
        <f t="shared" si="97"/>
        <v>0.45</v>
      </c>
      <c r="AM90" s="17">
        <f t="shared" si="98"/>
        <v>7692.666666666667</v>
      </c>
      <c r="AN90" s="1">
        <f t="shared" si="99"/>
        <v>29758776.203394808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2.8745224103448299</v>
      </c>
      <c r="E91" s="10">
        <f t="shared" si="101"/>
        <v>2.0044443066774198</v>
      </c>
      <c r="F91" s="7" t="s">
        <v>83</v>
      </c>
      <c r="G91" s="1">
        <v>3</v>
      </c>
      <c r="H91" s="9">
        <f t="shared" si="84"/>
        <v>2.8745224103448299</v>
      </c>
      <c r="I91" s="9">
        <f t="shared" si="85"/>
        <v>276.02452241034479</v>
      </c>
      <c r="J91" s="9">
        <f t="shared" si="86"/>
        <v>2.5259590258574237E-2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15.530753986723616</v>
      </c>
      <c r="P91" s="9">
        <f t="shared" si="89"/>
        <v>0.39230048211135682</v>
      </c>
      <c r="Q91" s="12">
        <f t="shared" si="90"/>
        <v>0.17653521695011057</v>
      </c>
      <c r="R91" s="9">
        <f t="shared" si="91"/>
        <v>2.3873737500000001</v>
      </c>
      <c r="S91" s="13">
        <f t="shared" si="92"/>
        <v>7.3945362325488651E-2</v>
      </c>
      <c r="T91" s="2">
        <f t="shared" si="93"/>
        <v>0.51</v>
      </c>
      <c r="U91" s="14">
        <f t="shared" si="94"/>
        <v>3.7712134785999211E-2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4.1707208637978763E-2</v>
      </c>
      <c r="AK91" s="9">
        <f t="shared" si="96"/>
        <v>10.4025</v>
      </c>
      <c r="AL91" s="1">
        <f t="shared" si="97"/>
        <v>0.45</v>
      </c>
      <c r="AM91" s="17">
        <f t="shared" si="98"/>
        <v>7692.666666666667</v>
      </c>
      <c r="AN91" s="1">
        <f t="shared" si="99"/>
        <v>33375344.970846724</v>
      </c>
    </row>
    <row r="92" spans="1:48" x14ac:dyDescent="0.15">
      <c r="C92" s="7">
        <v>3</v>
      </c>
      <c r="D92" s="7">
        <f t="shared" si="100"/>
        <v>3.33934837880645</v>
      </c>
      <c r="E92" s="10">
        <f t="shared" si="101"/>
        <v>2.8745224103448299</v>
      </c>
      <c r="F92" s="7" t="s">
        <v>83</v>
      </c>
      <c r="G92" s="1">
        <v>4</v>
      </c>
      <c r="H92" s="9">
        <f t="shared" si="84"/>
        <v>3.33934837880645</v>
      </c>
      <c r="I92" s="9">
        <f t="shared" si="85"/>
        <v>276.48934837880643</v>
      </c>
      <c r="J92" s="9">
        <f t="shared" si="86"/>
        <v>2.6802880461889656E-2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20.44372850461226</v>
      </c>
      <c r="P92" s="9">
        <f t="shared" si="89"/>
        <v>0.54795081130444856</v>
      </c>
      <c r="Q92" s="12">
        <f t="shared" si="90"/>
        <v>0.24657786508700186</v>
      </c>
      <c r="R92" s="9">
        <f t="shared" si="91"/>
        <v>2.3873737500000001</v>
      </c>
      <c r="S92" s="13">
        <f t="shared" si="92"/>
        <v>0.10328414856995133</v>
      </c>
      <c r="T92" s="2">
        <f t="shared" si="93"/>
        <v>0.51</v>
      </c>
      <c r="U92" s="14">
        <f t="shared" si="94"/>
        <v>5.2674915770675179E-2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4.6218487104858569E-2</v>
      </c>
      <c r="AK92" s="9">
        <f t="shared" si="96"/>
        <v>10.4025</v>
      </c>
      <c r="AL92" s="1">
        <f t="shared" si="97"/>
        <v>0.45</v>
      </c>
      <c r="AM92" s="17">
        <f t="shared" si="98"/>
        <v>7692.666666666667</v>
      </c>
      <c r="AN92" s="1">
        <f t="shared" si="99"/>
        <v>36985403.759450488</v>
      </c>
    </row>
    <row r="93" spans="1:48" x14ac:dyDescent="0.15">
      <c r="C93" s="7">
        <v>4</v>
      </c>
      <c r="D93" s="7">
        <f t="shared" si="100"/>
        <v>7.0001717752666703</v>
      </c>
      <c r="E93" s="10">
        <f t="shared" si="101"/>
        <v>3.33934837880645</v>
      </c>
      <c r="F93" s="7" t="s">
        <v>83</v>
      </c>
      <c r="G93" s="1">
        <v>5</v>
      </c>
      <c r="H93" s="9">
        <f t="shared" si="84"/>
        <v>7.0001717752666703</v>
      </c>
      <c r="I93" s="9">
        <f t="shared" si="85"/>
        <v>280.15017177526664</v>
      </c>
      <c r="J93" s="9">
        <f t="shared" si="86"/>
        <v>4.2465276483362679E-2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18.90098880864242</v>
      </c>
      <c r="O93" s="9">
        <f t="shared" si="102"/>
        <v>6.3000638846653914</v>
      </c>
      <c r="P93" s="9">
        <f t="shared" si="89"/>
        <v>0.26753395472516378</v>
      </c>
      <c r="Q93" s="12">
        <f t="shared" si="90"/>
        <v>0.1203902796263237</v>
      </c>
      <c r="R93" s="9">
        <f t="shared" si="91"/>
        <v>2.3873737500000001</v>
      </c>
      <c r="S93" s="13">
        <f t="shared" si="92"/>
        <v>5.0427914618028993E-2</v>
      </c>
      <c r="T93" s="2">
        <f t="shared" si="93"/>
        <v>0.51</v>
      </c>
      <c r="U93" s="14">
        <f t="shared" si="94"/>
        <v>2.5718236455194787E-2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3.0665048291241229E-2</v>
      </c>
      <c r="AK93" s="9">
        <f t="shared" si="96"/>
        <v>10.4025</v>
      </c>
      <c r="AL93" s="1">
        <f t="shared" si="97"/>
        <v>0.45</v>
      </c>
      <c r="AM93" s="17">
        <f t="shared" si="98"/>
        <v>7692.666666666667</v>
      </c>
      <c r="AN93" s="1">
        <f t="shared" si="99"/>
        <v>24539080.861333068</v>
      </c>
    </row>
    <row r="94" spans="1:48" x14ac:dyDescent="0.15">
      <c r="C94" s="7">
        <v>5</v>
      </c>
      <c r="D94" s="7">
        <f t="shared" si="100"/>
        <v>12.4838698645161</v>
      </c>
      <c r="E94" s="10">
        <f t="shared" si="101"/>
        <v>7.0001717752666703</v>
      </c>
      <c r="F94" s="7" t="s">
        <v>85</v>
      </c>
      <c r="G94" s="1">
        <v>6</v>
      </c>
      <c r="H94" s="9">
        <f t="shared" si="84"/>
        <v>12.4838698645161</v>
      </c>
      <c r="I94" s="9">
        <f t="shared" si="85"/>
        <v>285.6338698645161</v>
      </c>
      <c r="J94" s="9">
        <f t="shared" si="86"/>
        <v>8.2759342194932917E-2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11.337804929940228</v>
      </c>
      <c r="P94" s="9">
        <f t="shared" si="89"/>
        <v>0.9383092779363208</v>
      </c>
      <c r="Q94" s="12">
        <f t="shared" si="90"/>
        <v>0.42223917507134434</v>
      </c>
      <c r="R94" s="9">
        <f t="shared" si="91"/>
        <v>2.3873737500000001</v>
      </c>
      <c r="S94" s="13">
        <f t="shared" si="92"/>
        <v>0.17686345720746252</v>
      </c>
      <c r="T94" s="2">
        <f t="shared" si="93"/>
        <v>0.51</v>
      </c>
      <c r="U94" s="14">
        <f t="shared" si="94"/>
        <v>9.0200363175805889E-2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5.3324409497505484E-2</v>
      </c>
      <c r="AK94" s="9">
        <f t="shared" si="96"/>
        <v>10.4025</v>
      </c>
      <c r="AL94" s="1">
        <f t="shared" si="97"/>
        <v>0.45</v>
      </c>
      <c r="AM94" s="17">
        <f t="shared" si="98"/>
        <v>7692.666666666667</v>
      </c>
      <c r="AN94" s="1">
        <f t="shared" si="99"/>
        <v>42671773.548645489</v>
      </c>
    </row>
    <row r="95" spans="1:48" x14ac:dyDescent="0.15">
      <c r="C95" s="7">
        <v>6</v>
      </c>
      <c r="D95" s="7">
        <f t="shared" si="100"/>
        <v>15.4244149316667</v>
      </c>
      <c r="E95" s="10">
        <f t="shared" si="101"/>
        <v>12.4838698645161</v>
      </c>
      <c r="F95" s="7" t="s">
        <v>83</v>
      </c>
      <c r="G95" s="1">
        <v>7</v>
      </c>
      <c r="H95" s="9">
        <f t="shared" si="84"/>
        <v>15.4244149316667</v>
      </c>
      <c r="I95" s="9">
        <f t="shared" si="85"/>
        <v>288.57441493166669</v>
      </c>
      <c r="J95" s="9">
        <f t="shared" si="86"/>
        <v>0.1171311118657254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15.704770652003907</v>
      </c>
      <c r="P95" s="9">
        <f t="shared" si="89"/>
        <v>1.8395172480654309</v>
      </c>
      <c r="Q95" s="12">
        <f t="shared" si="90"/>
        <v>0.82778276162944397</v>
      </c>
      <c r="R95" s="9">
        <f t="shared" si="91"/>
        <v>2.3873737500000001</v>
      </c>
      <c r="S95" s="13">
        <f t="shared" si="92"/>
        <v>0.34673362795810414</v>
      </c>
      <c r="T95" s="2">
        <f t="shared" si="93"/>
        <v>0.51</v>
      </c>
      <c r="U95" s="14">
        <f t="shared" si="94"/>
        <v>0.17683415025863311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9.9770496302977879E-2</v>
      </c>
      <c r="AK95" s="9">
        <f t="shared" si="96"/>
        <v>10.4025</v>
      </c>
      <c r="AL95" s="1">
        <f t="shared" si="97"/>
        <v>0.45</v>
      </c>
      <c r="AM95" s="17">
        <f t="shared" si="98"/>
        <v>7692.666666666667</v>
      </c>
      <c r="AN95" s="1">
        <f t="shared" si="99"/>
        <v>79839309.336858287</v>
      </c>
    </row>
    <row r="96" spans="1:48" x14ac:dyDescent="0.15">
      <c r="C96" s="7">
        <v>7</v>
      </c>
      <c r="D96" s="7">
        <f t="shared" si="100"/>
        <v>17.575475519032299</v>
      </c>
      <c r="E96" s="10">
        <f t="shared" si="101"/>
        <v>15.4244149316667</v>
      </c>
      <c r="F96" s="7" t="s">
        <v>83</v>
      </c>
      <c r="G96" s="1">
        <v>8</v>
      </c>
      <c r="H96" s="9">
        <f t="shared" si="84"/>
        <v>17.575475519032299</v>
      </c>
      <c r="I96" s="9">
        <f t="shared" si="85"/>
        <v>290.72547551903227</v>
      </c>
      <c r="J96" s="9">
        <f t="shared" si="86"/>
        <v>0.15034634188392804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19.170528403938476</v>
      </c>
      <c r="P96" s="9">
        <f t="shared" si="89"/>
        <v>2.8822188175140875</v>
      </c>
      <c r="Q96" s="12">
        <f t="shared" si="90"/>
        <v>1.2969984678813393</v>
      </c>
      <c r="R96" s="9">
        <f t="shared" si="91"/>
        <v>2.3873737500000001</v>
      </c>
      <c r="S96" s="13">
        <f t="shared" si="92"/>
        <v>0.54327415968335047</v>
      </c>
      <c r="T96" s="2">
        <f t="shared" si="93"/>
        <v>0.51</v>
      </c>
      <c r="U96" s="14">
        <f t="shared" si="94"/>
        <v>0.27706982143850872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0.12999155116371036</v>
      </c>
      <c r="AK96" s="9">
        <f t="shared" si="96"/>
        <v>10.4025</v>
      </c>
      <c r="AL96" s="1">
        <f t="shared" si="97"/>
        <v>0.45</v>
      </c>
      <c r="AM96" s="17">
        <f t="shared" si="98"/>
        <v>7692.666666666667</v>
      </c>
      <c r="AN96" s="1">
        <f t="shared" si="99"/>
        <v>104023093.49069303</v>
      </c>
    </row>
    <row r="97" spans="1:50" x14ac:dyDescent="0.15">
      <c r="C97" s="7">
        <v>8</v>
      </c>
      <c r="D97" s="7">
        <f t="shared" si="100"/>
        <v>17.253153346451601</v>
      </c>
      <c r="E97" s="10">
        <f t="shared" si="101"/>
        <v>17.575475519032299</v>
      </c>
      <c r="F97" s="7" t="s">
        <v>83</v>
      </c>
      <c r="G97" s="1">
        <v>9</v>
      </c>
      <c r="H97" s="9">
        <f t="shared" si="84"/>
        <v>17.253153346451601</v>
      </c>
      <c r="I97" s="9">
        <f t="shared" si="85"/>
        <v>290.40315334645157</v>
      </c>
      <c r="J97" s="9">
        <f t="shared" si="86"/>
        <v>0.14486019416351767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21.593584586424392</v>
      </c>
      <c r="P97" s="9">
        <f t="shared" si="89"/>
        <v>3.1280508558757796</v>
      </c>
      <c r="Q97" s="12">
        <f t="shared" si="90"/>
        <v>1.4076228851441008</v>
      </c>
      <c r="R97" s="9">
        <f t="shared" si="91"/>
        <v>2.3873737500000001</v>
      </c>
      <c r="S97" s="13">
        <f t="shared" si="92"/>
        <v>0.58961144443516678</v>
      </c>
      <c r="T97" s="2">
        <f t="shared" si="93"/>
        <v>0.51</v>
      </c>
      <c r="U97" s="14">
        <f t="shared" si="94"/>
        <v>0.30070183666193506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0.13711660375357343</v>
      </c>
      <c r="AK97" s="9">
        <f t="shared" si="96"/>
        <v>10.4025</v>
      </c>
      <c r="AL97" s="1">
        <f t="shared" si="97"/>
        <v>0.45</v>
      </c>
      <c r="AM97" s="17">
        <f t="shared" si="98"/>
        <v>7692.666666666667</v>
      </c>
      <c r="AN97" s="1">
        <f t="shared" si="99"/>
        <v>109724771.83091076</v>
      </c>
    </row>
    <row r="98" spans="1:50" x14ac:dyDescent="0.15">
      <c r="C98" s="7">
        <v>9</v>
      </c>
      <c r="D98" s="7">
        <f t="shared" si="100"/>
        <v>15.9680300023333</v>
      </c>
      <c r="E98" s="10">
        <f t="shared" si="101"/>
        <v>17.253153346451601</v>
      </c>
      <c r="F98" s="7" t="s">
        <v>83</v>
      </c>
      <c r="G98" s="1">
        <v>10</v>
      </c>
      <c r="H98" s="9">
        <f t="shared" si="84"/>
        <v>15.9680300023333</v>
      </c>
      <c r="I98" s="9">
        <f t="shared" si="85"/>
        <v>289.11803000233328</v>
      </c>
      <c r="J98" s="9">
        <f t="shared" si="86"/>
        <v>0.12480288091842769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23.770808730548612</v>
      </c>
      <c r="P98" s="9">
        <f t="shared" si="89"/>
        <v>2.9666654113333797</v>
      </c>
      <c r="Q98" s="12">
        <f t="shared" si="90"/>
        <v>1.3349994351000209</v>
      </c>
      <c r="R98" s="9">
        <f t="shared" si="91"/>
        <v>2.3873737500000001</v>
      </c>
      <c r="S98" s="13">
        <f t="shared" si="92"/>
        <v>0.55919163687714202</v>
      </c>
      <c r="T98" s="2">
        <f t="shared" si="93"/>
        <v>0.51</v>
      </c>
      <c r="U98" s="14">
        <f t="shared" si="94"/>
        <v>0.28518773480734244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0.12923310204441374</v>
      </c>
      <c r="AK98" s="9">
        <f t="shared" si="96"/>
        <v>10.4025</v>
      </c>
      <c r="AL98" s="1">
        <f t="shared" si="97"/>
        <v>0.45</v>
      </c>
      <c r="AM98" s="17">
        <f t="shared" si="98"/>
        <v>7692.666666666667</v>
      </c>
      <c r="AN98" s="1">
        <f t="shared" si="99"/>
        <v>103416160.01741549</v>
      </c>
    </row>
    <row r="99" spans="1:50" x14ac:dyDescent="0.15">
      <c r="C99" s="7">
        <v>10</v>
      </c>
      <c r="D99" s="7">
        <f t="shared" si="100"/>
        <v>8.0141497325806395</v>
      </c>
      <c r="E99" s="10">
        <f t="shared" si="101"/>
        <v>15.9680300023333</v>
      </c>
      <c r="F99" s="7" t="s">
        <v>83</v>
      </c>
      <c r="G99" s="1">
        <v>11</v>
      </c>
      <c r="H99" s="9">
        <f t="shared" si="84"/>
        <v>8.0141497325806395</v>
      </c>
      <c r="I99" s="9">
        <f t="shared" si="85"/>
        <v>281.1641497325806</v>
      </c>
      <c r="J99" s="9">
        <f t="shared" si="86"/>
        <v>4.8135877860334846E-2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19.76393615325447</v>
      </c>
      <c r="O99" s="9">
        <f t="shared" si="102"/>
        <v>6.3454821659607603</v>
      </c>
      <c r="P99" s="9">
        <f t="shared" si="89"/>
        <v>0.30544535450562016</v>
      </c>
      <c r="Q99" s="12">
        <f t="shared" si="90"/>
        <v>0.13745040952752907</v>
      </c>
      <c r="R99" s="9">
        <f t="shared" si="91"/>
        <v>2.3873737500000001</v>
      </c>
      <c r="S99" s="13">
        <f t="shared" si="92"/>
        <v>5.7573896641667045E-2</v>
      </c>
      <c r="T99" s="2">
        <f t="shared" si="93"/>
        <v>0.51</v>
      </c>
      <c r="U99" s="14">
        <f t="shared" si="94"/>
        <v>2.9362687287250194E-2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3.9189850217105936E-2</v>
      </c>
      <c r="AK99" s="9">
        <f t="shared" si="96"/>
        <v>10.4025</v>
      </c>
      <c r="AL99" s="1">
        <f t="shared" si="97"/>
        <v>0.45</v>
      </c>
      <c r="AM99" s="17">
        <f t="shared" si="98"/>
        <v>7692.666666666667</v>
      </c>
      <c r="AN99" s="1">
        <f t="shared" si="99"/>
        <v>31360880.122787107</v>
      </c>
    </row>
    <row r="100" spans="1:50" x14ac:dyDescent="0.15">
      <c r="C100" s="7">
        <v>11</v>
      </c>
      <c r="D100" s="7">
        <f t="shared" si="100"/>
        <v>4.4939262994666702</v>
      </c>
      <c r="E100" s="10">
        <f t="shared" si="101"/>
        <v>8.0141497325806395</v>
      </c>
      <c r="F100" s="7" t="s">
        <v>85</v>
      </c>
      <c r="G100" s="1">
        <v>12</v>
      </c>
      <c r="H100" s="9">
        <f t="shared" si="84"/>
        <v>4.4939262994666702</v>
      </c>
      <c r="I100" s="9">
        <f t="shared" si="85"/>
        <v>277.64392629946667</v>
      </c>
      <c r="J100" s="9">
        <f t="shared" si="86"/>
        <v>3.1029974213964522E-2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11.34531181145514</v>
      </c>
      <c r="P100" s="9">
        <f t="shared" si="89"/>
        <v>0.35204473295884009</v>
      </c>
      <c r="Q100" s="12">
        <f t="shared" si="90"/>
        <v>0.15842012983147805</v>
      </c>
      <c r="R100" s="9">
        <f t="shared" si="91"/>
        <v>2.3873737500000001</v>
      </c>
      <c r="S100" s="13">
        <f t="shared" si="92"/>
        <v>6.635749003752682E-2</v>
      </c>
      <c r="T100" s="2">
        <f t="shared" si="93"/>
        <v>0.51</v>
      </c>
      <c r="U100" s="14">
        <f t="shared" si="94"/>
        <v>3.3842319919138678E-2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4.0540459455620313E-2</v>
      </c>
      <c r="AK100" s="9">
        <f t="shared" si="96"/>
        <v>10.4025</v>
      </c>
      <c r="AL100" s="1">
        <f t="shared" si="97"/>
        <v>0.45</v>
      </c>
      <c r="AM100" s="17">
        <f t="shared" si="98"/>
        <v>7692.666666666667</v>
      </c>
      <c r="AN100" s="1">
        <f t="shared" si="99"/>
        <v>32441677.681010235</v>
      </c>
      <c r="AO100" s="1">
        <f>SUM(AN89:AN100)</f>
        <v>655861731.59266508</v>
      </c>
    </row>
    <row r="101" spans="1:50" x14ac:dyDescent="0.15">
      <c r="C101" s="7">
        <v>12</v>
      </c>
      <c r="D101" s="7">
        <f t="shared" si="100"/>
        <v>1.72449770132258</v>
      </c>
      <c r="E101" s="10">
        <f t="shared" si="101"/>
        <v>4.4939262994666702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3.6909852748709699</v>
      </c>
      <c r="E105" s="7"/>
      <c r="F105" s="7"/>
      <c r="G105" s="1">
        <v>1</v>
      </c>
      <c r="H105" s="9">
        <f t="shared" ref="H105:H116" si="103">E106</f>
        <v>3.6909852748709699</v>
      </c>
      <c r="I105" s="9">
        <f t="shared" ref="I105:I116" si="104">H105+273.15</f>
        <v>276.84098527487095</v>
      </c>
      <c r="J105" s="9">
        <f t="shared" ref="J105:J116" si="105">EXP(($C$15*(I105-$C$13))/($C$16*I105*$C$13))</f>
        <v>2.8028998094348386E-2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1.8159713414721983E-2</v>
      </c>
      <c r="Q105" s="12">
        <f t="shared" ref="Q105:Q116" si="109">P105*$B$107</f>
        <v>5.4479140244165945E-3</v>
      </c>
      <c r="R105" s="9">
        <f t="shared" ref="R105:R116" si="110">L105*$B$107</f>
        <v>0.19436706250000002</v>
      </c>
      <c r="S105" s="13">
        <f t="shared" ref="S105:S116" si="111">Q105/R105</f>
        <v>2.8028998094348386E-2</v>
      </c>
      <c r="T105" s="2">
        <f t="shared" ref="T105:T116" si="112">$B$106/100</f>
        <v>0.01</v>
      </c>
      <c r="U105" s="14">
        <f t="shared" ref="U105:U116" si="113">S105*T105</f>
        <v>2.8028998094348386E-4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5.7702899809434841E-3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378.33333333333331</v>
      </c>
      <c r="AX105" s="1">
        <f t="shared" ref="AX105:AX116" si="120">AW105*10000*AV105*0.67*AU105*AT105</f>
        <v>284295.3258671941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2.0044443066774198</v>
      </c>
      <c r="E106" s="10">
        <f t="shared" ref="E106:E117" si="122">D105</f>
        <v>3.6909852748709699</v>
      </c>
      <c r="F106" s="7" t="s">
        <v>83</v>
      </c>
      <c r="G106" s="1">
        <v>2</v>
      </c>
      <c r="H106" s="9">
        <f t="shared" si="103"/>
        <v>2.0044443066774198</v>
      </c>
      <c r="I106" s="9">
        <f t="shared" si="104"/>
        <v>275.15444430667742</v>
      </c>
      <c r="J106" s="9">
        <f t="shared" si="105"/>
        <v>2.2593471065831077E-2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1.2776207032519449</v>
      </c>
      <c r="P106" s="9">
        <f t="shared" si="108"/>
        <v>2.8865886392029569E-2</v>
      </c>
      <c r="Q106" s="12">
        <f t="shared" si="109"/>
        <v>8.6597659176088707E-3</v>
      </c>
      <c r="R106" s="9">
        <f t="shared" si="110"/>
        <v>0.19436706250000002</v>
      </c>
      <c r="S106" s="13">
        <f t="shared" si="111"/>
        <v>4.455366977421326E-2</v>
      </c>
      <c r="T106" s="2">
        <f t="shared" si="112"/>
        <v>0.01</v>
      </c>
      <c r="U106" s="14">
        <f t="shared" si="113"/>
        <v>4.4553669774213258E-4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5.9355366977421322E-3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378.33333333333331</v>
      </c>
      <c r="AX106" s="1">
        <f t="shared" si="120"/>
        <v>292436.83510778763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2.8745224103448299</v>
      </c>
      <c r="E107" s="10">
        <f t="shared" si="122"/>
        <v>2.0044443066774198</v>
      </c>
      <c r="F107" s="7" t="s">
        <v>83</v>
      </c>
      <c r="G107" s="1">
        <v>3</v>
      </c>
      <c r="H107" s="9">
        <f t="shared" si="103"/>
        <v>2.8745224103448299</v>
      </c>
      <c r="I107" s="9">
        <f t="shared" si="104"/>
        <v>276.02452241034479</v>
      </c>
      <c r="J107" s="9">
        <f t="shared" si="105"/>
        <v>2.5259590258574237E-2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1.896645025193249</v>
      </c>
      <c r="P107" s="9">
        <f t="shared" si="108"/>
        <v>4.7908476202344681E-2</v>
      </c>
      <c r="Q107" s="12">
        <f t="shared" si="109"/>
        <v>1.4372542860703403E-2</v>
      </c>
      <c r="R107" s="9">
        <f t="shared" si="110"/>
        <v>0.19436706250000002</v>
      </c>
      <c r="S107" s="13">
        <f t="shared" si="111"/>
        <v>7.3945362325488664E-2</v>
      </c>
      <c r="T107" s="2">
        <f t="shared" si="112"/>
        <v>0.01</v>
      </c>
      <c r="U107" s="14">
        <f t="shared" si="113"/>
        <v>7.3945362325488666E-4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6.2294536232548872E-3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378.33333333333331</v>
      </c>
      <c r="AX107" s="1">
        <f t="shared" si="120"/>
        <v>306917.77252904174</v>
      </c>
    </row>
    <row r="108" spans="1:50" x14ac:dyDescent="0.15">
      <c r="C108" s="7">
        <v>3</v>
      </c>
      <c r="D108" s="7">
        <f t="shared" si="121"/>
        <v>3.33934837880645</v>
      </c>
      <c r="E108" s="10">
        <f t="shared" si="122"/>
        <v>2.8745224103448299</v>
      </c>
      <c r="F108" s="7" t="s">
        <v>83</v>
      </c>
      <c r="G108" s="1">
        <v>4</v>
      </c>
      <c r="H108" s="9">
        <f t="shared" si="103"/>
        <v>3.33934837880645</v>
      </c>
      <c r="I108" s="9">
        <f t="shared" si="104"/>
        <v>276.48934837880643</v>
      </c>
      <c r="J108" s="9">
        <f t="shared" si="105"/>
        <v>2.6802880461889656E-2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2.4966267573242376</v>
      </c>
      <c r="P108" s="9">
        <f t="shared" si="108"/>
        <v>6.6916788534516741E-2</v>
      </c>
      <c r="Q108" s="12">
        <f t="shared" si="109"/>
        <v>2.007503656035502E-2</v>
      </c>
      <c r="R108" s="9">
        <f t="shared" si="110"/>
        <v>0.19436706250000002</v>
      </c>
      <c r="S108" s="13">
        <f t="shared" si="111"/>
        <v>0.10328414856995134</v>
      </c>
      <c r="T108" s="2">
        <f t="shared" si="112"/>
        <v>0.01</v>
      </c>
      <c r="U108" s="14">
        <f t="shared" si="113"/>
        <v>1.0328414856995134E-3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6.5228414856995133E-3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378.33333333333331</v>
      </c>
      <c r="AX108" s="1">
        <f t="shared" si="120"/>
        <v>321372.64364204195</v>
      </c>
    </row>
    <row r="109" spans="1:50" x14ac:dyDescent="0.15">
      <c r="C109" s="7">
        <v>4</v>
      </c>
      <c r="D109" s="7">
        <f t="shared" si="121"/>
        <v>7.0001717752666703</v>
      </c>
      <c r="E109" s="10">
        <f t="shared" si="122"/>
        <v>3.33934837880645</v>
      </c>
      <c r="F109" s="7" t="s">
        <v>83</v>
      </c>
      <c r="G109" s="1">
        <v>5</v>
      </c>
      <c r="H109" s="9">
        <f t="shared" si="103"/>
        <v>7.0001717752666703</v>
      </c>
      <c r="I109" s="9">
        <f t="shared" si="104"/>
        <v>280.15017177526664</v>
      </c>
      <c r="J109" s="9">
        <f t="shared" si="105"/>
        <v>4.2465276483362679E-2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2.3082244703502348</v>
      </c>
      <c r="O109" s="9">
        <f t="shared" si="123"/>
        <v>0.76937570677281952</v>
      </c>
      <c r="P109" s="9">
        <f t="shared" si="108"/>
        <v>3.2671752107690355E-2</v>
      </c>
      <c r="Q109" s="12">
        <f t="shared" si="109"/>
        <v>9.8015256323071061E-3</v>
      </c>
      <c r="R109" s="9">
        <f t="shared" si="110"/>
        <v>0.19436706250000002</v>
      </c>
      <c r="S109" s="13">
        <f t="shared" si="111"/>
        <v>5.0427914618028993E-2</v>
      </c>
      <c r="T109" s="2">
        <f t="shared" si="112"/>
        <v>0.01</v>
      </c>
      <c r="U109" s="14">
        <f t="shared" si="113"/>
        <v>5.0427914618028993E-4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5.99427914618029E-3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378.33333333333331</v>
      </c>
      <c r="AX109" s="1">
        <f t="shared" si="120"/>
        <v>295331.00569126185</v>
      </c>
    </row>
    <row r="110" spans="1:50" x14ac:dyDescent="0.15">
      <c r="C110" s="7">
        <v>5</v>
      </c>
      <c r="D110" s="7">
        <f t="shared" si="121"/>
        <v>12.4838698645161</v>
      </c>
      <c r="E110" s="10">
        <f t="shared" si="122"/>
        <v>7.0001717752666703</v>
      </c>
      <c r="F110" s="7" t="s">
        <v>85</v>
      </c>
      <c r="G110" s="1">
        <v>6</v>
      </c>
      <c r="H110" s="9">
        <f t="shared" si="103"/>
        <v>12.4838698645161</v>
      </c>
      <c r="I110" s="9">
        <f t="shared" si="104"/>
        <v>285.6338698645161</v>
      </c>
      <c r="J110" s="9">
        <f t="shared" si="105"/>
        <v>8.2759342194932917E-2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1.3845941629984626</v>
      </c>
      <c r="P110" s="9">
        <f t="shared" si="108"/>
        <v>0.11458810213669648</v>
      </c>
      <c r="Q110" s="12">
        <f t="shared" si="109"/>
        <v>3.4376430641008947E-2</v>
      </c>
      <c r="R110" s="9">
        <f t="shared" si="110"/>
        <v>0.19436706250000002</v>
      </c>
      <c r="S110" s="13">
        <f t="shared" si="111"/>
        <v>0.17686345720746252</v>
      </c>
      <c r="T110" s="2">
        <f t="shared" si="112"/>
        <v>0.01</v>
      </c>
      <c r="U110" s="14">
        <f t="shared" si="113"/>
        <v>1.7686345720746253E-3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7.2586345720746254E-3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378.33333333333331</v>
      </c>
      <c r="AX110" s="1">
        <f t="shared" si="120"/>
        <v>357624.29407081957</v>
      </c>
    </row>
    <row r="111" spans="1:50" x14ac:dyDescent="0.15">
      <c r="C111" s="7">
        <v>6</v>
      </c>
      <c r="D111" s="7">
        <f t="shared" si="121"/>
        <v>15.4244149316667</v>
      </c>
      <c r="E111" s="10">
        <f t="shared" si="122"/>
        <v>12.4838698645161</v>
      </c>
      <c r="F111" s="7" t="s">
        <v>83</v>
      </c>
      <c r="G111" s="1">
        <v>7</v>
      </c>
      <c r="H111" s="9">
        <f t="shared" si="103"/>
        <v>15.4244149316667</v>
      </c>
      <c r="I111" s="9">
        <f t="shared" si="104"/>
        <v>288.57441493166669</v>
      </c>
      <c r="J111" s="9">
        <f t="shared" si="105"/>
        <v>0.1171311118657254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1.9178962691950996</v>
      </c>
      <c r="P111" s="9">
        <f t="shared" si="108"/>
        <v>0.22464532245394861</v>
      </c>
      <c r="Q111" s="12">
        <f t="shared" si="109"/>
        <v>6.7393596736184586E-2</v>
      </c>
      <c r="R111" s="9">
        <f t="shared" si="110"/>
        <v>0.19436706250000002</v>
      </c>
      <c r="S111" s="13">
        <f t="shared" si="111"/>
        <v>0.34673362795810414</v>
      </c>
      <c r="T111" s="2">
        <f t="shared" si="112"/>
        <v>0.01</v>
      </c>
      <c r="U111" s="14">
        <f t="shared" si="113"/>
        <v>3.4673362795810416E-3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1.3417336279581041E-2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378.33333333333331</v>
      </c>
      <c r="AX111" s="1">
        <f t="shared" si="120"/>
        <v>661056.20384255308</v>
      </c>
    </row>
    <row r="112" spans="1:50" x14ac:dyDescent="0.15">
      <c r="C112" s="7">
        <v>7</v>
      </c>
      <c r="D112" s="7">
        <f t="shared" si="121"/>
        <v>17.575475519032299</v>
      </c>
      <c r="E112" s="10">
        <f t="shared" si="122"/>
        <v>15.4244149316667</v>
      </c>
      <c r="F112" s="7" t="s">
        <v>83</v>
      </c>
      <c r="G112" s="1">
        <v>8</v>
      </c>
      <c r="H112" s="9">
        <f t="shared" si="103"/>
        <v>17.575475519032299</v>
      </c>
      <c r="I112" s="9">
        <f t="shared" si="104"/>
        <v>290.72547551903227</v>
      </c>
      <c r="J112" s="9">
        <f t="shared" si="105"/>
        <v>0.15034634188392804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2.3411411550744843</v>
      </c>
      <c r="P112" s="9">
        <f t="shared" si="108"/>
        <v>0.35198200849936262</v>
      </c>
      <c r="Q112" s="12">
        <f t="shared" si="109"/>
        <v>0.10559460254980878</v>
      </c>
      <c r="R112" s="9">
        <f t="shared" si="110"/>
        <v>0.19436706250000002</v>
      </c>
      <c r="S112" s="13">
        <f t="shared" si="111"/>
        <v>0.54327415968335047</v>
      </c>
      <c r="T112" s="2">
        <f t="shared" si="112"/>
        <v>0.01</v>
      </c>
      <c r="U112" s="14">
        <f t="shared" si="113"/>
        <v>5.432741596833505E-3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1.5382741596833505E-2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378.33333333333331</v>
      </c>
      <c r="AX112" s="1">
        <f t="shared" si="120"/>
        <v>757889.38674578816</v>
      </c>
    </row>
    <row r="113" spans="1:53" x14ac:dyDescent="0.15">
      <c r="C113" s="7">
        <v>8</v>
      </c>
      <c r="D113" s="7">
        <f t="shared" si="121"/>
        <v>17.253153346451601</v>
      </c>
      <c r="E113" s="10">
        <f t="shared" si="122"/>
        <v>17.575475519032299</v>
      </c>
      <c r="F113" s="7" t="s">
        <v>83</v>
      </c>
      <c r="G113" s="1">
        <v>9</v>
      </c>
      <c r="H113" s="9">
        <f t="shared" si="103"/>
        <v>17.253153346451601</v>
      </c>
      <c r="I113" s="9">
        <f t="shared" si="104"/>
        <v>290.40315334645157</v>
      </c>
      <c r="J113" s="9">
        <f t="shared" si="105"/>
        <v>0.14486019416351767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2.6370493549084553</v>
      </c>
      <c r="P113" s="9">
        <f t="shared" si="108"/>
        <v>0.38200348157081787</v>
      </c>
      <c r="Q113" s="12">
        <f t="shared" si="109"/>
        <v>0.11460104447124536</v>
      </c>
      <c r="R113" s="9">
        <f t="shared" si="110"/>
        <v>0.19436706250000002</v>
      </c>
      <c r="S113" s="13">
        <f t="shared" si="111"/>
        <v>0.58961144443516689</v>
      </c>
      <c r="T113" s="2">
        <f t="shared" si="112"/>
        <v>0.01</v>
      </c>
      <c r="U113" s="14">
        <f t="shared" si="113"/>
        <v>5.8961144443516692E-3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1.5846114444351668E-2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378.33333333333331</v>
      </c>
      <c r="AX113" s="1">
        <f t="shared" si="120"/>
        <v>780719.2159429763</v>
      </c>
    </row>
    <row r="114" spans="1:53" x14ac:dyDescent="0.15">
      <c r="C114" s="7">
        <v>9</v>
      </c>
      <c r="D114" s="7">
        <f t="shared" si="121"/>
        <v>15.9680300023333</v>
      </c>
      <c r="E114" s="10">
        <f t="shared" si="122"/>
        <v>17.253153346451601</v>
      </c>
      <c r="F114" s="7" t="s">
        <v>83</v>
      </c>
      <c r="G114" s="1">
        <v>10</v>
      </c>
      <c r="H114" s="9">
        <f t="shared" si="103"/>
        <v>15.9680300023333</v>
      </c>
      <c r="I114" s="9">
        <f t="shared" si="104"/>
        <v>289.11803000233328</v>
      </c>
      <c r="J114" s="9">
        <f t="shared" si="105"/>
        <v>0.12480288091842769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2.9029360816709708</v>
      </c>
      <c r="P114" s="9">
        <f t="shared" si="108"/>
        <v>0.36229478611458926</v>
      </c>
      <c r="Q114" s="12">
        <f t="shared" si="109"/>
        <v>0.10868843583437678</v>
      </c>
      <c r="R114" s="9">
        <f t="shared" si="110"/>
        <v>0.19436706250000002</v>
      </c>
      <c r="S114" s="13">
        <f t="shared" si="111"/>
        <v>0.55919163687714202</v>
      </c>
      <c r="T114" s="2">
        <f t="shared" si="112"/>
        <v>0.01</v>
      </c>
      <c r="U114" s="14">
        <f t="shared" si="113"/>
        <v>5.5919163687714202E-3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1.5541916368771419E-2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378.33333333333331</v>
      </c>
      <c r="AX114" s="1">
        <f t="shared" si="120"/>
        <v>765731.73848328716</v>
      </c>
    </row>
    <row r="115" spans="1:53" x14ac:dyDescent="0.15">
      <c r="C115" s="7">
        <v>10</v>
      </c>
      <c r="D115" s="7">
        <f t="shared" si="121"/>
        <v>8.0141497325806395</v>
      </c>
      <c r="E115" s="10">
        <f t="shared" si="122"/>
        <v>15.9680300023333</v>
      </c>
      <c r="F115" s="7" t="s">
        <v>83</v>
      </c>
      <c r="G115" s="1">
        <v>11</v>
      </c>
      <c r="H115" s="9">
        <f t="shared" si="103"/>
        <v>8.0141497325806395</v>
      </c>
      <c r="I115" s="9">
        <f t="shared" si="104"/>
        <v>281.1641497325806</v>
      </c>
      <c r="J115" s="9">
        <f t="shared" si="105"/>
        <v>4.8135877860334846E-2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2.4136092307785626</v>
      </c>
      <c r="O115" s="9">
        <f t="shared" si="123"/>
        <v>0.77492227311115247</v>
      </c>
      <c r="P115" s="9">
        <f t="shared" si="108"/>
        <v>3.7301563889731479E-2</v>
      </c>
      <c r="Q115" s="12">
        <f t="shared" si="109"/>
        <v>1.1190469166919443E-2</v>
      </c>
      <c r="R115" s="9">
        <f t="shared" si="110"/>
        <v>0.19436706250000002</v>
      </c>
      <c r="S115" s="13">
        <f t="shared" si="111"/>
        <v>5.7573896641667066E-2</v>
      </c>
      <c r="T115" s="2">
        <f t="shared" si="112"/>
        <v>0.01</v>
      </c>
      <c r="U115" s="14">
        <f t="shared" si="113"/>
        <v>5.7573896641667066E-4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6.0657389664166709E-3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378.33333333333331</v>
      </c>
      <c r="AX115" s="1">
        <f t="shared" si="120"/>
        <v>298851.74606091506</v>
      </c>
    </row>
    <row r="116" spans="1:53" x14ac:dyDescent="0.15">
      <c r="C116" s="7">
        <v>11</v>
      </c>
      <c r="D116" s="7">
        <f t="shared" si="121"/>
        <v>4.4939262994666702</v>
      </c>
      <c r="E116" s="10">
        <f t="shared" si="122"/>
        <v>8.0141497325806395</v>
      </c>
      <c r="F116" s="7" t="s">
        <v>85</v>
      </c>
      <c r="G116" s="1">
        <v>12</v>
      </c>
      <c r="H116" s="9">
        <f t="shared" si="103"/>
        <v>4.4939262994666702</v>
      </c>
      <c r="I116" s="9">
        <f t="shared" si="104"/>
        <v>277.64392629946667</v>
      </c>
      <c r="J116" s="9">
        <f t="shared" si="105"/>
        <v>3.1029974213964522E-2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1.3855109175547546</v>
      </c>
      <c r="P116" s="9">
        <f t="shared" si="108"/>
        <v>4.2992368044890358E-2</v>
      </c>
      <c r="Q116" s="12">
        <f t="shared" si="109"/>
        <v>1.2897710413467108E-2</v>
      </c>
      <c r="R116" s="9">
        <f t="shared" si="110"/>
        <v>0.19436706250000002</v>
      </c>
      <c r="S116" s="13">
        <f t="shared" si="111"/>
        <v>6.6357490037526834E-2</v>
      </c>
      <c r="T116" s="2">
        <f t="shared" si="112"/>
        <v>0.01</v>
      </c>
      <c r="U116" s="14">
        <f t="shared" si="113"/>
        <v>6.6357490037526837E-4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6.1535749003752685E-3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378.33333333333331</v>
      </c>
      <c r="AX116" s="1">
        <f t="shared" si="120"/>
        <v>303179.31808070559</v>
      </c>
      <c r="AY116" s="1">
        <f>SUM(AX105:AX116)</f>
        <v>5425405.4860643726</v>
      </c>
    </row>
    <row r="117" spans="1:53" x14ac:dyDescent="0.15">
      <c r="C117" s="7">
        <v>12</v>
      </c>
      <c r="D117" s="7">
        <f t="shared" si="121"/>
        <v>1.72449770132258</v>
      </c>
      <c r="E117" s="10">
        <f t="shared" si="122"/>
        <v>4.4939262994666702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3.6909852748709699</v>
      </c>
      <c r="E121" s="7"/>
      <c r="F121" s="7"/>
      <c r="G121" s="1">
        <v>1</v>
      </c>
      <c r="H121" s="9">
        <f t="shared" ref="H121:H132" si="124">E122</f>
        <v>3.6909852748709699</v>
      </c>
      <c r="I121" s="9">
        <f t="shared" ref="I121:I132" si="125">H121+273.15</f>
        <v>276.84098527487095</v>
      </c>
      <c r="J121" s="9">
        <f t="shared" ref="J121:J132" si="126">EXP(($C$15*(I121-$C$13))/($C$16*I121*$C$13))</f>
        <v>2.8028998094348386E-2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7.9798557574609855E-3</v>
      </c>
      <c r="Q121" s="12">
        <f t="shared" ref="Q121:Q132" si="130">P121*$B$123</f>
        <v>2.6333523999621253E-3</v>
      </c>
      <c r="R121" s="9">
        <f t="shared" ref="R121:R132" si="131">L121*$B$123</f>
        <v>9.3951000000000007E-2</v>
      </c>
      <c r="S121" s="13">
        <f t="shared" ref="S121:S132" si="132">Q121/R121</f>
        <v>2.8028998094348386E-2</v>
      </c>
      <c r="T121" s="2">
        <f t="shared" ref="T121:T132" si="133">$B$122/100</f>
        <v>0.01</v>
      </c>
      <c r="U121" s="14">
        <f t="shared" ref="U121:U132" si="134">S121*T121</f>
        <v>2.8028998094348386E-4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5.7702899809434841E-3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2.0044443066774198</v>
      </c>
      <c r="E122" s="10">
        <f t="shared" ref="E122:E133" si="145">D121</f>
        <v>3.6909852748709699</v>
      </c>
      <c r="F122" s="7" t="s">
        <v>83</v>
      </c>
      <c r="G122" s="1">
        <v>2</v>
      </c>
      <c r="H122" s="9">
        <f t="shared" si="124"/>
        <v>2.0044443066774198</v>
      </c>
      <c r="I122" s="9">
        <f t="shared" si="125"/>
        <v>275.15444430667742</v>
      </c>
      <c r="J122" s="9">
        <f t="shared" si="126"/>
        <v>2.2593471065831077E-2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0.56142014424253905</v>
      </c>
      <c r="P122" s="9">
        <f t="shared" si="129"/>
        <v>1.2684429784718516E-2</v>
      </c>
      <c r="Q122" s="12">
        <f t="shared" si="130"/>
        <v>4.1858618289571103E-3</v>
      </c>
      <c r="R122" s="9">
        <f t="shared" si="131"/>
        <v>9.3951000000000007E-2</v>
      </c>
      <c r="S122" s="13">
        <f t="shared" si="132"/>
        <v>4.455366977421326E-2</v>
      </c>
      <c r="T122" s="2">
        <f t="shared" si="133"/>
        <v>0.01</v>
      </c>
      <c r="U122" s="14">
        <f t="shared" si="134"/>
        <v>4.4553669774213258E-4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5.9355366977421322E-3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2.8745224103448299</v>
      </c>
      <c r="E123" s="10">
        <f t="shared" si="145"/>
        <v>2.0044443066774198</v>
      </c>
      <c r="F123" s="7" t="s">
        <v>83</v>
      </c>
      <c r="G123" s="1">
        <v>3</v>
      </c>
      <c r="H123" s="9">
        <f t="shared" si="124"/>
        <v>2.8745224103448299</v>
      </c>
      <c r="I123" s="9">
        <f t="shared" si="125"/>
        <v>276.02452241034479</v>
      </c>
      <c r="J123" s="9">
        <f t="shared" si="126"/>
        <v>2.5259590258574237E-2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0.8334357144578205</v>
      </c>
      <c r="P123" s="9">
        <f t="shared" si="129"/>
        <v>2.1052244654066622E-2</v>
      </c>
      <c r="Q123" s="12">
        <f t="shared" si="130"/>
        <v>6.9472407358419858E-3</v>
      </c>
      <c r="R123" s="9">
        <f t="shared" si="131"/>
        <v>9.3951000000000007E-2</v>
      </c>
      <c r="S123" s="13">
        <f t="shared" si="132"/>
        <v>7.3945362325488664E-2</v>
      </c>
      <c r="T123" s="2">
        <f t="shared" si="133"/>
        <v>0.01</v>
      </c>
      <c r="U123" s="14">
        <f t="shared" si="134"/>
        <v>7.3945362325488666E-4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6.2294536232548872E-3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3.33934837880645</v>
      </c>
      <c r="E124" s="10">
        <f t="shared" si="145"/>
        <v>2.8745224103448299</v>
      </c>
      <c r="F124" s="7" t="s">
        <v>83</v>
      </c>
      <c r="G124" s="1">
        <v>4</v>
      </c>
      <c r="H124" s="9">
        <f t="shared" si="124"/>
        <v>3.33934837880645</v>
      </c>
      <c r="I124" s="9">
        <f t="shared" si="125"/>
        <v>276.48934837880643</v>
      </c>
      <c r="J124" s="9">
        <f t="shared" si="126"/>
        <v>2.6802880461889656E-2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1.0970834698037539</v>
      </c>
      <c r="P124" s="9">
        <f t="shared" si="129"/>
        <v>2.9404997097865145E-2</v>
      </c>
      <c r="Q124" s="12">
        <f t="shared" si="130"/>
        <v>9.7036490422954987E-3</v>
      </c>
      <c r="R124" s="9">
        <f t="shared" si="131"/>
        <v>9.3951000000000007E-2</v>
      </c>
      <c r="S124" s="13">
        <f t="shared" si="132"/>
        <v>0.10328414856995134</v>
      </c>
      <c r="T124" s="2">
        <f t="shared" si="133"/>
        <v>0.01</v>
      </c>
      <c r="U124" s="14">
        <f t="shared" si="134"/>
        <v>1.0328414856995134E-3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6.5228414856995133E-3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7.0001717752666703</v>
      </c>
      <c r="E125" s="10">
        <f t="shared" si="145"/>
        <v>3.33934837880645</v>
      </c>
      <c r="F125" s="7" t="s">
        <v>83</v>
      </c>
      <c r="G125" s="1">
        <v>5</v>
      </c>
      <c r="H125" s="9">
        <f t="shared" si="124"/>
        <v>7.0001717752666703</v>
      </c>
      <c r="I125" s="9">
        <f t="shared" si="125"/>
        <v>280.15017177526664</v>
      </c>
      <c r="J125" s="9">
        <f t="shared" si="126"/>
        <v>4.2465276483362679E-2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1.0142945490705944</v>
      </c>
      <c r="O125" s="9">
        <f t="shared" si="146"/>
        <v>0.33808392363529438</v>
      </c>
      <c r="P125" s="9">
        <f t="shared" si="129"/>
        <v>1.435682729175285E-2</v>
      </c>
      <c r="Q125" s="12">
        <f t="shared" si="130"/>
        <v>4.7377530062784404E-3</v>
      </c>
      <c r="R125" s="9">
        <f t="shared" si="131"/>
        <v>9.3951000000000007E-2</v>
      </c>
      <c r="S125" s="13">
        <f t="shared" si="132"/>
        <v>5.0427914618028973E-2</v>
      </c>
      <c r="T125" s="2">
        <f t="shared" si="133"/>
        <v>0.01</v>
      </c>
      <c r="U125" s="14">
        <f t="shared" si="134"/>
        <v>5.0427914618028972E-4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5.99427914618029E-3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12.4838698645161</v>
      </c>
      <c r="E126" s="10">
        <f t="shared" si="145"/>
        <v>7.0001717752666703</v>
      </c>
      <c r="F126" s="7" t="s">
        <v>85</v>
      </c>
      <c r="G126" s="1">
        <v>6</v>
      </c>
      <c r="H126" s="9">
        <f t="shared" si="124"/>
        <v>12.4838698645161</v>
      </c>
      <c r="I126" s="9">
        <f t="shared" si="125"/>
        <v>285.6338698645161</v>
      </c>
      <c r="J126" s="9">
        <f t="shared" si="126"/>
        <v>8.2759342194932917E-2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0.60842709634354153</v>
      </c>
      <c r="P126" s="9">
        <f t="shared" si="129"/>
        <v>5.0353026266964571E-2</v>
      </c>
      <c r="Q126" s="12">
        <f t="shared" si="130"/>
        <v>1.661649866809831E-2</v>
      </c>
      <c r="R126" s="9">
        <f t="shared" si="131"/>
        <v>9.3951000000000007E-2</v>
      </c>
      <c r="S126" s="13">
        <f t="shared" si="132"/>
        <v>0.17686345720746249</v>
      </c>
      <c r="T126" s="2">
        <f t="shared" si="133"/>
        <v>0.01</v>
      </c>
      <c r="U126" s="14">
        <f t="shared" si="134"/>
        <v>1.7686345720746249E-3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7.2586345720746246E-3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15.4244149316667</v>
      </c>
      <c r="E127" s="10">
        <f t="shared" si="145"/>
        <v>12.4838698645161</v>
      </c>
      <c r="F127" s="7" t="s">
        <v>83</v>
      </c>
      <c r="G127" s="1">
        <v>7</v>
      </c>
      <c r="H127" s="9">
        <f t="shared" si="124"/>
        <v>15.4244149316667</v>
      </c>
      <c r="I127" s="9">
        <f t="shared" si="125"/>
        <v>288.57441493166669</v>
      </c>
      <c r="J127" s="9">
        <f t="shared" si="126"/>
        <v>0.1171311118657254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0.84277407007657701</v>
      </c>
      <c r="P127" s="9">
        <f t="shared" si="129"/>
        <v>9.8715063879672243E-2</v>
      </c>
      <c r="Q127" s="12">
        <f t="shared" si="130"/>
        <v>3.2575971080291845E-2</v>
      </c>
      <c r="R127" s="9">
        <f t="shared" si="131"/>
        <v>9.3951000000000007E-2</v>
      </c>
      <c r="S127" s="13">
        <f t="shared" si="132"/>
        <v>0.34673362795810414</v>
      </c>
      <c r="T127" s="2">
        <f t="shared" si="133"/>
        <v>0.01</v>
      </c>
      <c r="U127" s="14">
        <f t="shared" si="134"/>
        <v>3.4673362795810416E-3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1.3417336279581041E-2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17.575475519032299</v>
      </c>
      <c r="E128" s="10">
        <f t="shared" si="145"/>
        <v>15.4244149316667</v>
      </c>
      <c r="F128" s="7" t="s">
        <v>83</v>
      </c>
      <c r="G128" s="1">
        <v>8</v>
      </c>
      <c r="H128" s="9">
        <f t="shared" si="124"/>
        <v>17.575475519032299</v>
      </c>
      <c r="I128" s="9">
        <f t="shared" si="125"/>
        <v>290.72547551903227</v>
      </c>
      <c r="J128" s="9">
        <f t="shared" si="126"/>
        <v>0.15034634188392804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1.0287590061969047</v>
      </c>
      <c r="P128" s="9">
        <f t="shared" si="129"/>
        <v>0.15467015326184988</v>
      </c>
      <c r="Q128" s="12">
        <f t="shared" si="130"/>
        <v>5.1041150576410461E-2</v>
      </c>
      <c r="R128" s="9">
        <f t="shared" si="131"/>
        <v>9.3951000000000007E-2</v>
      </c>
      <c r="S128" s="13">
        <f t="shared" si="132"/>
        <v>0.54327415968335047</v>
      </c>
      <c r="T128" s="2">
        <f t="shared" si="133"/>
        <v>0.01</v>
      </c>
      <c r="U128" s="14">
        <f t="shared" si="134"/>
        <v>5.432741596833505E-3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1.5382741596833505E-2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17.253153346451601</v>
      </c>
      <c r="E129" s="10">
        <f t="shared" si="145"/>
        <v>17.575475519032299</v>
      </c>
      <c r="F129" s="7" t="s">
        <v>83</v>
      </c>
      <c r="G129" s="1">
        <v>9</v>
      </c>
      <c r="H129" s="9">
        <f t="shared" si="124"/>
        <v>17.253153346451601</v>
      </c>
      <c r="I129" s="9">
        <f t="shared" si="125"/>
        <v>290.40315334645157</v>
      </c>
      <c r="J129" s="9">
        <f t="shared" si="126"/>
        <v>0.14486019416351767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1.1587888529350547</v>
      </c>
      <c r="P129" s="9">
        <f t="shared" si="129"/>
        <v>0.16786237823069194</v>
      </c>
      <c r="Q129" s="12">
        <f t="shared" si="130"/>
        <v>5.5394584816128342E-2</v>
      </c>
      <c r="R129" s="9">
        <f t="shared" si="131"/>
        <v>9.3951000000000007E-2</v>
      </c>
      <c r="S129" s="13">
        <f t="shared" si="132"/>
        <v>0.58961144443516667</v>
      </c>
      <c r="T129" s="2">
        <f t="shared" si="133"/>
        <v>0.01</v>
      </c>
      <c r="U129" s="14">
        <f t="shared" si="134"/>
        <v>5.8961144443516666E-3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1.5846114444351668E-2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15.9680300023333</v>
      </c>
      <c r="E130" s="10">
        <f t="shared" si="145"/>
        <v>17.253153346451601</v>
      </c>
      <c r="F130" s="7" t="s">
        <v>83</v>
      </c>
      <c r="G130" s="1">
        <v>10</v>
      </c>
      <c r="H130" s="9">
        <f t="shared" si="124"/>
        <v>15.9680300023333</v>
      </c>
      <c r="I130" s="9">
        <f t="shared" si="125"/>
        <v>289.11803000233328</v>
      </c>
      <c r="J130" s="9">
        <f t="shared" si="126"/>
        <v>0.12480288091842769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1.2756264747043629</v>
      </c>
      <c r="P130" s="9">
        <f t="shared" si="129"/>
        <v>0.15920185901892231</v>
      </c>
      <c r="Q130" s="12">
        <f t="shared" si="130"/>
        <v>5.2536613476244366E-2</v>
      </c>
      <c r="R130" s="9">
        <f t="shared" si="131"/>
        <v>9.3951000000000007E-2</v>
      </c>
      <c r="S130" s="13">
        <f t="shared" si="132"/>
        <v>0.55919163687714191</v>
      </c>
      <c r="T130" s="2">
        <f t="shared" si="133"/>
        <v>0.01</v>
      </c>
      <c r="U130" s="14">
        <f t="shared" si="134"/>
        <v>5.5919163687714194E-3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1.5541916368771419E-2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8.0141497325806395</v>
      </c>
      <c r="E131" s="10">
        <f t="shared" si="145"/>
        <v>15.9680300023333</v>
      </c>
      <c r="F131" s="7" t="s">
        <v>83</v>
      </c>
      <c r="G131" s="1">
        <v>11</v>
      </c>
      <c r="H131" s="9">
        <f t="shared" si="124"/>
        <v>8.0141497325806395</v>
      </c>
      <c r="I131" s="9">
        <f t="shared" si="125"/>
        <v>281.1641497325806</v>
      </c>
      <c r="J131" s="9">
        <f t="shared" si="126"/>
        <v>4.8135877860334846E-2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1.0606033849011685</v>
      </c>
      <c r="O131" s="9">
        <f t="shared" si="146"/>
        <v>0.34052123078427199</v>
      </c>
      <c r="P131" s="9">
        <f t="shared" si="129"/>
        <v>1.6391288373882609E-2</v>
      </c>
      <c r="Q131" s="12">
        <f t="shared" si="130"/>
        <v>5.4091251633812615E-3</v>
      </c>
      <c r="R131" s="9">
        <f t="shared" si="131"/>
        <v>9.3951000000000007E-2</v>
      </c>
      <c r="S131" s="13">
        <f t="shared" si="132"/>
        <v>5.7573896641667052E-2</v>
      </c>
      <c r="T131" s="2">
        <f t="shared" si="133"/>
        <v>0.01</v>
      </c>
      <c r="U131" s="14">
        <f t="shared" si="134"/>
        <v>5.7573896641667055E-4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6.0657389664166709E-3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4.4939262994666702</v>
      </c>
      <c r="E132" s="10">
        <f t="shared" si="145"/>
        <v>8.0141497325806395</v>
      </c>
      <c r="F132" s="7" t="s">
        <v>85</v>
      </c>
      <c r="G132" s="1">
        <v>12</v>
      </c>
      <c r="H132" s="9">
        <f t="shared" si="124"/>
        <v>4.4939262994666702</v>
      </c>
      <c r="I132" s="9">
        <f t="shared" si="125"/>
        <v>277.64392629946667</v>
      </c>
      <c r="J132" s="9">
        <f t="shared" si="126"/>
        <v>3.1029974213964522E-2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0.60882994241038935</v>
      </c>
      <c r="P132" s="9">
        <f t="shared" si="129"/>
        <v>1.8891977413683887E-2</v>
      </c>
      <c r="Q132" s="12">
        <f t="shared" si="130"/>
        <v>6.2343525465156828E-3</v>
      </c>
      <c r="R132" s="9">
        <f t="shared" si="131"/>
        <v>9.3951000000000007E-2</v>
      </c>
      <c r="S132" s="13">
        <f t="shared" si="132"/>
        <v>6.635749003752682E-2</v>
      </c>
      <c r="T132" s="2">
        <f t="shared" si="133"/>
        <v>0.01</v>
      </c>
      <c r="U132" s="14">
        <f t="shared" si="134"/>
        <v>6.6357490037526827E-4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6.1535749003752685E-3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1.72449770132258</v>
      </c>
      <c r="E133" s="10">
        <f t="shared" si="145"/>
        <v>4.4939262994666702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3.6909852748709699</v>
      </c>
      <c r="E136" s="7"/>
      <c r="F136" s="7"/>
      <c r="G136" s="1">
        <v>1</v>
      </c>
      <c r="H136" s="9">
        <f t="shared" ref="H136:H147" si="147">E137</f>
        <v>3.6909852748709699</v>
      </c>
      <c r="I136" s="9">
        <f t="shared" ref="I136:I147" si="148">H136+273.15</f>
        <v>276.84098527487095</v>
      </c>
      <c r="J136" s="9">
        <f t="shared" ref="J136:J147" si="149">EXP(($C$15*(I136-$C$13))/($C$16*I136*$C$13))</f>
        <v>2.8028998094348386E-2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2.1275352609769115E-2</v>
      </c>
      <c r="Q136" s="12">
        <f t="shared" ref="Q136:Q147" si="153">P136*$B$138</f>
        <v>5.5315916785399696E-3</v>
      </c>
      <c r="R136" s="9">
        <f t="shared" ref="R136:R147" si="154">L136*$B$138</f>
        <v>0.19735245833333334</v>
      </c>
      <c r="S136" s="13">
        <f t="shared" ref="S136:S147" si="155">Q136/R136</f>
        <v>2.8028998094348386E-2</v>
      </c>
      <c r="T136" s="2">
        <f t="shared" ref="T136:T147" si="156">$B$137/100</f>
        <v>0.01</v>
      </c>
      <c r="U136" s="14">
        <f t="shared" ref="U136:U147" si="157">S136*T136</f>
        <v>2.8028998094348386E-4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5.7702899809434841E-3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2.0044443066774198</v>
      </c>
      <c r="E137" s="10">
        <f t="shared" ref="E137:E148" si="166">D136</f>
        <v>3.6909852748709699</v>
      </c>
      <c r="F137" s="7" t="s">
        <v>83</v>
      </c>
      <c r="G137" s="1">
        <v>2</v>
      </c>
      <c r="H137" s="9">
        <f t="shared" si="147"/>
        <v>2.0044443066774198</v>
      </c>
      <c r="I137" s="9">
        <f t="shared" si="148"/>
        <v>275.15444430667742</v>
      </c>
      <c r="J137" s="9">
        <f t="shared" si="149"/>
        <v>2.2593471065831077E-2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1.4968204807235643</v>
      </c>
      <c r="P137" s="9">
        <f t="shared" si="152"/>
        <v>3.3818370221971213E-2</v>
      </c>
      <c r="Q137" s="12">
        <f t="shared" si="153"/>
        <v>8.7927762577125149E-3</v>
      </c>
      <c r="R137" s="9">
        <f t="shared" si="154"/>
        <v>0.19735245833333334</v>
      </c>
      <c r="S137" s="13">
        <f t="shared" si="155"/>
        <v>4.455366977421326E-2</v>
      </c>
      <c r="T137" s="2">
        <f t="shared" si="156"/>
        <v>0.01</v>
      </c>
      <c r="U137" s="14">
        <f t="shared" si="157"/>
        <v>4.4553669774213258E-4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5.9355366977421322E-3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2.8745224103448299</v>
      </c>
      <c r="E138" s="10">
        <f t="shared" si="166"/>
        <v>2.0044443066774198</v>
      </c>
      <c r="F138" s="7" t="s">
        <v>83</v>
      </c>
      <c r="G138" s="1">
        <v>3</v>
      </c>
      <c r="H138" s="9">
        <f t="shared" si="147"/>
        <v>2.8745224103448299</v>
      </c>
      <c r="I138" s="9">
        <f t="shared" si="148"/>
        <v>276.02452241034479</v>
      </c>
      <c r="J138" s="9">
        <f t="shared" si="149"/>
        <v>2.5259590258574237E-2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2.2220500271682595</v>
      </c>
      <c r="P138" s="9">
        <f t="shared" si="152"/>
        <v>5.6128073220323989E-2</v>
      </c>
      <c r="Q138" s="12">
        <f t="shared" si="153"/>
        <v>1.4593299037284237E-2</v>
      </c>
      <c r="R138" s="9">
        <f t="shared" si="154"/>
        <v>0.19735245833333334</v>
      </c>
      <c r="S138" s="13">
        <f t="shared" si="155"/>
        <v>7.3945362325488651E-2</v>
      </c>
      <c r="T138" s="2">
        <f t="shared" si="156"/>
        <v>0.01</v>
      </c>
      <c r="U138" s="14">
        <f t="shared" si="157"/>
        <v>7.3945362325488655E-4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6.2294536232548863E-3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3.33934837880645</v>
      </c>
      <c r="E139" s="10">
        <f t="shared" si="166"/>
        <v>2.8745224103448299</v>
      </c>
      <c r="F139" s="7" t="s">
        <v>83</v>
      </c>
      <c r="G139" s="1">
        <v>4</v>
      </c>
      <c r="H139" s="9">
        <f t="shared" si="147"/>
        <v>3.33934837880645</v>
      </c>
      <c r="I139" s="9">
        <f t="shared" si="148"/>
        <v>276.48934837880643</v>
      </c>
      <c r="J139" s="9">
        <f t="shared" si="149"/>
        <v>2.6802880461889656E-2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2.9249698706146021</v>
      </c>
      <c r="P139" s="9">
        <f t="shared" si="152"/>
        <v>7.8397617796712032E-2</v>
      </c>
      <c r="Q139" s="12">
        <f t="shared" si="153"/>
        <v>2.0383380627145131E-2</v>
      </c>
      <c r="R139" s="9">
        <f t="shared" si="154"/>
        <v>0.19735245833333334</v>
      </c>
      <c r="S139" s="13">
        <f t="shared" si="155"/>
        <v>0.10328414856995133</v>
      </c>
      <c r="T139" s="2">
        <f t="shared" si="156"/>
        <v>0.01</v>
      </c>
      <c r="U139" s="14">
        <f t="shared" si="157"/>
        <v>1.0328414856995132E-3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6.5228414856995133E-3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7.0001717752666703</v>
      </c>
      <c r="E140" s="10">
        <f t="shared" si="166"/>
        <v>3.33934837880645</v>
      </c>
      <c r="F140" s="7" t="s">
        <v>83</v>
      </c>
      <c r="G140" s="1">
        <v>5</v>
      </c>
      <c r="H140" s="9">
        <f t="shared" si="147"/>
        <v>7.0001717752666703</v>
      </c>
      <c r="I140" s="9">
        <f t="shared" si="148"/>
        <v>280.15017177526664</v>
      </c>
      <c r="J140" s="9">
        <f t="shared" si="149"/>
        <v>4.2465276483362679E-2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3.6056201694845571</v>
      </c>
      <c r="P140" s="9">
        <f t="shared" si="152"/>
        <v>0.15311365739115071</v>
      </c>
      <c r="Q140" s="12">
        <f t="shared" si="153"/>
        <v>3.9809550921699188E-2</v>
      </c>
      <c r="R140" s="9">
        <f t="shared" si="154"/>
        <v>0.19735245833333334</v>
      </c>
      <c r="S140" s="13">
        <f t="shared" si="155"/>
        <v>0.20171803917668885</v>
      </c>
      <c r="T140" s="2">
        <f t="shared" si="156"/>
        <v>0.01</v>
      </c>
      <c r="U140" s="14">
        <f t="shared" si="157"/>
        <v>2.0171803917668884E-3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7.5071803917668885E-3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12.4838698645161</v>
      </c>
      <c r="E141" s="10">
        <f t="shared" si="166"/>
        <v>7.0001717752666703</v>
      </c>
      <c r="F141" s="7" t="s">
        <v>85</v>
      </c>
      <c r="G141" s="1">
        <v>6</v>
      </c>
      <c r="H141" s="9">
        <f t="shared" si="147"/>
        <v>12.4838698645161</v>
      </c>
      <c r="I141" s="9">
        <f t="shared" si="148"/>
        <v>285.6338698645161</v>
      </c>
      <c r="J141" s="9">
        <f t="shared" si="149"/>
        <v>8.2759342194932917E-2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4.2115544287600732</v>
      </c>
      <c r="P141" s="9">
        <f t="shared" si="152"/>
        <v>0.34854547414234011</v>
      </c>
      <c r="Q141" s="12">
        <f t="shared" si="153"/>
        <v>9.0621823277008434E-2</v>
      </c>
      <c r="R141" s="9">
        <f t="shared" si="154"/>
        <v>0.19735245833333334</v>
      </c>
      <c r="S141" s="13">
        <f t="shared" si="155"/>
        <v>0.45918770935169129</v>
      </c>
      <c r="T141" s="2">
        <f t="shared" si="156"/>
        <v>0.01</v>
      </c>
      <c r="U141" s="14">
        <f t="shared" si="157"/>
        <v>4.5918770935169132E-3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1.0081877093516912E-2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15.4244149316667</v>
      </c>
      <c r="E142" s="10">
        <f t="shared" si="166"/>
        <v>12.4838698645161</v>
      </c>
      <c r="F142" s="7" t="s">
        <v>83</v>
      </c>
      <c r="G142" s="1">
        <v>7</v>
      </c>
      <c r="H142" s="9">
        <f t="shared" si="147"/>
        <v>15.4244149316667</v>
      </c>
      <c r="I142" s="9">
        <f t="shared" si="148"/>
        <v>288.57441493166669</v>
      </c>
      <c r="J142" s="9">
        <f t="shared" si="149"/>
        <v>0.1171311118657254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4.6220568712843999</v>
      </c>
      <c r="P142" s="9">
        <f t="shared" si="152"/>
        <v>0.54138666044015782</v>
      </c>
      <c r="Q142" s="12">
        <f t="shared" si="153"/>
        <v>0.14076053171444103</v>
      </c>
      <c r="R142" s="9">
        <f t="shared" si="154"/>
        <v>0.19735245833333334</v>
      </c>
      <c r="S142" s="13">
        <f t="shared" si="155"/>
        <v>0.71324437964027232</v>
      </c>
      <c r="T142" s="2">
        <f t="shared" si="156"/>
        <v>0.01</v>
      </c>
      <c r="U142" s="14">
        <f t="shared" si="157"/>
        <v>7.1324437964027237E-3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1.7082443796402724E-2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17.575475519032299</v>
      </c>
      <c r="E143" s="10">
        <f t="shared" si="166"/>
        <v>15.4244149316667</v>
      </c>
      <c r="F143" s="7" t="s">
        <v>83</v>
      </c>
      <c r="G143" s="1">
        <v>8</v>
      </c>
      <c r="H143" s="9">
        <f t="shared" si="147"/>
        <v>17.575475519032299</v>
      </c>
      <c r="I143" s="9">
        <f t="shared" si="148"/>
        <v>290.72547551903227</v>
      </c>
      <c r="J143" s="9">
        <f t="shared" si="149"/>
        <v>0.15034634188392804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4.8397181275109089</v>
      </c>
      <c r="P143" s="9">
        <f t="shared" si="152"/>
        <v>0.72763391622059914</v>
      </c>
      <c r="Q143" s="12">
        <f t="shared" si="153"/>
        <v>0.18918481821735578</v>
      </c>
      <c r="R143" s="9">
        <f t="shared" si="154"/>
        <v>0.19735245833333334</v>
      </c>
      <c r="S143" s="13">
        <f t="shared" si="155"/>
        <v>0.95861394286671509</v>
      </c>
      <c r="T143" s="2">
        <f t="shared" si="156"/>
        <v>0.01</v>
      </c>
      <c r="U143" s="14">
        <f t="shared" si="157"/>
        <v>9.5861394286671509E-3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1.9536139428667151E-2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17.253153346451601</v>
      </c>
      <c r="E144" s="10">
        <f t="shared" si="166"/>
        <v>17.575475519032299</v>
      </c>
      <c r="F144" s="7" t="s">
        <v>83</v>
      </c>
      <c r="G144" s="1">
        <v>9</v>
      </c>
      <c r="H144" s="9">
        <f t="shared" si="147"/>
        <v>17.253153346451601</v>
      </c>
      <c r="I144" s="9">
        <f t="shared" si="148"/>
        <v>290.40315334645157</v>
      </c>
      <c r="J144" s="9">
        <f t="shared" si="149"/>
        <v>0.14486019416351767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4.8711321279569768</v>
      </c>
      <c r="P144" s="9">
        <f t="shared" si="152"/>
        <v>0.70563314585199666</v>
      </c>
      <c r="Q144" s="12">
        <f t="shared" si="153"/>
        <v>0.18346461792151914</v>
      </c>
      <c r="R144" s="9">
        <f t="shared" si="154"/>
        <v>0.19735245833333334</v>
      </c>
      <c r="S144" s="13">
        <f t="shared" si="155"/>
        <v>0.92962925048363321</v>
      </c>
      <c r="T144" s="2">
        <f t="shared" si="156"/>
        <v>0.01</v>
      </c>
      <c r="U144" s="14">
        <f t="shared" si="157"/>
        <v>9.2962925048363319E-3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1.9246292504836331E-2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15.9680300023333</v>
      </c>
      <c r="E145" s="10">
        <f t="shared" si="166"/>
        <v>17.253153346451601</v>
      </c>
      <c r="F145" s="7" t="s">
        <v>83</v>
      </c>
      <c r="G145" s="1">
        <v>10</v>
      </c>
      <c r="H145" s="9">
        <f t="shared" si="147"/>
        <v>15.9680300023333</v>
      </c>
      <c r="I145" s="9">
        <f t="shared" si="148"/>
        <v>289.11803000233328</v>
      </c>
      <c r="J145" s="9">
        <f t="shared" si="149"/>
        <v>0.12480288091842769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4.9245468987716468</v>
      </c>
      <c r="P145" s="9">
        <f t="shared" si="152"/>
        <v>0.61459764018461016</v>
      </c>
      <c r="Q145" s="12">
        <f t="shared" si="153"/>
        <v>0.15979538644799865</v>
      </c>
      <c r="R145" s="9">
        <f t="shared" si="154"/>
        <v>0.19735245833333334</v>
      </c>
      <c r="S145" s="13">
        <f t="shared" si="155"/>
        <v>0.80969544437141072</v>
      </c>
      <c r="T145" s="2">
        <f t="shared" si="156"/>
        <v>0.01</v>
      </c>
      <c r="U145" s="14">
        <f t="shared" si="157"/>
        <v>8.0969544437141071E-3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1.8046954443714108E-2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8.0141497325806395</v>
      </c>
      <c r="E146" s="10">
        <f t="shared" si="166"/>
        <v>15.9680300023333</v>
      </c>
      <c r="F146" s="7" t="s">
        <v>83</v>
      </c>
      <c r="G146" s="1">
        <v>11</v>
      </c>
      <c r="H146" s="9">
        <f t="shared" si="147"/>
        <v>8.0141497325806395</v>
      </c>
      <c r="I146" s="9">
        <f t="shared" si="148"/>
        <v>281.1641497325806</v>
      </c>
      <c r="J146" s="9">
        <f t="shared" si="149"/>
        <v>4.8135877860334846E-2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5.0689971752537035</v>
      </c>
      <c r="P146" s="9">
        <f t="shared" si="152"/>
        <v>0.24400062890239463</v>
      </c>
      <c r="Q146" s="12">
        <f t="shared" si="153"/>
        <v>6.3440163514622602E-2</v>
      </c>
      <c r="R146" s="9">
        <f t="shared" si="154"/>
        <v>0.19735245833333334</v>
      </c>
      <c r="S146" s="13">
        <f t="shared" si="155"/>
        <v>0.32145616046733272</v>
      </c>
      <c r="T146" s="2">
        <f t="shared" si="156"/>
        <v>0.01</v>
      </c>
      <c r="U146" s="14">
        <f t="shared" si="157"/>
        <v>3.2145616046733274E-3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8.7045616046733283E-3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4.4939262994666702</v>
      </c>
      <c r="E147" s="10">
        <f t="shared" si="166"/>
        <v>8.0141497325806395</v>
      </c>
      <c r="F147" s="7" t="s">
        <v>85</v>
      </c>
      <c r="G147" s="1">
        <v>12</v>
      </c>
      <c r="H147" s="9">
        <f t="shared" si="147"/>
        <v>4.4939262994666702</v>
      </c>
      <c r="I147" s="9">
        <f t="shared" si="148"/>
        <v>277.64392629946667</v>
      </c>
      <c r="J147" s="9">
        <f t="shared" si="149"/>
        <v>3.1029974213964522E-2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5.5840444630179755</v>
      </c>
      <c r="P147" s="9">
        <f t="shared" si="152"/>
        <v>0.17327275569707914</v>
      </c>
      <c r="Q147" s="12">
        <f t="shared" si="153"/>
        <v>4.5050916481240579E-2</v>
      </c>
      <c r="R147" s="9">
        <f t="shared" si="154"/>
        <v>0.19735245833333334</v>
      </c>
      <c r="S147" s="13">
        <f t="shared" si="155"/>
        <v>0.22827643932941757</v>
      </c>
      <c r="T147" s="2">
        <f t="shared" si="156"/>
        <v>0.01</v>
      </c>
      <c r="U147" s="14">
        <f t="shared" si="157"/>
        <v>2.2827643932941759E-3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7.7727643932941756E-3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1.72449770132258</v>
      </c>
      <c r="E148" s="10">
        <f t="shared" si="166"/>
        <v>4.4939262994666702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419084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12682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102276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334159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9598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1116817.4390850239</v>
      </c>
      <c r="J13" s="6" t="s">
        <v>37</v>
      </c>
      <c r="K13" s="6">
        <f>I13/(10000*1000)</f>
        <v>0.1116817439085024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1.9923650516451601</v>
      </c>
      <c r="E26" s="7"/>
      <c r="F26" s="7"/>
      <c r="G26" s="1">
        <v>1</v>
      </c>
      <c r="H26" s="9">
        <f t="shared" ref="H26:H37" si="0">E27</f>
        <v>1.9923650516451601</v>
      </c>
      <c r="I26" s="9">
        <f t="shared" ref="I26:I37" si="1">H26+273.15</f>
        <v>275.14236505164513</v>
      </c>
      <c r="J26" s="9">
        <f t="shared" ref="J26:J37" si="2">EXP(($C$15*(I26-$C$13))/($C$16*I26*$C$13))</f>
        <v>2.2558398497360816E-2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0.91433913214422047</v>
      </c>
      <c r="Q26" s="12">
        <f t="shared" ref="Q26:Q37" si="6">P26*$B$28</f>
        <v>9.1433913214422055E-2</v>
      </c>
      <c r="R26" s="9">
        <f t="shared" ref="R26:R37" si="7">L26*$B$28</f>
        <v>4.0532094166666672</v>
      </c>
      <c r="S26" s="13">
        <f t="shared" ref="S26:S37" si="8">Q26/R26</f>
        <v>2.2558398497360816E-2</v>
      </c>
      <c r="T26" s="2">
        <f t="shared" ref="T26:T37" si="9">$B$27/100</f>
        <v>0.34</v>
      </c>
      <c r="U26" s="14">
        <f t="shared" ref="U26:U37" si="10">S26*T26</f>
        <v>7.6698554891026782E-3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2.056985548910268E-2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-7.6711929202580604</v>
      </c>
      <c r="E27" s="10">
        <f t="shared" ref="E27:E38" si="18">D26</f>
        <v>1.9923650516451601</v>
      </c>
      <c r="F27" s="7" t="s">
        <v>83</v>
      </c>
      <c r="G27" s="1">
        <v>2</v>
      </c>
      <c r="H27" s="9">
        <f t="shared" si="0"/>
        <v>-7.6711929202580604</v>
      </c>
      <c r="I27" s="9">
        <f t="shared" si="1"/>
        <v>265.4788070797419</v>
      </c>
      <c r="J27" s="9">
        <f t="shared" si="2"/>
        <v>6.2211838927004846E-3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80.149849201189113</v>
      </c>
      <c r="P27" s="9">
        <f t="shared" si="5"/>
        <v>0.4986269508528105</v>
      </c>
      <c r="Q27" s="12">
        <f t="shared" si="6"/>
        <v>4.9862695085281052E-2</v>
      </c>
      <c r="R27" s="9">
        <f t="shared" si="7"/>
        <v>4.0532094166666672</v>
      </c>
      <c r="S27" s="13">
        <f t="shared" si="8"/>
        <v>1.2302027840024068E-2</v>
      </c>
      <c r="T27" s="2">
        <f t="shared" si="9"/>
        <v>0.34</v>
      </c>
      <c r="U27" s="14">
        <f t="shared" si="10"/>
        <v>4.1826894656081829E-3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1.7082689465608182E-2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1.0358864437930999</v>
      </c>
      <c r="E28" s="10">
        <f t="shared" si="18"/>
        <v>-7.6711929202580604</v>
      </c>
      <c r="F28" s="7" t="s">
        <v>83</v>
      </c>
      <c r="G28" s="1">
        <v>3</v>
      </c>
      <c r="H28" s="9">
        <f t="shared" si="0"/>
        <v>1.0358864437930999</v>
      </c>
      <c r="I28" s="9">
        <f t="shared" si="1"/>
        <v>274.18588644379309</v>
      </c>
      <c r="J28" s="9">
        <f t="shared" si="2"/>
        <v>1.9938612597348686E-2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120.18331641700297</v>
      </c>
      <c r="P28" s="9">
        <f t="shared" si="5"/>
        <v>2.3962885867031987</v>
      </c>
      <c r="Q28" s="12">
        <f t="shared" si="6"/>
        <v>0.23962885867031988</v>
      </c>
      <c r="R28" s="9">
        <f t="shared" si="7"/>
        <v>4.0532094166666672</v>
      </c>
      <c r="S28" s="13">
        <f t="shared" si="8"/>
        <v>5.9120769256326526E-2</v>
      </c>
      <c r="T28" s="2">
        <f t="shared" si="9"/>
        <v>0.34</v>
      </c>
      <c r="U28" s="14">
        <f t="shared" si="10"/>
        <v>2.0101061547151019E-2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3.3001061547151017E-2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0.94562679206451605</v>
      </c>
      <c r="E29" s="10">
        <f t="shared" si="18"/>
        <v>1.0358864437930999</v>
      </c>
      <c r="F29" s="7" t="s">
        <v>83</v>
      </c>
      <c r="G29" s="1">
        <v>4</v>
      </c>
      <c r="H29" s="9">
        <f t="shared" si="0"/>
        <v>0.94562679206451605</v>
      </c>
      <c r="I29" s="9">
        <f t="shared" si="1"/>
        <v>274.09562679206448</v>
      </c>
      <c r="J29" s="9">
        <f t="shared" si="2"/>
        <v>1.9706808925722501E-2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158.31912199696643</v>
      </c>
      <c r="P29" s="9">
        <f t="shared" si="5"/>
        <v>3.1199646864823678</v>
      </c>
      <c r="Q29" s="12">
        <f t="shared" si="6"/>
        <v>0.31199646864823682</v>
      </c>
      <c r="R29" s="9">
        <f t="shared" si="7"/>
        <v>4.0532094166666672</v>
      </c>
      <c r="S29" s="13">
        <f t="shared" si="8"/>
        <v>7.6975166238713782E-2</v>
      </c>
      <c r="T29" s="2">
        <f t="shared" si="9"/>
        <v>0.34</v>
      </c>
      <c r="U29" s="14">
        <f t="shared" si="10"/>
        <v>2.6171556521162688E-2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3.907155652116269E-2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6.1893544997666696</v>
      </c>
      <c r="E30" s="10">
        <f t="shared" si="18"/>
        <v>0.94562679206451605</v>
      </c>
      <c r="F30" s="7" t="s">
        <v>83</v>
      </c>
      <c r="G30" s="1">
        <v>5</v>
      </c>
      <c r="H30" s="9">
        <f t="shared" si="0"/>
        <v>6.1893544997666696</v>
      </c>
      <c r="I30" s="9">
        <f t="shared" si="1"/>
        <v>279.33935449976667</v>
      </c>
      <c r="J30" s="9">
        <f t="shared" si="2"/>
        <v>3.8390277617448142E-2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147.43919944495985</v>
      </c>
      <c r="O30" s="9">
        <f t="shared" si="19"/>
        <v>48.292052032190867</v>
      </c>
      <c r="P30" s="9">
        <f t="shared" si="5"/>
        <v>1.8539452842320581</v>
      </c>
      <c r="Q30" s="12">
        <f t="shared" si="6"/>
        <v>0.18539452842320581</v>
      </c>
      <c r="R30" s="9">
        <f t="shared" si="7"/>
        <v>4.0532094166666672</v>
      </c>
      <c r="S30" s="13">
        <f t="shared" si="8"/>
        <v>4.5740180031376976E-2</v>
      </c>
      <c r="T30" s="2">
        <f t="shared" si="9"/>
        <v>0.34</v>
      </c>
      <c r="U30" s="14">
        <f t="shared" si="10"/>
        <v>1.5551661210668173E-2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2.8451661210668173E-2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13.911868783999999</v>
      </c>
      <c r="E31" s="10">
        <f t="shared" si="18"/>
        <v>6.1893544997666696</v>
      </c>
      <c r="F31" s="7" t="s">
        <v>85</v>
      </c>
      <c r="G31" s="1">
        <v>6</v>
      </c>
      <c r="H31" s="9">
        <f t="shared" si="0"/>
        <v>13.911868783999999</v>
      </c>
      <c r="I31" s="9">
        <f t="shared" si="1"/>
        <v>287.06186878399996</v>
      </c>
      <c r="J31" s="9">
        <f t="shared" si="2"/>
        <v>9.8053238313524804E-2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86.97020091462548</v>
      </c>
      <c r="P31" s="9">
        <f t="shared" si="5"/>
        <v>8.5277098364569053</v>
      </c>
      <c r="Q31" s="12">
        <f t="shared" si="6"/>
        <v>0.85277098364569059</v>
      </c>
      <c r="R31" s="9">
        <f t="shared" si="7"/>
        <v>4.0532094166666672</v>
      </c>
      <c r="S31" s="13">
        <f t="shared" si="8"/>
        <v>0.21039401027223603</v>
      </c>
      <c r="T31" s="2">
        <f t="shared" si="9"/>
        <v>0.34</v>
      </c>
      <c r="U31" s="14">
        <f t="shared" si="10"/>
        <v>7.1533963492560262E-2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8.4433963492560257E-2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16.3311799357</v>
      </c>
      <c r="E32" s="10">
        <f t="shared" si="18"/>
        <v>13.911868783999999</v>
      </c>
      <c r="F32" s="7" t="s">
        <v>83</v>
      </c>
      <c r="G32" s="1">
        <v>7</v>
      </c>
      <c r="H32" s="9">
        <f t="shared" si="0"/>
        <v>16.3311799357</v>
      </c>
      <c r="I32" s="9">
        <f t="shared" si="1"/>
        <v>289.48117993569997</v>
      </c>
      <c r="J32" s="9">
        <f t="shared" si="2"/>
        <v>0.13018851906131415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118.97458524483524</v>
      </c>
      <c r="P32" s="9">
        <f t="shared" si="5"/>
        <v>15.489125058959178</v>
      </c>
      <c r="Q32" s="12">
        <f t="shared" si="6"/>
        <v>1.5489125058959179</v>
      </c>
      <c r="R32" s="9">
        <f t="shared" si="7"/>
        <v>4.0532094166666672</v>
      </c>
      <c r="S32" s="13">
        <f t="shared" si="8"/>
        <v>0.38214470230105541</v>
      </c>
      <c r="T32" s="2">
        <f t="shared" si="9"/>
        <v>0.34</v>
      </c>
      <c r="U32" s="14">
        <f t="shared" si="10"/>
        <v>0.12992919878235884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0.15557919878235885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18.081725551935499</v>
      </c>
      <c r="E33" s="10">
        <f t="shared" si="18"/>
        <v>16.3311799357</v>
      </c>
      <c r="F33" s="7" t="s">
        <v>83</v>
      </c>
      <c r="G33" s="1">
        <v>8</v>
      </c>
      <c r="H33" s="9">
        <f t="shared" si="0"/>
        <v>18.081725551935499</v>
      </c>
      <c r="I33" s="9">
        <f t="shared" si="1"/>
        <v>291.23172555193548</v>
      </c>
      <c r="J33" s="9">
        <f t="shared" si="2"/>
        <v>0.1593590474250462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144.01755435254273</v>
      </c>
      <c r="P33" s="9">
        <f t="shared" si="5"/>
        <v>22.950500274106027</v>
      </c>
      <c r="Q33" s="12">
        <f t="shared" si="6"/>
        <v>2.2950500274106029</v>
      </c>
      <c r="R33" s="9">
        <f t="shared" si="7"/>
        <v>4.0532094166666672</v>
      </c>
      <c r="S33" s="13">
        <f t="shared" si="8"/>
        <v>0.56623031071955743</v>
      </c>
      <c r="T33" s="2">
        <f t="shared" si="9"/>
        <v>0.34</v>
      </c>
      <c r="U33" s="14">
        <f t="shared" si="10"/>
        <v>0.19251830564464953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0.21816830564464954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16.532089963548401</v>
      </c>
      <c r="E34" s="10">
        <f t="shared" si="18"/>
        <v>18.081725551935499</v>
      </c>
      <c r="F34" s="7" t="s">
        <v>83</v>
      </c>
      <c r="G34" s="1">
        <v>9</v>
      </c>
      <c r="H34" s="9">
        <f t="shared" si="0"/>
        <v>16.532089963548401</v>
      </c>
      <c r="I34" s="9">
        <f t="shared" si="1"/>
        <v>289.68208996354838</v>
      </c>
      <c r="J34" s="9">
        <f t="shared" si="2"/>
        <v>0.13326124282792934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161.59914824510338</v>
      </c>
      <c r="P34" s="9">
        <f t="shared" si="5"/>
        <v>21.534903335077274</v>
      </c>
      <c r="Q34" s="12">
        <f t="shared" si="6"/>
        <v>2.1534903335077273</v>
      </c>
      <c r="R34" s="9">
        <f t="shared" si="7"/>
        <v>4.0532094166666672</v>
      </c>
      <c r="S34" s="13">
        <f t="shared" si="8"/>
        <v>0.53130497641021068</v>
      </c>
      <c r="T34" s="2">
        <f t="shared" si="9"/>
        <v>0.34</v>
      </c>
      <c r="U34" s="14">
        <f t="shared" si="10"/>
        <v>0.18064369197947164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0.20629369197947164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13.1137911346667</v>
      </c>
      <c r="E35" s="10">
        <f t="shared" si="18"/>
        <v>16.532089963548401</v>
      </c>
      <c r="F35" s="7" t="s">
        <v>83</v>
      </c>
      <c r="G35" s="1">
        <v>10</v>
      </c>
      <c r="H35" s="9">
        <f t="shared" si="0"/>
        <v>13.1137911346667</v>
      </c>
      <c r="I35" s="9">
        <f t="shared" si="1"/>
        <v>286.26379113466669</v>
      </c>
      <c r="J35" s="9">
        <f t="shared" si="2"/>
        <v>8.9205979341062294E-2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180.59633907669277</v>
      </c>
      <c r="P35" s="9">
        <f t="shared" si="5"/>
        <v>16.110273292746935</v>
      </c>
      <c r="Q35" s="12">
        <f t="shared" si="6"/>
        <v>1.6110273292746937</v>
      </c>
      <c r="R35" s="9">
        <f t="shared" si="7"/>
        <v>4.0532094166666672</v>
      </c>
      <c r="S35" s="13">
        <f t="shared" si="8"/>
        <v>0.39746955157318076</v>
      </c>
      <c r="T35" s="2">
        <f t="shared" si="9"/>
        <v>0.34</v>
      </c>
      <c r="U35" s="14">
        <f t="shared" si="10"/>
        <v>0.13513964753488147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0.16078964753488148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4.6476989796451598</v>
      </c>
      <c r="E36" s="10">
        <f t="shared" si="18"/>
        <v>13.1137911346667</v>
      </c>
      <c r="F36" s="7" t="s">
        <v>83</v>
      </c>
      <c r="G36" s="1">
        <v>11</v>
      </c>
      <c r="H36" s="9">
        <f t="shared" si="0"/>
        <v>4.6476989796451598</v>
      </c>
      <c r="I36" s="9">
        <f t="shared" si="1"/>
        <v>277.79769897964513</v>
      </c>
      <c r="J36" s="9">
        <f t="shared" si="2"/>
        <v>3.163822362799612E-2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156.26176249474855</v>
      </c>
      <c r="O36" s="9">
        <f t="shared" si="19"/>
        <v>48.756397455863947</v>
      </c>
      <c r="P36" s="9">
        <f t="shared" si="5"/>
        <v>1.5425658060040848</v>
      </c>
      <c r="Q36" s="12">
        <f t="shared" si="6"/>
        <v>0.15425658060040848</v>
      </c>
      <c r="R36" s="9">
        <f t="shared" si="7"/>
        <v>4.0532094166666672</v>
      </c>
      <c r="S36" s="13">
        <f t="shared" si="8"/>
        <v>3.8057885676005383E-2</v>
      </c>
      <c r="T36" s="2">
        <f t="shared" si="9"/>
        <v>0.34</v>
      </c>
      <c r="U36" s="14">
        <f t="shared" si="10"/>
        <v>1.2939681129841831E-2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2.5839681129841831E-2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0.52772444490000003</v>
      </c>
      <c r="E37" s="10">
        <f t="shared" si="18"/>
        <v>4.6476989796451598</v>
      </c>
      <c r="F37" s="7" t="s">
        <v>85</v>
      </c>
      <c r="G37" s="1">
        <v>12</v>
      </c>
      <c r="H37" s="9">
        <f t="shared" si="0"/>
        <v>0.52772444490000003</v>
      </c>
      <c r="I37" s="9">
        <f t="shared" si="1"/>
        <v>273.67772444489998</v>
      </c>
      <c r="J37" s="9">
        <f t="shared" si="2"/>
        <v>1.8666314627054901E-2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87.745925816526523</v>
      </c>
      <c r="P37" s="9">
        <f t="shared" si="5"/>
        <v>1.6378930585335032</v>
      </c>
      <c r="Q37" s="12">
        <f t="shared" si="6"/>
        <v>0.16378930585335033</v>
      </c>
      <c r="R37" s="9">
        <f t="shared" si="7"/>
        <v>4.0532094166666672</v>
      </c>
      <c r="S37" s="13">
        <f t="shared" si="8"/>
        <v>4.0409781241466075E-2</v>
      </c>
      <c r="T37" s="2">
        <f t="shared" si="9"/>
        <v>0.34</v>
      </c>
      <c r="U37" s="14">
        <f t="shared" si="10"/>
        <v>1.3739325622098467E-2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2.6639325622098468E-2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0.72868643351612905</v>
      </c>
      <c r="E38" s="10">
        <f t="shared" si="18"/>
        <v>0.52772444490000003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1.9923650516451601</v>
      </c>
      <c r="E42" s="7"/>
      <c r="F42" s="7"/>
      <c r="G42" s="1">
        <v>1</v>
      </c>
      <c r="H42" s="9">
        <f t="shared" ref="H42:H53" si="20">E43</f>
        <v>1.9923650516451601</v>
      </c>
      <c r="I42" s="9">
        <f t="shared" ref="I42:I53" si="21">H42+273.15</f>
        <v>275.14236505164513</v>
      </c>
      <c r="J42" s="9">
        <f t="shared" ref="J42:J53" si="22">EXP(($C$15*(I42-$C$13))/($C$16*I42*$C$13))</f>
        <v>2.2558398497360816E-2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1.3277027415602927</v>
      </c>
      <c r="Q42" s="12">
        <f t="shared" ref="Q42:Q53" si="26">P42*$B$44</f>
        <v>0.31864865797447023</v>
      </c>
      <c r="R42" s="9">
        <f t="shared" ref="R42:R53" si="27">L42*$B$44</f>
        <v>14.125500000000001</v>
      </c>
      <c r="S42" s="13">
        <f t="shared" ref="S42:S53" si="28">Q42/R42</f>
        <v>2.2558398497360816E-2</v>
      </c>
      <c r="T42" s="2">
        <f t="shared" ref="T42:T53" si="29">$B$43/100</f>
        <v>0.43</v>
      </c>
      <c r="U42" s="14">
        <f t="shared" ref="U42:U53" si="30">S42*T42</f>
        <v>9.7001113538651516E-3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1.812011135386515E-2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34923.666666666664</v>
      </c>
      <c r="AU42" s="1">
        <f t="shared" ref="AU42:AU53" si="38">AT42*10000*AS42*0.67*AR42*AQ42</f>
        <v>139280678.32400316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-7.6711929202580604</v>
      </c>
      <c r="E43" s="10">
        <f t="shared" ref="E43:E54" si="40">D42</f>
        <v>1.9923650516451601</v>
      </c>
      <c r="F43" s="7" t="s">
        <v>83</v>
      </c>
      <c r="G43" s="1">
        <v>2</v>
      </c>
      <c r="H43" s="9">
        <f t="shared" si="20"/>
        <v>-7.6711929202580604</v>
      </c>
      <c r="I43" s="9">
        <f t="shared" si="21"/>
        <v>265.4788070797419</v>
      </c>
      <c r="J43" s="9">
        <f t="shared" si="22"/>
        <v>6.2211838927004846E-3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116.38479725843972</v>
      </c>
      <c r="P43" s="9">
        <f t="shared" si="25"/>
        <v>0.72405122605941674</v>
      </c>
      <c r="Q43" s="12">
        <f t="shared" si="26"/>
        <v>0.17377229425426002</v>
      </c>
      <c r="R43" s="9">
        <f t="shared" si="27"/>
        <v>14.125500000000001</v>
      </c>
      <c r="S43" s="13">
        <f t="shared" si="28"/>
        <v>1.2302027840024071E-2</v>
      </c>
      <c r="T43" s="2">
        <f t="shared" si="29"/>
        <v>0.43</v>
      </c>
      <c r="U43" s="14">
        <f t="shared" si="30"/>
        <v>5.2898719712103507E-3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1.370987197121035E-2</v>
      </c>
      <c r="AR43" s="9">
        <f t="shared" si="35"/>
        <v>136.875</v>
      </c>
      <c r="AS43" s="1">
        <f t="shared" si="36"/>
        <v>0.24</v>
      </c>
      <c r="AT43" s="1">
        <f t="shared" si="37"/>
        <v>34923.666666666664</v>
      </c>
      <c r="AU43" s="1">
        <f t="shared" si="38"/>
        <v>105381265.63323252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1.0358864437930999</v>
      </c>
      <c r="E44" s="10">
        <f t="shared" si="40"/>
        <v>-7.6711929202580604</v>
      </c>
      <c r="F44" s="7" t="s">
        <v>83</v>
      </c>
      <c r="G44" s="1">
        <v>3</v>
      </c>
      <c r="H44" s="9">
        <f t="shared" si="20"/>
        <v>1.0358864437930999</v>
      </c>
      <c r="I44" s="9">
        <f t="shared" si="21"/>
        <v>274.18588644379309</v>
      </c>
      <c r="J44" s="9">
        <f t="shared" si="22"/>
        <v>1.9938612597348686E-2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174.51699603238029</v>
      </c>
      <c r="P44" s="9">
        <f t="shared" si="25"/>
        <v>3.4796267755426684</v>
      </c>
      <c r="Q44" s="12">
        <f t="shared" si="26"/>
        <v>0.83511042613024034</v>
      </c>
      <c r="R44" s="9">
        <f t="shared" si="27"/>
        <v>14.125500000000001</v>
      </c>
      <c r="S44" s="13">
        <f t="shared" si="28"/>
        <v>5.9120769256326526E-2</v>
      </c>
      <c r="T44" s="2">
        <f t="shared" si="29"/>
        <v>0.43</v>
      </c>
      <c r="U44" s="14">
        <f t="shared" si="30"/>
        <v>2.5421930780220404E-2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3.3841930780220401E-2</v>
      </c>
      <c r="AR44" s="9">
        <f t="shared" si="35"/>
        <v>136.875</v>
      </c>
      <c r="AS44" s="1">
        <f t="shared" si="36"/>
        <v>0.24</v>
      </c>
      <c r="AT44" s="1">
        <f t="shared" si="37"/>
        <v>34923.666666666664</v>
      </c>
      <c r="AU44" s="1">
        <f t="shared" si="38"/>
        <v>260126827.19290408</v>
      </c>
    </row>
    <row r="45" spans="1:48" x14ac:dyDescent="0.15">
      <c r="C45" s="7">
        <v>3</v>
      </c>
      <c r="D45" s="7">
        <f t="shared" si="39"/>
        <v>0.94562679206451605</v>
      </c>
      <c r="E45" s="10">
        <f t="shared" si="40"/>
        <v>1.0358864437930999</v>
      </c>
      <c r="F45" s="7" t="s">
        <v>83</v>
      </c>
      <c r="G45" s="1">
        <v>4</v>
      </c>
      <c r="H45" s="9">
        <f t="shared" si="20"/>
        <v>0.94562679206451605</v>
      </c>
      <c r="I45" s="9">
        <f t="shared" si="21"/>
        <v>274.09562679206448</v>
      </c>
      <c r="J45" s="9">
        <f t="shared" si="22"/>
        <v>1.9706808925722501E-2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229.89361925683761</v>
      </c>
      <c r="P45" s="9">
        <f t="shared" si="25"/>
        <v>4.5304696279372978</v>
      </c>
      <c r="Q45" s="12">
        <f t="shared" si="26"/>
        <v>1.0873127107049514</v>
      </c>
      <c r="R45" s="9">
        <f t="shared" si="27"/>
        <v>14.125500000000001</v>
      </c>
      <c r="S45" s="13">
        <f t="shared" si="28"/>
        <v>7.6975166238713769E-2</v>
      </c>
      <c r="T45" s="2">
        <f t="shared" si="29"/>
        <v>0.43</v>
      </c>
      <c r="U45" s="14">
        <f t="shared" si="30"/>
        <v>3.3099321482646923E-2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4.151932148264692E-2</v>
      </c>
      <c r="AR45" s="9">
        <f t="shared" si="35"/>
        <v>136.875</v>
      </c>
      <c r="AS45" s="1">
        <f t="shared" si="36"/>
        <v>0.24</v>
      </c>
      <c r="AT45" s="1">
        <f t="shared" si="37"/>
        <v>34923.666666666664</v>
      </c>
      <c r="AU45" s="1">
        <f t="shared" si="38"/>
        <v>319139278.27059948</v>
      </c>
    </row>
    <row r="46" spans="1:48" x14ac:dyDescent="0.15">
      <c r="C46" s="7">
        <v>4</v>
      </c>
      <c r="D46" s="7">
        <f t="shared" si="39"/>
        <v>6.1893544997666696</v>
      </c>
      <c r="E46" s="10">
        <f t="shared" si="40"/>
        <v>0.94562679206451605</v>
      </c>
      <c r="F46" s="7" t="s">
        <v>83</v>
      </c>
      <c r="G46" s="1">
        <v>5</v>
      </c>
      <c r="H46" s="9">
        <f t="shared" si="20"/>
        <v>6.1893544997666696</v>
      </c>
      <c r="I46" s="9">
        <f t="shared" si="21"/>
        <v>279.33935449976667</v>
      </c>
      <c r="J46" s="9">
        <f t="shared" si="22"/>
        <v>3.8390277617448142E-2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214.09499214745532</v>
      </c>
      <c r="O46" s="9">
        <f t="shared" si="41"/>
        <v>70.12440748144499</v>
      </c>
      <c r="P46" s="9">
        <f t="shared" si="25"/>
        <v>2.6920954709717306</v>
      </c>
      <c r="Q46" s="12">
        <f t="shared" si="26"/>
        <v>0.64610291303321532</v>
      </c>
      <c r="R46" s="9">
        <f t="shared" si="27"/>
        <v>14.125500000000001</v>
      </c>
      <c r="S46" s="13">
        <f t="shared" si="28"/>
        <v>4.5740180031376962E-2</v>
      </c>
      <c r="T46" s="2">
        <f t="shared" si="29"/>
        <v>0.43</v>
      </c>
      <c r="U46" s="14">
        <f t="shared" si="30"/>
        <v>1.9668277413492093E-2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2.808827741349209E-2</v>
      </c>
      <c r="AR46" s="9">
        <f t="shared" si="35"/>
        <v>136.875</v>
      </c>
      <c r="AS46" s="1">
        <f t="shared" si="36"/>
        <v>0.24</v>
      </c>
      <c r="AT46" s="1">
        <f t="shared" si="37"/>
        <v>34923.666666666664</v>
      </c>
      <c r="AU46" s="1">
        <f t="shared" si="38"/>
        <v>215901230.11409998</v>
      </c>
    </row>
    <row r="47" spans="1:48" x14ac:dyDescent="0.15">
      <c r="C47" s="7">
        <v>5</v>
      </c>
      <c r="D47" s="7">
        <f t="shared" si="39"/>
        <v>13.911868783999999</v>
      </c>
      <c r="E47" s="10">
        <f t="shared" si="40"/>
        <v>6.1893544997666696</v>
      </c>
      <c r="F47" s="7" t="s">
        <v>85</v>
      </c>
      <c r="G47" s="1">
        <v>6</v>
      </c>
      <c r="H47" s="9">
        <f t="shared" si="20"/>
        <v>13.911868783999999</v>
      </c>
      <c r="I47" s="9">
        <f t="shared" si="21"/>
        <v>287.06186878399996</v>
      </c>
      <c r="J47" s="9">
        <f t="shared" si="22"/>
        <v>9.8053238313524804E-2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126.28856201047327</v>
      </c>
      <c r="P47" s="9">
        <f t="shared" si="25"/>
        <v>12.383002467085291</v>
      </c>
      <c r="Q47" s="12">
        <f t="shared" si="26"/>
        <v>2.9719205921004699</v>
      </c>
      <c r="R47" s="9">
        <f t="shared" si="27"/>
        <v>14.125500000000001</v>
      </c>
      <c r="S47" s="13">
        <f t="shared" si="28"/>
        <v>0.210394010272236</v>
      </c>
      <c r="T47" s="2">
        <f t="shared" si="29"/>
        <v>0.43</v>
      </c>
      <c r="U47" s="14">
        <f t="shared" si="30"/>
        <v>9.0469424417061475E-2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9.8889424417061486E-2</v>
      </c>
      <c r="AR47" s="9">
        <f t="shared" si="35"/>
        <v>136.875</v>
      </c>
      <c r="AS47" s="1">
        <f t="shared" si="36"/>
        <v>0.24</v>
      </c>
      <c r="AT47" s="1">
        <f t="shared" si="37"/>
        <v>34923.666666666664</v>
      </c>
      <c r="AU47" s="1">
        <f t="shared" si="38"/>
        <v>760115975.16704011</v>
      </c>
    </row>
    <row r="48" spans="1:48" x14ac:dyDescent="0.15">
      <c r="C48" s="7">
        <v>6</v>
      </c>
      <c r="D48" s="7">
        <f t="shared" si="39"/>
        <v>16.3311799357</v>
      </c>
      <c r="E48" s="10">
        <f t="shared" si="40"/>
        <v>13.911868783999999</v>
      </c>
      <c r="F48" s="7" t="s">
        <v>83</v>
      </c>
      <c r="G48" s="1">
        <v>7</v>
      </c>
      <c r="H48" s="9">
        <f t="shared" si="20"/>
        <v>16.3311799357</v>
      </c>
      <c r="I48" s="9">
        <f t="shared" si="21"/>
        <v>289.48117993569997</v>
      </c>
      <c r="J48" s="9">
        <f t="shared" si="22"/>
        <v>0.13018851906131415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172.76180954338798</v>
      </c>
      <c r="P48" s="9">
        <f t="shared" si="25"/>
        <v>22.49160413480649</v>
      </c>
      <c r="Q48" s="12">
        <f t="shared" si="26"/>
        <v>5.3979849923535577</v>
      </c>
      <c r="R48" s="9">
        <f t="shared" si="27"/>
        <v>14.125500000000001</v>
      </c>
      <c r="S48" s="13">
        <f t="shared" si="28"/>
        <v>0.38214470230105535</v>
      </c>
      <c r="T48" s="2">
        <f t="shared" si="29"/>
        <v>0.43</v>
      </c>
      <c r="U48" s="14">
        <f t="shared" si="30"/>
        <v>0.16432222198945379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0.17992222198945379</v>
      </c>
      <c r="AR48" s="9">
        <f t="shared" si="35"/>
        <v>136.875</v>
      </c>
      <c r="AS48" s="1">
        <f t="shared" si="36"/>
        <v>0.24</v>
      </c>
      <c r="AT48" s="1">
        <f t="shared" si="37"/>
        <v>34923.666666666664</v>
      </c>
      <c r="AU48" s="1">
        <f t="shared" si="38"/>
        <v>1382976552.1229863</v>
      </c>
    </row>
    <row r="49" spans="1:48" x14ac:dyDescent="0.15">
      <c r="C49" s="7">
        <v>7</v>
      </c>
      <c r="D49" s="7">
        <f t="shared" si="39"/>
        <v>18.081725551935499</v>
      </c>
      <c r="E49" s="10">
        <f t="shared" si="40"/>
        <v>16.3311799357</v>
      </c>
      <c r="F49" s="7" t="s">
        <v>83</v>
      </c>
      <c r="G49" s="1">
        <v>8</v>
      </c>
      <c r="H49" s="9">
        <f t="shared" si="20"/>
        <v>18.081725551935499</v>
      </c>
      <c r="I49" s="9">
        <f t="shared" si="21"/>
        <v>291.23172555193548</v>
      </c>
      <c r="J49" s="9">
        <f t="shared" si="22"/>
        <v>0.1593590474250462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209.12645540858148</v>
      </c>
      <c r="P49" s="9">
        <f t="shared" si="25"/>
        <v>33.326192725287946</v>
      </c>
      <c r="Q49" s="12">
        <f t="shared" si="26"/>
        <v>7.9982862540691064</v>
      </c>
      <c r="R49" s="9">
        <f t="shared" si="27"/>
        <v>14.125500000000001</v>
      </c>
      <c r="S49" s="13">
        <f t="shared" si="28"/>
        <v>0.56623031071955721</v>
      </c>
      <c r="T49" s="2">
        <f t="shared" si="29"/>
        <v>0.43</v>
      </c>
      <c r="U49" s="14">
        <f t="shared" si="30"/>
        <v>0.24347903360940959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0.25907903360940959</v>
      </c>
      <c r="AR49" s="9">
        <f t="shared" si="35"/>
        <v>136.875</v>
      </c>
      <c r="AS49" s="1">
        <f t="shared" si="36"/>
        <v>0.24</v>
      </c>
      <c r="AT49" s="1">
        <f t="shared" si="37"/>
        <v>34923.666666666664</v>
      </c>
      <c r="AU49" s="1">
        <f t="shared" si="38"/>
        <v>1991417317.2533321</v>
      </c>
    </row>
    <row r="50" spans="1:48" x14ac:dyDescent="0.15">
      <c r="C50" s="7">
        <v>8</v>
      </c>
      <c r="D50" s="7">
        <f t="shared" si="39"/>
        <v>16.532089963548401</v>
      </c>
      <c r="E50" s="10">
        <f t="shared" si="40"/>
        <v>18.081725551935499</v>
      </c>
      <c r="F50" s="7" t="s">
        <v>83</v>
      </c>
      <c r="G50" s="1">
        <v>9</v>
      </c>
      <c r="H50" s="9">
        <f t="shared" si="20"/>
        <v>16.532089963548401</v>
      </c>
      <c r="I50" s="9">
        <f t="shared" si="21"/>
        <v>289.68208996354838</v>
      </c>
      <c r="J50" s="9">
        <f t="shared" si="22"/>
        <v>0.13326124282792934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234.65651268329353</v>
      </c>
      <c r="P50" s="9">
        <f t="shared" si="25"/>
        <v>31.270618517843459</v>
      </c>
      <c r="Q50" s="12">
        <f t="shared" si="26"/>
        <v>7.5049484442824301</v>
      </c>
      <c r="R50" s="9">
        <f t="shared" si="27"/>
        <v>14.125500000000001</v>
      </c>
      <c r="S50" s="13">
        <f t="shared" si="28"/>
        <v>0.53130497641021057</v>
      </c>
      <c r="T50" s="2">
        <f t="shared" si="29"/>
        <v>0.43</v>
      </c>
      <c r="U50" s="14">
        <f t="shared" si="30"/>
        <v>0.22846113985639055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0.24406113985639055</v>
      </c>
      <c r="AR50" s="9">
        <f t="shared" si="35"/>
        <v>136.875</v>
      </c>
      <c r="AS50" s="1">
        <f t="shared" si="36"/>
        <v>0.24</v>
      </c>
      <c r="AT50" s="1">
        <f t="shared" si="37"/>
        <v>34923.666666666664</v>
      </c>
      <c r="AU50" s="1">
        <f t="shared" si="38"/>
        <v>1875981910.2588754</v>
      </c>
    </row>
    <row r="51" spans="1:48" x14ac:dyDescent="0.15">
      <c r="C51" s="7">
        <v>9</v>
      </c>
      <c r="D51" s="7">
        <f t="shared" si="39"/>
        <v>13.1137911346667</v>
      </c>
      <c r="E51" s="10">
        <f t="shared" si="40"/>
        <v>16.532089963548401</v>
      </c>
      <c r="F51" s="7" t="s">
        <v>83</v>
      </c>
      <c r="G51" s="1">
        <v>10</v>
      </c>
      <c r="H51" s="9">
        <f t="shared" si="20"/>
        <v>13.1137911346667</v>
      </c>
      <c r="I51" s="9">
        <f t="shared" si="21"/>
        <v>286.26379113466669</v>
      </c>
      <c r="J51" s="9">
        <f t="shared" si="22"/>
        <v>8.9205979341062294E-2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262.2421441654501</v>
      </c>
      <c r="P51" s="9">
        <f t="shared" si="25"/>
        <v>23.393567294779022</v>
      </c>
      <c r="Q51" s="12">
        <f t="shared" si="26"/>
        <v>5.6144561507469648</v>
      </c>
      <c r="R51" s="9">
        <f t="shared" si="27"/>
        <v>14.125500000000001</v>
      </c>
      <c r="S51" s="13">
        <f t="shared" si="28"/>
        <v>0.39746955157318076</v>
      </c>
      <c r="T51" s="2">
        <f t="shared" si="29"/>
        <v>0.43</v>
      </c>
      <c r="U51" s="14">
        <f t="shared" si="30"/>
        <v>0.17091190717646773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0.18651190717646771</v>
      </c>
      <c r="AR51" s="9">
        <f t="shared" si="35"/>
        <v>136.875</v>
      </c>
      <c r="AS51" s="1">
        <f t="shared" si="36"/>
        <v>0.24</v>
      </c>
      <c r="AT51" s="1">
        <f t="shared" si="37"/>
        <v>34923.666666666664</v>
      </c>
      <c r="AU51" s="1">
        <f t="shared" si="38"/>
        <v>1433628328.2001326</v>
      </c>
    </row>
    <row r="52" spans="1:48" x14ac:dyDescent="0.15">
      <c r="C52" s="7">
        <v>10</v>
      </c>
      <c r="D52" s="7">
        <f t="shared" si="39"/>
        <v>4.6476989796451598</v>
      </c>
      <c r="E52" s="10">
        <f t="shared" si="40"/>
        <v>13.1137911346667</v>
      </c>
      <c r="F52" s="7" t="s">
        <v>83</v>
      </c>
      <c r="G52" s="1">
        <v>11</v>
      </c>
      <c r="H52" s="9">
        <f t="shared" si="20"/>
        <v>4.6476989796451598</v>
      </c>
      <c r="I52" s="9">
        <f t="shared" si="21"/>
        <v>277.79769897964513</v>
      </c>
      <c r="J52" s="9">
        <f t="shared" si="22"/>
        <v>3.163822362799612E-2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226.90614802713753</v>
      </c>
      <c r="O52" s="9">
        <f t="shared" si="41"/>
        <v>70.798678843533537</v>
      </c>
      <c r="P52" s="9">
        <f t="shared" si="25"/>
        <v>2.2399444338183918</v>
      </c>
      <c r="Q52" s="12">
        <f t="shared" si="26"/>
        <v>0.53758666411641398</v>
      </c>
      <c r="R52" s="9">
        <f t="shared" si="27"/>
        <v>14.125500000000001</v>
      </c>
      <c r="S52" s="13">
        <f t="shared" si="28"/>
        <v>3.8057885676005376E-2</v>
      </c>
      <c r="T52" s="2">
        <f t="shared" si="29"/>
        <v>0.43</v>
      </c>
      <c r="U52" s="14">
        <f t="shared" si="30"/>
        <v>1.6364890840682312E-2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2.4784890840682312E-2</v>
      </c>
      <c r="AR52" s="9">
        <f t="shared" si="35"/>
        <v>136.875</v>
      </c>
      <c r="AS52" s="1">
        <f t="shared" si="36"/>
        <v>0.24</v>
      </c>
      <c r="AT52" s="1">
        <f t="shared" si="37"/>
        <v>34923.666666666664</v>
      </c>
      <c r="AU52" s="1">
        <f t="shared" si="38"/>
        <v>190509668.57001445</v>
      </c>
    </row>
    <row r="53" spans="1:48" x14ac:dyDescent="0.15">
      <c r="C53" s="7">
        <v>11</v>
      </c>
      <c r="D53" s="7">
        <f t="shared" si="39"/>
        <v>0.52772444490000003</v>
      </c>
      <c r="E53" s="10">
        <f t="shared" si="40"/>
        <v>4.6476989796451598</v>
      </c>
      <c r="F53" s="7" t="s">
        <v>85</v>
      </c>
      <c r="G53" s="1">
        <v>12</v>
      </c>
      <c r="H53" s="9">
        <f t="shared" si="20"/>
        <v>0.52772444490000003</v>
      </c>
      <c r="I53" s="9">
        <f t="shared" si="21"/>
        <v>273.67772444489998</v>
      </c>
      <c r="J53" s="9">
        <f t="shared" si="22"/>
        <v>1.8666314627054901E-2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127.41498440971513</v>
      </c>
      <c r="P53" s="9">
        <f t="shared" si="25"/>
        <v>2.3783681871930376</v>
      </c>
      <c r="Q53" s="12">
        <f t="shared" si="26"/>
        <v>0.57080836492632903</v>
      </c>
      <c r="R53" s="9">
        <f t="shared" si="27"/>
        <v>14.125500000000001</v>
      </c>
      <c r="S53" s="13">
        <f t="shared" si="28"/>
        <v>4.0409781241466075E-2</v>
      </c>
      <c r="T53" s="2">
        <f t="shared" si="29"/>
        <v>0.43</v>
      </c>
      <c r="U53" s="14">
        <f t="shared" si="30"/>
        <v>1.7376205933830411E-2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2.5796205933830411E-2</v>
      </c>
      <c r="AR53" s="9">
        <f t="shared" si="35"/>
        <v>136.875</v>
      </c>
      <c r="AS53" s="1">
        <f t="shared" si="36"/>
        <v>0.24</v>
      </c>
      <c r="AT53" s="1">
        <f t="shared" si="37"/>
        <v>34923.666666666664</v>
      </c>
      <c r="AU53" s="1">
        <f t="shared" si="38"/>
        <v>198283166.72475532</v>
      </c>
      <c r="AV53" s="1">
        <f>SUM(AU42:AU53)</f>
        <v>8872742197.8319759</v>
      </c>
    </row>
    <row r="54" spans="1:48" x14ac:dyDescent="0.15">
      <c r="C54" s="7">
        <v>12</v>
      </c>
      <c r="D54" s="7">
        <f t="shared" si="39"/>
        <v>0.72868643351612905</v>
      </c>
      <c r="E54" s="10">
        <f t="shared" si="40"/>
        <v>0.52772444490000003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1.9923650516451601</v>
      </c>
      <c r="E58" s="7"/>
      <c r="F58" s="7"/>
      <c r="G58" s="1">
        <v>1</v>
      </c>
      <c r="H58" s="9">
        <f t="shared" ref="H58:H69" si="42">E59</f>
        <v>1.9923650516451601</v>
      </c>
      <c r="I58" s="9">
        <f t="shared" ref="I58:I69" si="43">H58+273.15</f>
        <v>275.14236505164513</v>
      </c>
      <c r="J58" s="9">
        <f t="shared" ref="J58:J69" si="44">EXP(($C$15*(I58-$C$13))/($C$16*I58*$C$13))</f>
        <v>2.2558398497360816E-2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2.250576223420031E-3</v>
      </c>
      <c r="Q58" s="12">
        <f t="shared" ref="Q58:Q69" si="48">P58*$B$60</f>
        <v>4.2760948244980587E-4</v>
      </c>
      <c r="R58" s="9">
        <f t="shared" ref="R58:R69" si="49">L58*$B$60</f>
        <v>1.8955666666666669E-2</v>
      </c>
      <c r="S58" s="13">
        <f t="shared" ref="S58:S69" si="50">Q58/R58</f>
        <v>2.2558398497360816E-2</v>
      </c>
      <c r="T58" s="2">
        <f t="shared" ref="T58:T69" si="51">$B$59/100</f>
        <v>0.01</v>
      </c>
      <c r="U58" s="14">
        <f t="shared" ref="U58:U69" si="52">S58*T58</f>
        <v>2.2558398497360817E-4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1.2225583984973608E-2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8523</v>
      </c>
      <c r="AU58" s="1">
        <f t="shared" ref="AU58:AU69" si="59">AT58*10000*AS58*0.67*AR58*AQ58</f>
        <v>1323353.796526762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-7.6711929202580604</v>
      </c>
      <c r="E59" s="10">
        <f t="shared" ref="E59:E70" si="61">D58</f>
        <v>1.9923650516451601</v>
      </c>
      <c r="F59" s="7" t="s">
        <v>83</v>
      </c>
      <c r="G59" s="1">
        <v>2</v>
      </c>
      <c r="H59" s="9">
        <f t="shared" si="42"/>
        <v>-7.6711929202580604</v>
      </c>
      <c r="I59" s="9">
        <f t="shared" si="43"/>
        <v>265.4788070797419</v>
      </c>
      <c r="J59" s="9">
        <f t="shared" si="44"/>
        <v>6.2211838927004846E-3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0.1972827571099133</v>
      </c>
      <c r="P59" s="9">
        <f t="shared" si="47"/>
        <v>1.2273323108397346E-3</v>
      </c>
      <c r="Q59" s="12">
        <f t="shared" si="48"/>
        <v>2.3319313905954958E-4</v>
      </c>
      <c r="R59" s="9">
        <f t="shared" si="49"/>
        <v>1.8955666666666669E-2</v>
      </c>
      <c r="S59" s="13">
        <f t="shared" si="50"/>
        <v>1.2302027840024068E-2</v>
      </c>
      <c r="T59" s="2">
        <f t="shared" si="51"/>
        <v>0.01</v>
      </c>
      <c r="U59" s="14">
        <f t="shared" si="52"/>
        <v>1.2302027840024068E-4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1.212302027840024E-2</v>
      </c>
      <c r="AR59" s="9">
        <f t="shared" si="56"/>
        <v>9.9766666666666666</v>
      </c>
      <c r="AS59" s="1">
        <f t="shared" si="57"/>
        <v>0.19</v>
      </c>
      <c r="AT59" s="1">
        <f t="shared" si="58"/>
        <v>8523</v>
      </c>
      <c r="AU59" s="1">
        <f t="shared" si="59"/>
        <v>1312251.8262121703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1.0358864437930999</v>
      </c>
      <c r="E60" s="10">
        <f t="shared" si="61"/>
        <v>-7.6711929202580604</v>
      </c>
      <c r="F60" s="7" t="s">
        <v>83</v>
      </c>
      <c r="G60" s="1">
        <v>3</v>
      </c>
      <c r="H60" s="9">
        <f t="shared" si="42"/>
        <v>1.0358864437930999</v>
      </c>
      <c r="I60" s="9">
        <f t="shared" si="43"/>
        <v>274.18588644379309</v>
      </c>
      <c r="J60" s="9">
        <f t="shared" si="44"/>
        <v>1.9938612597348686E-2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0.29582209146574023</v>
      </c>
      <c r="P60" s="9">
        <f t="shared" si="47"/>
        <v>5.8982820794728436E-3</v>
      </c>
      <c r="Q60" s="12">
        <f t="shared" si="48"/>
        <v>1.1206735950998403E-3</v>
      </c>
      <c r="R60" s="9">
        <f t="shared" si="49"/>
        <v>1.8955666666666669E-2</v>
      </c>
      <c r="S60" s="13">
        <f t="shared" si="50"/>
        <v>5.9120769256326519E-2</v>
      </c>
      <c r="T60" s="2">
        <f t="shared" si="51"/>
        <v>0.01</v>
      </c>
      <c r="U60" s="14">
        <f t="shared" si="52"/>
        <v>5.9120769256326515E-4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1.2591207692563266E-2</v>
      </c>
      <c r="AR60" s="9">
        <f t="shared" si="56"/>
        <v>9.9766666666666666</v>
      </c>
      <c r="AS60" s="1">
        <f t="shared" si="57"/>
        <v>0.19</v>
      </c>
      <c r="AT60" s="1">
        <f t="shared" si="58"/>
        <v>8523</v>
      </c>
      <c r="AU60" s="1">
        <f t="shared" si="59"/>
        <v>1362930.5989219407</v>
      </c>
    </row>
    <row r="61" spans="1:48" x14ac:dyDescent="0.15">
      <c r="C61" s="7">
        <v>3</v>
      </c>
      <c r="D61" s="7">
        <f t="shared" si="60"/>
        <v>0.94562679206451605</v>
      </c>
      <c r="E61" s="10">
        <f t="shared" si="61"/>
        <v>1.0358864437930999</v>
      </c>
      <c r="F61" s="7" t="s">
        <v>83</v>
      </c>
      <c r="G61" s="1">
        <v>4</v>
      </c>
      <c r="H61" s="9">
        <f t="shared" si="42"/>
        <v>0.94562679206451605</v>
      </c>
      <c r="I61" s="9">
        <f t="shared" si="43"/>
        <v>274.09562679206448</v>
      </c>
      <c r="J61" s="9">
        <f t="shared" si="44"/>
        <v>1.9706808925722501E-2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0.38969047605293405</v>
      </c>
      <c r="P61" s="9">
        <f t="shared" si="47"/>
        <v>7.6795557517490114E-3</v>
      </c>
      <c r="Q61" s="12">
        <f t="shared" si="48"/>
        <v>1.4591155928323121E-3</v>
      </c>
      <c r="R61" s="9">
        <f t="shared" si="49"/>
        <v>1.8955666666666669E-2</v>
      </c>
      <c r="S61" s="13">
        <f t="shared" si="50"/>
        <v>7.6975166238713769E-2</v>
      </c>
      <c r="T61" s="2">
        <f t="shared" si="51"/>
        <v>0.01</v>
      </c>
      <c r="U61" s="14">
        <f t="shared" si="52"/>
        <v>7.697516623871377E-4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1.2769751662387138E-2</v>
      </c>
      <c r="AR61" s="9">
        <f t="shared" si="56"/>
        <v>9.9766666666666666</v>
      </c>
      <c r="AS61" s="1">
        <f t="shared" si="57"/>
        <v>0.19</v>
      </c>
      <c r="AT61" s="1">
        <f t="shared" si="58"/>
        <v>8523</v>
      </c>
      <c r="AU61" s="1">
        <f t="shared" si="59"/>
        <v>1382257.0246046556</v>
      </c>
    </row>
    <row r="62" spans="1:48" x14ac:dyDescent="0.15">
      <c r="C62" s="7">
        <v>4</v>
      </c>
      <c r="D62" s="7">
        <f t="shared" si="60"/>
        <v>6.1893544997666696</v>
      </c>
      <c r="E62" s="10">
        <f t="shared" si="61"/>
        <v>0.94562679206451605</v>
      </c>
      <c r="F62" s="7" t="s">
        <v>83</v>
      </c>
      <c r="G62" s="1">
        <v>5</v>
      </c>
      <c r="H62" s="9">
        <f t="shared" si="42"/>
        <v>6.1893544997666696</v>
      </c>
      <c r="I62" s="9">
        <f t="shared" si="43"/>
        <v>279.33935449976667</v>
      </c>
      <c r="J62" s="9">
        <f t="shared" si="44"/>
        <v>3.8390277617448142E-2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0.36291037428612583</v>
      </c>
      <c r="O62" s="9">
        <f t="shared" si="62"/>
        <v>0.1188672126817259</v>
      </c>
      <c r="P62" s="9">
        <f t="shared" si="47"/>
        <v>4.5633452944637094E-3</v>
      </c>
      <c r="Q62" s="12">
        <f t="shared" si="48"/>
        <v>8.6703560594810478E-4</v>
      </c>
      <c r="R62" s="9">
        <f t="shared" si="49"/>
        <v>1.8955666666666669E-2</v>
      </c>
      <c r="S62" s="13">
        <f t="shared" si="50"/>
        <v>4.5740180031376969E-2</v>
      </c>
      <c r="T62" s="2">
        <f t="shared" si="51"/>
        <v>0.01</v>
      </c>
      <c r="U62" s="14">
        <f t="shared" si="52"/>
        <v>4.574018003137697E-4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1.245740180031377E-2</v>
      </c>
      <c r="AR62" s="9">
        <f t="shared" si="56"/>
        <v>9.9766666666666666</v>
      </c>
      <c r="AS62" s="1">
        <f t="shared" si="57"/>
        <v>0.19</v>
      </c>
      <c r="AT62" s="1">
        <f t="shared" si="58"/>
        <v>8523</v>
      </c>
      <c r="AU62" s="1">
        <f t="shared" si="59"/>
        <v>1348446.8298256211</v>
      </c>
    </row>
    <row r="63" spans="1:48" x14ac:dyDescent="0.15">
      <c r="C63" s="7">
        <v>5</v>
      </c>
      <c r="D63" s="7">
        <f t="shared" si="60"/>
        <v>13.911868783999999</v>
      </c>
      <c r="E63" s="10">
        <f t="shared" si="61"/>
        <v>6.1893544997666696</v>
      </c>
      <c r="F63" s="7" t="s">
        <v>85</v>
      </c>
      <c r="G63" s="1">
        <v>6</v>
      </c>
      <c r="H63" s="9">
        <f t="shared" si="42"/>
        <v>13.911868783999999</v>
      </c>
      <c r="I63" s="9">
        <f t="shared" si="43"/>
        <v>287.06186878399996</v>
      </c>
      <c r="J63" s="9">
        <f t="shared" si="44"/>
        <v>9.8053238313524804E-2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0.21407053405392887</v>
      </c>
      <c r="P63" s="9">
        <f t="shared" si="47"/>
        <v>2.0990309091493416E-2</v>
      </c>
      <c r="Q63" s="12">
        <f t="shared" si="48"/>
        <v>3.988158727383749E-3</v>
      </c>
      <c r="R63" s="9">
        <f t="shared" si="49"/>
        <v>1.8955666666666669E-2</v>
      </c>
      <c r="S63" s="13">
        <f t="shared" si="50"/>
        <v>0.210394010272236</v>
      </c>
      <c r="T63" s="2">
        <f t="shared" si="51"/>
        <v>0.01</v>
      </c>
      <c r="U63" s="14">
        <f t="shared" si="52"/>
        <v>2.10394010272236E-3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1.4103940102722361E-2</v>
      </c>
      <c r="AR63" s="9">
        <f t="shared" si="56"/>
        <v>9.9766666666666666</v>
      </c>
      <c r="AS63" s="1">
        <f t="shared" si="57"/>
        <v>0.19</v>
      </c>
      <c r="AT63" s="1">
        <f t="shared" si="58"/>
        <v>8523</v>
      </c>
      <c r="AU63" s="1">
        <f t="shared" si="59"/>
        <v>1526675.7566643944</v>
      </c>
    </row>
    <row r="64" spans="1:48" x14ac:dyDescent="0.15">
      <c r="C64" s="7">
        <v>6</v>
      </c>
      <c r="D64" s="7">
        <f t="shared" si="60"/>
        <v>16.3311799357</v>
      </c>
      <c r="E64" s="10">
        <f t="shared" si="61"/>
        <v>13.911868783999999</v>
      </c>
      <c r="F64" s="7" t="s">
        <v>83</v>
      </c>
      <c r="G64" s="1">
        <v>7</v>
      </c>
      <c r="H64" s="9">
        <f t="shared" si="42"/>
        <v>16.3311799357</v>
      </c>
      <c r="I64" s="9">
        <f t="shared" si="43"/>
        <v>289.48117993569997</v>
      </c>
      <c r="J64" s="9">
        <f t="shared" si="44"/>
        <v>0.13018851906131415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0.2928468916291021</v>
      </c>
      <c r="P64" s="9">
        <f t="shared" si="47"/>
        <v>3.812530313290196E-2</v>
      </c>
      <c r="Q64" s="12">
        <f t="shared" si="48"/>
        <v>7.2438075952513722E-3</v>
      </c>
      <c r="R64" s="9">
        <f t="shared" si="49"/>
        <v>1.8955666666666669E-2</v>
      </c>
      <c r="S64" s="13">
        <f t="shared" si="50"/>
        <v>0.38214470230105535</v>
      </c>
      <c r="T64" s="2">
        <f t="shared" si="51"/>
        <v>0.01</v>
      </c>
      <c r="U64" s="14">
        <f t="shared" si="52"/>
        <v>3.8214470230105535E-3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2.3921447023010554E-2</v>
      </c>
      <c r="AR64" s="9">
        <f t="shared" si="56"/>
        <v>9.9766666666666666</v>
      </c>
      <c r="AS64" s="1">
        <f t="shared" si="57"/>
        <v>0.19</v>
      </c>
      <c r="AT64" s="1">
        <f t="shared" si="58"/>
        <v>8523</v>
      </c>
      <c r="AU64" s="1">
        <f t="shared" si="59"/>
        <v>2589368.145948994</v>
      </c>
    </row>
    <row r="65" spans="1:48" x14ac:dyDescent="0.15">
      <c r="C65" s="7">
        <v>7</v>
      </c>
      <c r="D65" s="7">
        <f t="shared" si="60"/>
        <v>18.081725551935499</v>
      </c>
      <c r="E65" s="10">
        <f t="shared" si="61"/>
        <v>16.3311799357</v>
      </c>
      <c r="F65" s="7" t="s">
        <v>83</v>
      </c>
      <c r="G65" s="1">
        <v>8</v>
      </c>
      <c r="H65" s="9">
        <f t="shared" si="42"/>
        <v>18.081725551935499</v>
      </c>
      <c r="I65" s="9">
        <f t="shared" si="43"/>
        <v>291.23172555193548</v>
      </c>
      <c r="J65" s="9">
        <f t="shared" si="44"/>
        <v>0.1593590474250462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0.35448825516286681</v>
      </c>
      <c r="P65" s="9">
        <f t="shared" si="47"/>
        <v>5.649091066612117E-2</v>
      </c>
      <c r="Q65" s="12">
        <f t="shared" si="48"/>
        <v>1.0733273026563022E-2</v>
      </c>
      <c r="R65" s="9">
        <f t="shared" si="49"/>
        <v>1.8955666666666669E-2</v>
      </c>
      <c r="S65" s="13">
        <f t="shared" si="50"/>
        <v>0.56623031071955721</v>
      </c>
      <c r="T65" s="2">
        <f t="shared" si="51"/>
        <v>0.01</v>
      </c>
      <c r="U65" s="14">
        <f t="shared" si="52"/>
        <v>5.6623031071955723E-3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2.5762303107195572E-2</v>
      </c>
      <c r="AR65" s="9">
        <f t="shared" si="56"/>
        <v>9.9766666666666666</v>
      </c>
      <c r="AS65" s="1">
        <f t="shared" si="57"/>
        <v>0.19</v>
      </c>
      <c r="AT65" s="1">
        <f t="shared" si="58"/>
        <v>8523</v>
      </c>
      <c r="AU65" s="1">
        <f t="shared" si="59"/>
        <v>2788630.9288851572</v>
      </c>
    </row>
    <row r="66" spans="1:48" x14ac:dyDescent="0.15">
      <c r="C66" s="7">
        <v>8</v>
      </c>
      <c r="D66" s="7">
        <f t="shared" si="60"/>
        <v>16.532089963548401</v>
      </c>
      <c r="E66" s="10">
        <f t="shared" si="61"/>
        <v>18.081725551935499</v>
      </c>
      <c r="F66" s="7" t="s">
        <v>83</v>
      </c>
      <c r="G66" s="1">
        <v>9</v>
      </c>
      <c r="H66" s="9">
        <f t="shared" si="42"/>
        <v>16.532089963548401</v>
      </c>
      <c r="I66" s="9">
        <f t="shared" si="43"/>
        <v>289.68208996354838</v>
      </c>
      <c r="J66" s="9">
        <f t="shared" si="44"/>
        <v>0.13326124282792934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0.39776401116341231</v>
      </c>
      <c r="P66" s="9">
        <f t="shared" si="47"/>
        <v>5.3006526479858686E-2</v>
      </c>
      <c r="Q66" s="12">
        <f t="shared" si="48"/>
        <v>1.0071240031173151E-2</v>
      </c>
      <c r="R66" s="9">
        <f t="shared" si="49"/>
        <v>1.8955666666666669E-2</v>
      </c>
      <c r="S66" s="13">
        <f t="shared" si="50"/>
        <v>0.53130497641021068</v>
      </c>
      <c r="T66" s="2">
        <f t="shared" si="51"/>
        <v>0.01</v>
      </c>
      <c r="U66" s="14">
        <f t="shared" si="52"/>
        <v>5.3130497641021074E-3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2.5413049764102108E-2</v>
      </c>
      <c r="AR66" s="9">
        <f t="shared" si="56"/>
        <v>9.9766666666666666</v>
      </c>
      <c r="AS66" s="1">
        <f t="shared" si="57"/>
        <v>0.19</v>
      </c>
      <c r="AT66" s="1">
        <f t="shared" si="58"/>
        <v>8523</v>
      </c>
      <c r="AU66" s="1">
        <f t="shared" si="59"/>
        <v>2750826.1305131149</v>
      </c>
    </row>
    <row r="67" spans="1:48" x14ac:dyDescent="0.15">
      <c r="C67" s="7">
        <v>9</v>
      </c>
      <c r="D67" s="7">
        <f t="shared" si="60"/>
        <v>13.1137911346667</v>
      </c>
      <c r="E67" s="10">
        <f t="shared" si="61"/>
        <v>16.532089963548401</v>
      </c>
      <c r="F67" s="7" t="s">
        <v>83</v>
      </c>
      <c r="G67" s="1">
        <v>10</v>
      </c>
      <c r="H67" s="9">
        <f t="shared" si="42"/>
        <v>13.1137911346667</v>
      </c>
      <c r="I67" s="9">
        <f t="shared" si="43"/>
        <v>286.26379113466669</v>
      </c>
      <c r="J67" s="9">
        <f t="shared" si="44"/>
        <v>8.9205979341062294E-2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0.44452415135022028</v>
      </c>
      <c r="P67" s="9">
        <f t="shared" si="47"/>
        <v>3.9654212261950997E-2</v>
      </c>
      <c r="Q67" s="12">
        <f t="shared" si="48"/>
        <v>7.5343003297706898E-3</v>
      </c>
      <c r="R67" s="9">
        <f t="shared" si="49"/>
        <v>1.8955666666666669E-2</v>
      </c>
      <c r="S67" s="13">
        <f t="shared" si="50"/>
        <v>0.3974695515731807</v>
      </c>
      <c r="T67" s="2">
        <f t="shared" si="51"/>
        <v>0.01</v>
      </c>
      <c r="U67" s="14">
        <f t="shared" si="52"/>
        <v>3.9746955157318074E-3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2.4074695515731808E-2</v>
      </c>
      <c r="AR67" s="9">
        <f t="shared" si="56"/>
        <v>9.9766666666666666</v>
      </c>
      <c r="AS67" s="1">
        <f t="shared" si="57"/>
        <v>0.19</v>
      </c>
      <c r="AT67" s="1">
        <f t="shared" si="58"/>
        <v>8523</v>
      </c>
      <c r="AU67" s="1">
        <f t="shared" si="59"/>
        <v>2605956.4721102584</v>
      </c>
    </row>
    <row r="68" spans="1:48" x14ac:dyDescent="0.15">
      <c r="C68" s="7">
        <v>10</v>
      </c>
      <c r="D68" s="7">
        <f t="shared" si="60"/>
        <v>4.6476989796451598</v>
      </c>
      <c r="E68" s="10">
        <f t="shared" si="61"/>
        <v>13.1137911346667</v>
      </c>
      <c r="F68" s="7" t="s">
        <v>83</v>
      </c>
      <c r="G68" s="1">
        <v>11</v>
      </c>
      <c r="H68" s="9">
        <f t="shared" si="42"/>
        <v>4.6476989796451598</v>
      </c>
      <c r="I68" s="9">
        <f t="shared" si="43"/>
        <v>277.79769897964513</v>
      </c>
      <c r="J68" s="9">
        <f t="shared" si="44"/>
        <v>3.163822362799612E-2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0.38462644213385583</v>
      </c>
      <c r="O68" s="9">
        <f t="shared" si="62"/>
        <v>0.12001016362108013</v>
      </c>
      <c r="P68" s="9">
        <f t="shared" si="47"/>
        <v>3.7969083942761381E-3</v>
      </c>
      <c r="Q68" s="12">
        <f t="shared" si="48"/>
        <v>7.2141259491246624E-4</v>
      </c>
      <c r="R68" s="9">
        <f t="shared" si="49"/>
        <v>1.8955666666666669E-2</v>
      </c>
      <c r="S68" s="13">
        <f t="shared" si="50"/>
        <v>3.805788567600539E-2</v>
      </c>
      <c r="T68" s="2">
        <f t="shared" si="51"/>
        <v>0.01</v>
      </c>
      <c r="U68" s="14">
        <f t="shared" si="52"/>
        <v>3.8057885676005392E-4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1.2380578856760055E-2</v>
      </c>
      <c r="AR68" s="9">
        <f t="shared" si="56"/>
        <v>9.9766666666666666</v>
      </c>
      <c r="AS68" s="1">
        <f t="shared" si="57"/>
        <v>0.19</v>
      </c>
      <c r="AT68" s="1">
        <f t="shared" si="58"/>
        <v>8523</v>
      </c>
      <c r="AU68" s="1">
        <f t="shared" si="59"/>
        <v>1340131.158841141</v>
      </c>
    </row>
    <row r="69" spans="1:48" x14ac:dyDescent="0.15">
      <c r="C69" s="7">
        <v>11</v>
      </c>
      <c r="D69" s="7">
        <f t="shared" si="60"/>
        <v>0.52772444490000003</v>
      </c>
      <c r="E69" s="10">
        <f t="shared" si="61"/>
        <v>4.6476989796451598</v>
      </c>
      <c r="F69" s="7" t="s">
        <v>85</v>
      </c>
      <c r="G69" s="1">
        <v>12</v>
      </c>
      <c r="H69" s="9">
        <f t="shared" si="42"/>
        <v>0.52772444490000003</v>
      </c>
      <c r="I69" s="9">
        <f t="shared" si="43"/>
        <v>273.67772444489998</v>
      </c>
      <c r="J69" s="9">
        <f t="shared" si="44"/>
        <v>1.8666314627054901E-2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0.21597992189347068</v>
      </c>
      <c r="P69" s="9">
        <f t="shared" si="47"/>
        <v>4.0315491751902665E-3</v>
      </c>
      <c r="Q69" s="12">
        <f t="shared" si="48"/>
        <v>7.6599434328615068E-4</v>
      </c>
      <c r="R69" s="9">
        <f t="shared" si="49"/>
        <v>1.8955666666666669E-2</v>
      </c>
      <c r="S69" s="13">
        <f t="shared" si="50"/>
        <v>4.0409781241466082E-2</v>
      </c>
      <c r="T69" s="2">
        <f t="shared" si="51"/>
        <v>0.01</v>
      </c>
      <c r="U69" s="14">
        <f t="shared" si="52"/>
        <v>4.0409781241466084E-4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1.2404097812414661E-2</v>
      </c>
      <c r="AR69" s="9">
        <f t="shared" si="56"/>
        <v>9.9766666666666666</v>
      </c>
      <c r="AS69" s="1">
        <f t="shared" si="57"/>
        <v>0.19</v>
      </c>
      <c r="AT69" s="1">
        <f t="shared" si="58"/>
        <v>8523</v>
      </c>
      <c r="AU69" s="1">
        <f t="shared" si="59"/>
        <v>1342676.9594584466</v>
      </c>
      <c r="AV69" s="1">
        <f>SUM(AU58:AU69)</f>
        <v>21673505.628512658</v>
      </c>
    </row>
    <row r="70" spans="1:48" x14ac:dyDescent="0.15">
      <c r="C70" s="7">
        <v>12</v>
      </c>
      <c r="D70" s="7">
        <f t="shared" si="60"/>
        <v>0.72868643351612905</v>
      </c>
      <c r="E70" s="10">
        <f t="shared" si="61"/>
        <v>0.52772444490000003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1.9923650516451601</v>
      </c>
      <c r="E73" s="7"/>
      <c r="F73" s="7"/>
      <c r="G73" s="1">
        <v>1</v>
      </c>
      <c r="H73" s="9">
        <f t="shared" ref="H73:H84" si="63">E74</f>
        <v>1.9923650516451601</v>
      </c>
      <c r="I73" s="9">
        <f t="shared" ref="I73:I84" si="64">H73+273.15</f>
        <v>275.14236505164513</v>
      </c>
      <c r="J73" s="9">
        <f t="shared" ref="J73:J84" si="65">EXP(($C$15*(I73-$C$13))/($C$16*I73*$C$13))</f>
        <v>2.2558398497360816E-2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2.4701446354610098E-3</v>
      </c>
      <c r="Q73" s="12">
        <f t="shared" ref="Q73:Q84" si="69">P73*$B$75</f>
        <v>4.4462603438298175E-4</v>
      </c>
      <c r="R73" s="9">
        <f t="shared" ref="R73:R84" si="70">L73*$B$75</f>
        <v>1.9710000000000002E-2</v>
      </c>
      <c r="S73" s="13">
        <f t="shared" ref="S73:S84" si="71">Q73/R73</f>
        <v>2.2558398497360816E-2</v>
      </c>
      <c r="T73" s="2">
        <f t="shared" ref="T73:T84" si="72">$B$74/100</f>
        <v>0.01</v>
      </c>
      <c r="U73" s="14">
        <f t="shared" ref="U73:U84" si="73">S73*T73</f>
        <v>2.2558398497360817E-4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1.2825583984973608E-2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1056.8333333333333</v>
      </c>
      <c r="AU73" s="1">
        <f t="shared" ref="AU73:AU84" si="80">AT73*10000*AS73*0.67*AR73*AQ73</f>
        <v>178996.72238382511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-7.6711929202580604</v>
      </c>
      <c r="E74" s="10">
        <f t="shared" ref="E74:E85" si="82">D73</f>
        <v>1.9923650516451601</v>
      </c>
      <c r="F74" s="7" t="s">
        <v>83</v>
      </c>
      <c r="G74" s="1">
        <v>2</v>
      </c>
      <c r="H74" s="9">
        <f t="shared" si="63"/>
        <v>-7.6711929202580604</v>
      </c>
      <c r="I74" s="9">
        <f t="shared" si="64"/>
        <v>265.4788070797419</v>
      </c>
      <c r="J74" s="9">
        <f t="shared" si="65"/>
        <v>6.2211838927004846E-3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0.21652985536453903</v>
      </c>
      <c r="P74" s="9">
        <f t="shared" si="68"/>
        <v>1.3470720484826358E-3</v>
      </c>
      <c r="Q74" s="12">
        <f t="shared" si="69"/>
        <v>2.4247296872687444E-4</v>
      </c>
      <c r="R74" s="9">
        <f t="shared" si="70"/>
        <v>1.9710000000000002E-2</v>
      </c>
      <c r="S74" s="13">
        <f t="shared" si="71"/>
        <v>1.230202784002407E-2</v>
      </c>
      <c r="T74" s="2">
        <f t="shared" si="72"/>
        <v>0.01</v>
      </c>
      <c r="U74" s="14">
        <f t="shared" si="73"/>
        <v>1.2302027840024068E-4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1.272302027840024E-2</v>
      </c>
      <c r="AR74" s="9">
        <f t="shared" si="77"/>
        <v>10.950000000000001</v>
      </c>
      <c r="AS74" s="1">
        <f t="shared" si="78"/>
        <v>0.18</v>
      </c>
      <c r="AT74" s="1">
        <f t="shared" si="79"/>
        <v>1056.8333333333333</v>
      </c>
      <c r="AU74" s="1">
        <f t="shared" si="80"/>
        <v>177565.32032574512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1.0358864437930999</v>
      </c>
      <c r="E75" s="10">
        <f t="shared" si="82"/>
        <v>-7.6711929202580604</v>
      </c>
      <c r="F75" s="7" t="s">
        <v>83</v>
      </c>
      <c r="G75" s="1">
        <v>3</v>
      </c>
      <c r="H75" s="9">
        <f t="shared" si="63"/>
        <v>1.0358864437930999</v>
      </c>
      <c r="I75" s="9">
        <f t="shared" si="64"/>
        <v>274.18588644379309</v>
      </c>
      <c r="J75" s="9">
        <f t="shared" si="65"/>
        <v>1.9938612597348686E-2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0.32468278331605643</v>
      </c>
      <c r="P75" s="9">
        <f t="shared" si="68"/>
        <v>6.4737242335677564E-3</v>
      </c>
      <c r="Q75" s="12">
        <f t="shared" si="69"/>
        <v>1.1652703620421961E-3</v>
      </c>
      <c r="R75" s="9">
        <f t="shared" si="70"/>
        <v>1.9710000000000002E-2</v>
      </c>
      <c r="S75" s="13">
        <f t="shared" si="71"/>
        <v>5.9120769256326533E-2</v>
      </c>
      <c r="T75" s="2">
        <f t="shared" si="72"/>
        <v>0.01</v>
      </c>
      <c r="U75" s="14">
        <f t="shared" si="73"/>
        <v>5.9120769256326537E-4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1.3191207692563265E-2</v>
      </c>
      <c r="AR75" s="9">
        <f t="shared" si="77"/>
        <v>10.950000000000001</v>
      </c>
      <c r="AS75" s="1">
        <f t="shared" si="78"/>
        <v>0.18</v>
      </c>
      <c r="AT75" s="1">
        <f t="shared" si="79"/>
        <v>1056.8333333333333</v>
      </c>
      <c r="AU75" s="1">
        <f t="shared" si="80"/>
        <v>184099.44872837569</v>
      </c>
    </row>
    <row r="76" spans="1:48" x14ac:dyDescent="0.15">
      <c r="C76" s="7">
        <v>3</v>
      </c>
      <c r="D76" s="7">
        <f t="shared" si="81"/>
        <v>0.94562679206451605</v>
      </c>
      <c r="E76" s="10">
        <f t="shared" si="82"/>
        <v>1.0358864437930999</v>
      </c>
      <c r="F76" s="7" t="s">
        <v>83</v>
      </c>
      <c r="G76" s="1">
        <v>4</v>
      </c>
      <c r="H76" s="9">
        <f t="shared" si="63"/>
        <v>0.94562679206451605</v>
      </c>
      <c r="I76" s="9">
        <f t="shared" si="64"/>
        <v>274.09562679206448</v>
      </c>
      <c r="J76" s="9">
        <f t="shared" si="65"/>
        <v>1.9706808925722501E-2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0.42770905908248869</v>
      </c>
      <c r="P76" s="9">
        <f t="shared" si="68"/>
        <v>8.42878070313916E-3</v>
      </c>
      <c r="Q76" s="12">
        <f t="shared" si="69"/>
        <v>1.5171805265650489E-3</v>
      </c>
      <c r="R76" s="9">
        <f t="shared" si="70"/>
        <v>1.9710000000000002E-2</v>
      </c>
      <c r="S76" s="13">
        <f t="shared" si="71"/>
        <v>7.6975166238713782E-2</v>
      </c>
      <c r="T76" s="2">
        <f t="shared" si="72"/>
        <v>0.01</v>
      </c>
      <c r="U76" s="14">
        <f t="shared" si="73"/>
        <v>7.6975166238713781E-4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1.3369751662387137E-2</v>
      </c>
      <c r="AR76" s="9">
        <f t="shared" si="77"/>
        <v>10.950000000000001</v>
      </c>
      <c r="AS76" s="1">
        <f t="shared" si="78"/>
        <v>0.18</v>
      </c>
      <c r="AT76" s="1">
        <f t="shared" si="79"/>
        <v>1056.8333333333333</v>
      </c>
      <c r="AU76" s="1">
        <f t="shared" si="80"/>
        <v>186591.24835615969</v>
      </c>
    </row>
    <row r="77" spans="1:48" x14ac:dyDescent="0.15">
      <c r="C77" s="7">
        <v>4</v>
      </c>
      <c r="D77" s="7">
        <f t="shared" si="81"/>
        <v>6.1893544997666696</v>
      </c>
      <c r="E77" s="10">
        <f t="shared" si="82"/>
        <v>0.94562679206451605</v>
      </c>
      <c r="F77" s="7" t="s">
        <v>83</v>
      </c>
      <c r="G77" s="1">
        <v>5</v>
      </c>
      <c r="H77" s="9">
        <f t="shared" si="63"/>
        <v>6.1893544997666696</v>
      </c>
      <c r="I77" s="9">
        <f t="shared" si="64"/>
        <v>279.33935449976667</v>
      </c>
      <c r="J77" s="9">
        <f t="shared" si="65"/>
        <v>3.8390277617448142E-2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0.39831626446038199</v>
      </c>
      <c r="O77" s="9">
        <f t="shared" si="83"/>
        <v>0.13046401391896761</v>
      </c>
      <c r="P77" s="9">
        <f t="shared" si="68"/>
        <v>5.0085497134357854E-3</v>
      </c>
      <c r="Q77" s="12">
        <f t="shared" si="69"/>
        <v>9.0153894841844134E-4</v>
      </c>
      <c r="R77" s="9">
        <f t="shared" si="70"/>
        <v>1.9710000000000002E-2</v>
      </c>
      <c r="S77" s="13">
        <f t="shared" si="71"/>
        <v>4.5740180031377031E-2</v>
      </c>
      <c r="T77" s="2">
        <f t="shared" si="72"/>
        <v>0.01</v>
      </c>
      <c r="U77" s="14">
        <f t="shared" si="73"/>
        <v>4.574018003137703E-4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1.305740180031377E-2</v>
      </c>
      <c r="AR77" s="9">
        <f t="shared" si="77"/>
        <v>10.950000000000001</v>
      </c>
      <c r="AS77" s="1">
        <f t="shared" si="78"/>
        <v>0.18</v>
      </c>
      <c r="AT77" s="1">
        <f t="shared" si="79"/>
        <v>1056.8333333333333</v>
      </c>
      <c r="AU77" s="1">
        <f t="shared" si="80"/>
        <v>182232.02373031215</v>
      </c>
    </row>
    <row r="78" spans="1:48" x14ac:dyDescent="0.15">
      <c r="C78" s="7">
        <v>5</v>
      </c>
      <c r="D78" s="7">
        <f t="shared" si="81"/>
        <v>13.911868783999999</v>
      </c>
      <c r="E78" s="10">
        <f t="shared" si="82"/>
        <v>6.1893544997666696</v>
      </c>
      <c r="F78" s="7" t="s">
        <v>85</v>
      </c>
      <c r="G78" s="1">
        <v>6</v>
      </c>
      <c r="H78" s="9">
        <f t="shared" si="63"/>
        <v>13.911868783999999</v>
      </c>
      <c r="I78" s="9">
        <f t="shared" si="64"/>
        <v>287.06186878399996</v>
      </c>
      <c r="J78" s="9">
        <f t="shared" si="65"/>
        <v>9.8053238313524804E-2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0.23495546420553184</v>
      </c>
      <c r="P78" s="9">
        <f t="shared" si="68"/>
        <v>2.303814412480986E-2</v>
      </c>
      <c r="Q78" s="12">
        <f t="shared" si="69"/>
        <v>4.1468659424657751E-3</v>
      </c>
      <c r="R78" s="9">
        <f t="shared" si="70"/>
        <v>1.9710000000000002E-2</v>
      </c>
      <c r="S78" s="13">
        <f t="shared" si="71"/>
        <v>0.21039401027223617</v>
      </c>
      <c r="T78" s="2">
        <f t="shared" si="72"/>
        <v>0.01</v>
      </c>
      <c r="U78" s="14">
        <f t="shared" si="73"/>
        <v>2.1039401027223618E-3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1.4703940102722362E-2</v>
      </c>
      <c r="AR78" s="9">
        <f t="shared" si="77"/>
        <v>10.950000000000001</v>
      </c>
      <c r="AS78" s="1">
        <f t="shared" si="78"/>
        <v>0.18</v>
      </c>
      <c r="AT78" s="1">
        <f t="shared" si="79"/>
        <v>1056.8333333333333</v>
      </c>
      <c r="AU78" s="1">
        <f t="shared" si="80"/>
        <v>205211.48102097932</v>
      </c>
    </row>
    <row r="79" spans="1:48" x14ac:dyDescent="0.15">
      <c r="C79" s="7">
        <v>6</v>
      </c>
      <c r="D79" s="7">
        <f t="shared" si="81"/>
        <v>16.3311799357</v>
      </c>
      <c r="E79" s="10">
        <f t="shared" si="82"/>
        <v>13.911868783999999</v>
      </c>
      <c r="F79" s="7" t="s">
        <v>83</v>
      </c>
      <c r="G79" s="1">
        <v>7</v>
      </c>
      <c r="H79" s="9">
        <f t="shared" si="63"/>
        <v>16.3311799357</v>
      </c>
      <c r="I79" s="9">
        <f t="shared" si="64"/>
        <v>289.48117993569997</v>
      </c>
      <c r="J79" s="9">
        <f t="shared" si="65"/>
        <v>0.13018851906131415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0.32141732008072199</v>
      </c>
      <c r="P79" s="9">
        <f t="shared" si="68"/>
        <v>4.1844844901965585E-2</v>
      </c>
      <c r="Q79" s="12">
        <f t="shared" si="69"/>
        <v>7.5320720823538051E-3</v>
      </c>
      <c r="R79" s="9">
        <f t="shared" si="70"/>
        <v>1.9710000000000002E-2</v>
      </c>
      <c r="S79" s="13">
        <f t="shared" si="71"/>
        <v>0.38214470230105552</v>
      </c>
      <c r="T79" s="2">
        <f t="shared" si="72"/>
        <v>0.01</v>
      </c>
      <c r="U79" s="14">
        <f t="shared" si="73"/>
        <v>3.8214470230105552E-3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2.5421447023010555E-2</v>
      </c>
      <c r="AR79" s="9">
        <f t="shared" si="77"/>
        <v>10.950000000000001</v>
      </c>
      <c r="AS79" s="1">
        <f t="shared" si="78"/>
        <v>0.18</v>
      </c>
      <c r="AT79" s="1">
        <f t="shared" si="79"/>
        <v>1056.8333333333333</v>
      </c>
      <c r="AU79" s="1">
        <f t="shared" si="80"/>
        <v>354787.40778619616</v>
      </c>
    </row>
    <row r="80" spans="1:48" x14ac:dyDescent="0.15">
      <c r="C80" s="7">
        <v>7</v>
      </c>
      <c r="D80" s="7">
        <f t="shared" si="81"/>
        <v>18.081725551935499</v>
      </c>
      <c r="E80" s="10">
        <f t="shared" si="82"/>
        <v>16.3311799357</v>
      </c>
      <c r="F80" s="7" t="s">
        <v>83</v>
      </c>
      <c r="G80" s="1">
        <v>8</v>
      </c>
      <c r="H80" s="9">
        <f t="shared" si="63"/>
        <v>18.081725551935499</v>
      </c>
      <c r="I80" s="9">
        <f t="shared" si="64"/>
        <v>291.23172555193548</v>
      </c>
      <c r="J80" s="9">
        <f t="shared" si="65"/>
        <v>0.1593590474250462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0.38907247517875643</v>
      </c>
      <c r="P80" s="9">
        <f t="shared" si="68"/>
        <v>6.2002219023791556E-2</v>
      </c>
      <c r="Q80" s="12">
        <f t="shared" si="69"/>
        <v>1.116039942428248E-2</v>
      </c>
      <c r="R80" s="9">
        <f t="shared" si="70"/>
        <v>1.9710000000000002E-2</v>
      </c>
      <c r="S80" s="13">
        <f t="shared" si="71"/>
        <v>0.56623031071955754</v>
      </c>
      <c r="T80" s="2">
        <f t="shared" si="72"/>
        <v>0.01</v>
      </c>
      <c r="U80" s="14">
        <f t="shared" si="73"/>
        <v>5.6623031071955758E-3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2.7262303107195577E-2</v>
      </c>
      <c r="AR80" s="9">
        <f t="shared" si="77"/>
        <v>10.950000000000001</v>
      </c>
      <c r="AS80" s="1">
        <f t="shared" si="78"/>
        <v>0.18</v>
      </c>
      <c r="AT80" s="1">
        <f t="shared" si="79"/>
        <v>1056.8333333333333</v>
      </c>
      <c r="AU80" s="1">
        <f t="shared" si="80"/>
        <v>380478.80755680235</v>
      </c>
    </row>
    <row r="81" spans="1:48" x14ac:dyDescent="0.15">
      <c r="C81" s="7">
        <v>8</v>
      </c>
      <c r="D81" s="7">
        <f t="shared" si="81"/>
        <v>16.532089963548401</v>
      </c>
      <c r="E81" s="10">
        <f t="shared" si="82"/>
        <v>18.081725551935499</v>
      </c>
      <c r="F81" s="7" t="s">
        <v>83</v>
      </c>
      <c r="G81" s="1">
        <v>9</v>
      </c>
      <c r="H81" s="9">
        <f t="shared" si="63"/>
        <v>16.532089963548401</v>
      </c>
      <c r="I81" s="9">
        <f t="shared" si="64"/>
        <v>289.68208996354838</v>
      </c>
      <c r="J81" s="9">
        <f t="shared" si="65"/>
        <v>0.13326124282792934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0.43657025615496492</v>
      </c>
      <c r="P81" s="9">
        <f t="shared" si="68"/>
        <v>5.8177894916918091E-2</v>
      </c>
      <c r="Q81" s="12">
        <f t="shared" si="69"/>
        <v>1.0472021085045255E-2</v>
      </c>
      <c r="R81" s="9">
        <f t="shared" si="70"/>
        <v>1.9710000000000002E-2</v>
      </c>
      <c r="S81" s="13">
        <f t="shared" si="71"/>
        <v>0.53130497641021079</v>
      </c>
      <c r="T81" s="2">
        <f t="shared" si="72"/>
        <v>0.01</v>
      </c>
      <c r="U81" s="14">
        <f t="shared" si="73"/>
        <v>5.3130497641021082E-3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2.6913049764102109E-2</v>
      </c>
      <c r="AR81" s="9">
        <f t="shared" si="77"/>
        <v>10.950000000000001</v>
      </c>
      <c r="AS81" s="1">
        <f t="shared" si="78"/>
        <v>0.18</v>
      </c>
      <c r="AT81" s="1">
        <f t="shared" si="79"/>
        <v>1056.8333333333333</v>
      </c>
      <c r="AU81" s="1">
        <f t="shared" si="80"/>
        <v>375604.54968530376</v>
      </c>
    </row>
    <row r="82" spans="1:48" x14ac:dyDescent="0.15">
      <c r="C82" s="7">
        <v>9</v>
      </c>
      <c r="D82" s="7">
        <f t="shared" si="81"/>
        <v>13.1137911346667</v>
      </c>
      <c r="E82" s="10">
        <f t="shared" si="82"/>
        <v>16.532089963548401</v>
      </c>
      <c r="F82" s="7" t="s">
        <v>83</v>
      </c>
      <c r="G82" s="1">
        <v>10</v>
      </c>
      <c r="H82" s="9">
        <f t="shared" si="63"/>
        <v>13.1137911346667</v>
      </c>
      <c r="I82" s="9">
        <f t="shared" si="64"/>
        <v>286.26379113466669</v>
      </c>
      <c r="J82" s="9">
        <f t="shared" si="65"/>
        <v>8.9205979341062294E-2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0.48789236123804686</v>
      </c>
      <c r="P82" s="9">
        <f t="shared" si="68"/>
        <v>4.3522915897263308E-2</v>
      </c>
      <c r="Q82" s="12">
        <f t="shared" si="69"/>
        <v>7.8341248615073945E-3</v>
      </c>
      <c r="R82" s="9">
        <f t="shared" si="70"/>
        <v>1.9710000000000002E-2</v>
      </c>
      <c r="S82" s="13">
        <f t="shared" si="71"/>
        <v>0.39746955157318081</v>
      </c>
      <c r="T82" s="2">
        <f t="shared" si="72"/>
        <v>0.01</v>
      </c>
      <c r="U82" s="14">
        <f t="shared" si="73"/>
        <v>3.9746955157318083E-3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2.5574695515731809E-2</v>
      </c>
      <c r="AR82" s="9">
        <f t="shared" si="77"/>
        <v>10.950000000000001</v>
      </c>
      <c r="AS82" s="1">
        <f t="shared" si="78"/>
        <v>0.18</v>
      </c>
      <c r="AT82" s="1">
        <f t="shared" si="79"/>
        <v>1056.8333333333333</v>
      </c>
      <c r="AU82" s="1">
        <f t="shared" si="80"/>
        <v>356926.17807061388</v>
      </c>
    </row>
    <row r="83" spans="1:48" x14ac:dyDescent="0.15">
      <c r="C83" s="7">
        <v>10</v>
      </c>
      <c r="D83" s="7">
        <f t="shared" si="81"/>
        <v>4.6476989796451598</v>
      </c>
      <c r="E83" s="10">
        <f t="shared" si="82"/>
        <v>13.1137911346667</v>
      </c>
      <c r="F83" s="7" t="s">
        <v>83</v>
      </c>
      <c r="G83" s="1">
        <v>11</v>
      </c>
      <c r="H83" s="9">
        <f t="shared" si="63"/>
        <v>4.6476989796451598</v>
      </c>
      <c r="I83" s="9">
        <f t="shared" si="64"/>
        <v>277.79769897964513</v>
      </c>
      <c r="J83" s="9">
        <f t="shared" si="65"/>
        <v>3.163822362799612E-2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0.42215097307374433</v>
      </c>
      <c r="O83" s="9">
        <f t="shared" si="83"/>
        <v>0.1317184722670392</v>
      </c>
      <c r="P83" s="9">
        <f t="shared" si="68"/>
        <v>4.1673384815225914E-3</v>
      </c>
      <c r="Q83" s="12">
        <f t="shared" si="69"/>
        <v>7.5012092667406643E-4</v>
      </c>
      <c r="R83" s="9">
        <f t="shared" si="70"/>
        <v>1.9710000000000002E-2</v>
      </c>
      <c r="S83" s="13">
        <f t="shared" si="71"/>
        <v>3.8057885676005397E-2</v>
      </c>
      <c r="T83" s="2">
        <f t="shared" si="72"/>
        <v>0.01</v>
      </c>
      <c r="U83" s="14">
        <f t="shared" si="73"/>
        <v>3.8057885676005398E-4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1.2980578856760055E-2</v>
      </c>
      <c r="AR83" s="9">
        <f t="shared" si="77"/>
        <v>10.950000000000001</v>
      </c>
      <c r="AS83" s="1">
        <f t="shared" si="78"/>
        <v>0.18</v>
      </c>
      <c r="AT83" s="1">
        <f t="shared" si="79"/>
        <v>1056.8333333333333</v>
      </c>
      <c r="AU83" s="1">
        <f t="shared" si="80"/>
        <v>181159.86552557832</v>
      </c>
    </row>
    <row r="84" spans="1:48" x14ac:dyDescent="0.15">
      <c r="C84" s="7">
        <v>11</v>
      </c>
      <c r="D84" s="7">
        <f t="shared" si="81"/>
        <v>0.52772444490000003</v>
      </c>
      <c r="E84" s="10">
        <f t="shared" si="82"/>
        <v>4.6476989796451598</v>
      </c>
      <c r="F84" s="7" t="s">
        <v>85</v>
      </c>
      <c r="G84" s="1">
        <v>12</v>
      </c>
      <c r="H84" s="9">
        <f t="shared" si="63"/>
        <v>0.52772444490000003</v>
      </c>
      <c r="I84" s="9">
        <f t="shared" si="64"/>
        <v>273.67772444489998</v>
      </c>
      <c r="J84" s="9">
        <f t="shared" si="65"/>
        <v>1.8666314627054901E-2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0.23705113378551662</v>
      </c>
      <c r="P84" s="9">
        <f t="shared" si="68"/>
        <v>4.4248710459405373E-3</v>
      </c>
      <c r="Q84" s="12">
        <f t="shared" si="69"/>
        <v>7.9647678826929669E-4</v>
      </c>
      <c r="R84" s="9">
        <f t="shared" si="70"/>
        <v>1.9710000000000002E-2</v>
      </c>
      <c r="S84" s="13">
        <f t="shared" si="71"/>
        <v>4.0409781241466089E-2</v>
      </c>
      <c r="T84" s="2">
        <f t="shared" si="72"/>
        <v>0.01</v>
      </c>
      <c r="U84" s="14">
        <f t="shared" si="73"/>
        <v>4.040978124146609E-4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1.3004097812414661E-2</v>
      </c>
      <c r="AR84" s="9">
        <f t="shared" si="77"/>
        <v>10.950000000000001</v>
      </c>
      <c r="AS84" s="1">
        <f t="shared" si="78"/>
        <v>0.18</v>
      </c>
      <c r="AT84" s="1">
        <f t="shared" si="79"/>
        <v>1056.8333333333333</v>
      </c>
      <c r="AU84" s="1">
        <f t="shared" si="80"/>
        <v>181488.10133776412</v>
      </c>
      <c r="AV84" s="1">
        <f>SUM(AU73:AU84)</f>
        <v>2945141.1545076552</v>
      </c>
    </row>
    <row r="85" spans="1:48" x14ac:dyDescent="0.15">
      <c r="C85" s="7">
        <v>12</v>
      </c>
      <c r="D85" s="7">
        <f t="shared" si="81"/>
        <v>0.72868643351612905</v>
      </c>
      <c r="E85" s="10">
        <f t="shared" si="82"/>
        <v>0.52772444490000003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1.9923650516451601</v>
      </c>
      <c r="E89" s="7"/>
      <c r="F89" s="7"/>
      <c r="G89" s="1">
        <v>1</v>
      </c>
      <c r="H89" s="9">
        <f t="shared" ref="H89:H100" si="84">E90</f>
        <v>1.9923650516451601</v>
      </c>
      <c r="I89" s="9">
        <f t="shared" ref="I89:I100" si="85">H89+273.15</f>
        <v>275.14236505164513</v>
      </c>
      <c r="J89" s="9">
        <f t="shared" ref="J89:J100" si="86">EXP(($C$15*(I89-$C$13))/($C$16*I89*$C$13))</f>
        <v>2.2558398497360816E-2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0.1196785075880859</v>
      </c>
      <c r="Q89" s="12">
        <f t="shared" ref="Q89:Q100" si="90">P89*$B$91</f>
        <v>5.3855328414638658E-2</v>
      </c>
      <c r="R89" s="9">
        <f t="shared" ref="R89:R100" si="91">L89*$B$91</f>
        <v>2.3873737500000001</v>
      </c>
      <c r="S89" s="13">
        <f t="shared" ref="S89:S100" si="92">Q89/R89</f>
        <v>2.2558398497360816E-2</v>
      </c>
      <c r="T89" s="2">
        <f t="shared" ref="T89:T100" si="93">$B$90/100</f>
        <v>0.51</v>
      </c>
      <c r="U89" s="14">
        <f t="shared" ref="U89:U100" si="94">S89*T89</f>
        <v>1.1504783233654016E-2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3.3805692144946685E-2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27846.583333333332</v>
      </c>
      <c r="AN89" s="1">
        <f t="shared" ref="AN89:AN100" si="99">AM89*10000*AK89*AJ89</f>
        <v>97926328.764934435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-7.6711929202580604</v>
      </c>
      <c r="E90" s="10">
        <f t="shared" ref="E90:E101" si="101">D89</f>
        <v>1.9923650516451601</v>
      </c>
      <c r="F90" s="7" t="s">
        <v>83</v>
      </c>
      <c r="G90" s="1">
        <v>2</v>
      </c>
      <c r="H90" s="9">
        <f t="shared" si="84"/>
        <v>-7.6711929202580604</v>
      </c>
      <c r="I90" s="9">
        <f t="shared" si="85"/>
        <v>265.4788070797419</v>
      </c>
      <c r="J90" s="9">
        <f t="shared" si="86"/>
        <v>6.2211838927004846E-3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10.490871492411914</v>
      </c>
      <c r="P90" s="9">
        <f t="shared" si="89"/>
        <v>6.5265640748983694E-2</v>
      </c>
      <c r="Q90" s="12">
        <f t="shared" si="90"/>
        <v>2.9369538337042662E-2</v>
      </c>
      <c r="R90" s="9">
        <f t="shared" si="91"/>
        <v>2.3873737500000001</v>
      </c>
      <c r="S90" s="13">
        <f t="shared" si="92"/>
        <v>1.230202784002407E-2</v>
      </c>
      <c r="T90" s="2">
        <f t="shared" si="93"/>
        <v>0.51</v>
      </c>
      <c r="U90" s="14">
        <f t="shared" si="94"/>
        <v>6.2740341984122757E-3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3.2228621310821298E-2</v>
      </c>
      <c r="AK90" s="9">
        <f t="shared" si="96"/>
        <v>10.4025</v>
      </c>
      <c r="AL90" s="1">
        <f t="shared" si="97"/>
        <v>0.45</v>
      </c>
      <c r="AM90" s="17">
        <f t="shared" si="98"/>
        <v>27846.583333333332</v>
      </c>
      <c r="AN90" s="1">
        <f t="shared" si="99"/>
        <v>93357963.285949931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1.0358864437930999</v>
      </c>
      <c r="E91" s="10">
        <f t="shared" si="101"/>
        <v>-7.6711929202580604</v>
      </c>
      <c r="F91" s="7" t="s">
        <v>83</v>
      </c>
      <c r="G91" s="1">
        <v>3</v>
      </c>
      <c r="H91" s="9">
        <f t="shared" si="84"/>
        <v>1.0358864437930999</v>
      </c>
      <c r="I91" s="9">
        <f t="shared" si="85"/>
        <v>274.18588644379309</v>
      </c>
      <c r="J91" s="9">
        <f t="shared" si="86"/>
        <v>1.9938612597348686E-2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15.730880851662931</v>
      </c>
      <c r="P91" s="9">
        <f t="shared" si="89"/>
        <v>0.31365193911635775</v>
      </c>
      <c r="Q91" s="12">
        <f t="shared" si="90"/>
        <v>0.14114337260236098</v>
      </c>
      <c r="R91" s="9">
        <f t="shared" si="91"/>
        <v>2.3873737500000001</v>
      </c>
      <c r="S91" s="13">
        <f t="shared" si="92"/>
        <v>5.9120769256326533E-2</v>
      </c>
      <c r="T91" s="2">
        <f t="shared" si="93"/>
        <v>0.51</v>
      </c>
      <c r="U91" s="14">
        <f t="shared" si="94"/>
        <v>3.0151592320726534E-2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3.9427705084699047E-2</v>
      </c>
      <c r="AK91" s="9">
        <f t="shared" si="96"/>
        <v>10.4025</v>
      </c>
      <c r="AL91" s="1">
        <f t="shared" si="97"/>
        <v>0.45</v>
      </c>
      <c r="AM91" s="17">
        <f t="shared" si="98"/>
        <v>27846.583333333332</v>
      </c>
      <c r="AN91" s="1">
        <f t="shared" si="99"/>
        <v>114211843.20133094</v>
      </c>
    </row>
    <row r="92" spans="1:48" x14ac:dyDescent="0.15">
      <c r="C92" s="7">
        <v>3</v>
      </c>
      <c r="D92" s="7">
        <f t="shared" si="100"/>
        <v>0.94562679206451605</v>
      </c>
      <c r="E92" s="10">
        <f t="shared" si="101"/>
        <v>1.0358864437930999</v>
      </c>
      <c r="F92" s="7" t="s">
        <v>83</v>
      </c>
      <c r="G92" s="1">
        <v>4</v>
      </c>
      <c r="H92" s="9">
        <f t="shared" si="84"/>
        <v>0.94562679206451605</v>
      </c>
      <c r="I92" s="9">
        <f t="shared" si="85"/>
        <v>274.09562679206448</v>
      </c>
      <c r="J92" s="9">
        <f t="shared" si="86"/>
        <v>1.9706808925722501E-2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20.722503912546575</v>
      </c>
      <c r="P92" s="9">
        <f t="shared" si="89"/>
        <v>0.40837442506709232</v>
      </c>
      <c r="Q92" s="12">
        <f t="shared" si="90"/>
        <v>0.18376849128019154</v>
      </c>
      <c r="R92" s="9">
        <f t="shared" si="91"/>
        <v>2.3873737500000001</v>
      </c>
      <c r="S92" s="13">
        <f t="shared" si="92"/>
        <v>7.6975166238713796E-2</v>
      </c>
      <c r="T92" s="2">
        <f t="shared" si="93"/>
        <v>0.51</v>
      </c>
      <c r="U92" s="14">
        <f t="shared" si="94"/>
        <v>3.9257334781744035E-2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4.2173086436695831E-2</v>
      </c>
      <c r="AK92" s="9">
        <f t="shared" si="96"/>
        <v>10.4025</v>
      </c>
      <c r="AL92" s="1">
        <f t="shared" si="97"/>
        <v>0.45</v>
      </c>
      <c r="AM92" s="17">
        <f t="shared" si="98"/>
        <v>27846.583333333332</v>
      </c>
      <c r="AN92" s="1">
        <f t="shared" si="99"/>
        <v>122164501.46101236</v>
      </c>
    </row>
    <row r="93" spans="1:48" x14ac:dyDescent="0.15">
      <c r="C93" s="7">
        <v>4</v>
      </c>
      <c r="D93" s="7">
        <f t="shared" si="100"/>
        <v>6.1893544997666696</v>
      </c>
      <c r="E93" s="10">
        <f t="shared" si="101"/>
        <v>0.94562679206451605</v>
      </c>
      <c r="F93" s="7" t="s">
        <v>83</v>
      </c>
      <c r="G93" s="1">
        <v>5</v>
      </c>
      <c r="H93" s="9">
        <f t="shared" si="84"/>
        <v>6.1893544997666696</v>
      </c>
      <c r="I93" s="9">
        <f t="shared" si="85"/>
        <v>279.33935449976667</v>
      </c>
      <c r="J93" s="9">
        <f t="shared" si="86"/>
        <v>3.8390277617448142E-2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19.298423013105509</v>
      </c>
      <c r="O93" s="9">
        <f t="shared" si="102"/>
        <v>6.3209814743739727</v>
      </c>
      <c r="P93" s="9">
        <f t="shared" si="89"/>
        <v>0.24266423361596348</v>
      </c>
      <c r="Q93" s="12">
        <f t="shared" si="90"/>
        <v>0.10919890512718357</v>
      </c>
      <c r="R93" s="9">
        <f t="shared" si="91"/>
        <v>2.3873737500000001</v>
      </c>
      <c r="S93" s="13">
        <f t="shared" si="92"/>
        <v>4.5740180031376976E-2</v>
      </c>
      <c r="T93" s="2">
        <f t="shared" si="93"/>
        <v>0.51</v>
      </c>
      <c r="U93" s="14">
        <f t="shared" si="94"/>
        <v>2.3327491816002258E-2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2.9944238782524682E-2</v>
      </c>
      <c r="AK93" s="9">
        <f t="shared" si="96"/>
        <v>10.4025</v>
      </c>
      <c r="AL93" s="1">
        <f t="shared" si="97"/>
        <v>0.45</v>
      </c>
      <c r="AM93" s="17">
        <f t="shared" si="98"/>
        <v>27846.583333333332</v>
      </c>
      <c r="AN93" s="1">
        <f t="shared" si="99"/>
        <v>86740699.142039016</v>
      </c>
    </row>
    <row r="94" spans="1:48" x14ac:dyDescent="0.15">
      <c r="C94" s="7">
        <v>5</v>
      </c>
      <c r="D94" s="7">
        <f t="shared" si="100"/>
        <v>13.911868783999999</v>
      </c>
      <c r="E94" s="10">
        <f t="shared" si="101"/>
        <v>6.1893544997666696</v>
      </c>
      <c r="F94" s="7" t="s">
        <v>85</v>
      </c>
      <c r="G94" s="1">
        <v>6</v>
      </c>
      <c r="H94" s="9">
        <f t="shared" si="84"/>
        <v>13.911868783999999</v>
      </c>
      <c r="I94" s="9">
        <f t="shared" si="85"/>
        <v>287.06186878399996</v>
      </c>
      <c r="J94" s="9">
        <f t="shared" si="86"/>
        <v>9.8053238313524804E-2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11.383592240758009</v>
      </c>
      <c r="P94" s="9">
        <f t="shared" si="89"/>
        <v>1.1161980828470368</v>
      </c>
      <c r="Q94" s="12">
        <f t="shared" si="90"/>
        <v>0.50228913728116653</v>
      </c>
      <c r="R94" s="9">
        <f t="shared" si="91"/>
        <v>2.3873737500000001</v>
      </c>
      <c r="S94" s="13">
        <f t="shared" si="92"/>
        <v>0.21039401027223598</v>
      </c>
      <c r="T94" s="2">
        <f t="shared" si="93"/>
        <v>0.51</v>
      </c>
      <c r="U94" s="14">
        <f t="shared" si="94"/>
        <v>0.10730094523884035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5.8480234989510368E-2</v>
      </c>
      <c r="AK94" s="9">
        <f t="shared" si="96"/>
        <v>10.4025</v>
      </c>
      <c r="AL94" s="1">
        <f t="shared" si="97"/>
        <v>0.45</v>
      </c>
      <c r="AM94" s="17">
        <f t="shared" si="98"/>
        <v>27846.583333333332</v>
      </c>
      <c r="AN94" s="1">
        <f t="shared" si="99"/>
        <v>169402084.51520959</v>
      </c>
    </row>
    <row r="95" spans="1:48" x14ac:dyDescent="0.15">
      <c r="C95" s="7">
        <v>6</v>
      </c>
      <c r="D95" s="7">
        <f t="shared" si="100"/>
        <v>16.3311799357</v>
      </c>
      <c r="E95" s="10">
        <f t="shared" si="101"/>
        <v>13.911868783999999</v>
      </c>
      <c r="F95" s="7" t="s">
        <v>83</v>
      </c>
      <c r="G95" s="1">
        <v>7</v>
      </c>
      <c r="H95" s="9">
        <f t="shared" si="84"/>
        <v>16.3311799357</v>
      </c>
      <c r="I95" s="9">
        <f t="shared" si="85"/>
        <v>289.48117993569997</v>
      </c>
      <c r="J95" s="9">
        <f t="shared" si="86"/>
        <v>0.13018851906131415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15.572669157910971</v>
      </c>
      <c r="P95" s="9">
        <f t="shared" si="89"/>
        <v>2.0273827355002316</v>
      </c>
      <c r="Q95" s="12">
        <f t="shared" si="90"/>
        <v>0.91232223097510423</v>
      </c>
      <c r="R95" s="9">
        <f t="shared" si="91"/>
        <v>2.3873737500000001</v>
      </c>
      <c r="S95" s="13">
        <f t="shared" si="92"/>
        <v>0.38214470230105535</v>
      </c>
      <c r="T95" s="2">
        <f t="shared" si="93"/>
        <v>0.51</v>
      </c>
      <c r="U95" s="14">
        <f t="shared" si="94"/>
        <v>0.19489379817353822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0.10521548014932178</v>
      </c>
      <c r="AK95" s="9">
        <f t="shared" si="96"/>
        <v>10.4025</v>
      </c>
      <c r="AL95" s="1">
        <f t="shared" si="97"/>
        <v>0.45</v>
      </c>
      <c r="AM95" s="17">
        <f t="shared" si="98"/>
        <v>27846.583333333332</v>
      </c>
      <c r="AN95" s="1">
        <f t="shared" si="99"/>
        <v>304781977.42811418</v>
      </c>
    </row>
    <row r="96" spans="1:48" x14ac:dyDescent="0.15">
      <c r="C96" s="7">
        <v>7</v>
      </c>
      <c r="D96" s="7">
        <f t="shared" si="100"/>
        <v>18.081725551935499</v>
      </c>
      <c r="E96" s="10">
        <f t="shared" si="101"/>
        <v>16.3311799357</v>
      </c>
      <c r="F96" s="7" t="s">
        <v>83</v>
      </c>
      <c r="G96" s="1">
        <v>8</v>
      </c>
      <c r="H96" s="9">
        <f t="shared" si="84"/>
        <v>18.081725551935499</v>
      </c>
      <c r="I96" s="9">
        <f t="shared" si="85"/>
        <v>291.23172555193548</v>
      </c>
      <c r="J96" s="9">
        <f t="shared" si="86"/>
        <v>0.1593590474250462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18.850561422410738</v>
      </c>
      <c r="P96" s="9">
        <f t="shared" si="89"/>
        <v>3.004007511702699</v>
      </c>
      <c r="Q96" s="12">
        <f t="shared" si="90"/>
        <v>1.3518033802662146</v>
      </c>
      <c r="R96" s="9">
        <f t="shared" si="91"/>
        <v>2.3873737500000001</v>
      </c>
      <c r="S96" s="13">
        <f t="shared" si="92"/>
        <v>0.56623031071955721</v>
      </c>
      <c r="T96" s="2">
        <f t="shared" si="93"/>
        <v>0.51</v>
      </c>
      <c r="U96" s="14">
        <f t="shared" si="94"/>
        <v>0.28877745846697417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0.1335214037277927</v>
      </c>
      <c r="AK96" s="9">
        <f t="shared" si="96"/>
        <v>10.4025</v>
      </c>
      <c r="AL96" s="1">
        <f t="shared" si="97"/>
        <v>0.45</v>
      </c>
      <c r="AM96" s="17">
        <f t="shared" si="98"/>
        <v>27846.583333333332</v>
      </c>
      <c r="AN96" s="1">
        <f t="shared" si="99"/>
        <v>386776902.024113</v>
      </c>
    </row>
    <row r="97" spans="1:50" x14ac:dyDescent="0.15">
      <c r="C97" s="7">
        <v>8</v>
      </c>
      <c r="D97" s="7">
        <f t="shared" si="100"/>
        <v>16.532089963548401</v>
      </c>
      <c r="E97" s="10">
        <f t="shared" si="101"/>
        <v>18.081725551935499</v>
      </c>
      <c r="F97" s="7" t="s">
        <v>83</v>
      </c>
      <c r="G97" s="1">
        <v>9</v>
      </c>
      <c r="H97" s="9">
        <f t="shared" si="84"/>
        <v>16.532089963548401</v>
      </c>
      <c r="I97" s="9">
        <f t="shared" si="85"/>
        <v>289.68208996354838</v>
      </c>
      <c r="J97" s="9">
        <f t="shared" si="86"/>
        <v>0.13326124282792934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21.151828910708037</v>
      </c>
      <c r="P97" s="9">
        <f t="shared" si="89"/>
        <v>2.8187190087246798</v>
      </c>
      <c r="Q97" s="12">
        <f t="shared" si="90"/>
        <v>1.268423553926106</v>
      </c>
      <c r="R97" s="9">
        <f t="shared" si="91"/>
        <v>2.3873737500000001</v>
      </c>
      <c r="S97" s="13">
        <f t="shared" si="92"/>
        <v>0.53130497641021057</v>
      </c>
      <c r="T97" s="2">
        <f t="shared" si="93"/>
        <v>0.51</v>
      </c>
      <c r="U97" s="14">
        <f t="shared" si="94"/>
        <v>0.27096553796920742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0.12815110969771604</v>
      </c>
      <c r="AK97" s="9">
        <f t="shared" si="96"/>
        <v>10.4025</v>
      </c>
      <c r="AL97" s="1">
        <f t="shared" si="97"/>
        <v>0.45</v>
      </c>
      <c r="AM97" s="17">
        <f t="shared" si="98"/>
        <v>27846.583333333332</v>
      </c>
      <c r="AN97" s="1">
        <f t="shared" si="99"/>
        <v>371220552.03137183</v>
      </c>
    </row>
    <row r="98" spans="1:50" x14ac:dyDescent="0.15">
      <c r="C98" s="7">
        <v>9</v>
      </c>
      <c r="D98" s="7">
        <f t="shared" si="100"/>
        <v>13.1137911346667</v>
      </c>
      <c r="E98" s="10">
        <f t="shared" si="101"/>
        <v>16.532089963548401</v>
      </c>
      <c r="F98" s="7" t="s">
        <v>83</v>
      </c>
      <c r="G98" s="1">
        <v>10</v>
      </c>
      <c r="H98" s="9">
        <f t="shared" si="84"/>
        <v>13.1137911346667</v>
      </c>
      <c r="I98" s="9">
        <f t="shared" si="85"/>
        <v>286.26379113466669</v>
      </c>
      <c r="J98" s="9">
        <f t="shared" si="86"/>
        <v>8.9205979341062294E-2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23.638384901983354</v>
      </c>
      <c r="P98" s="9">
        <f t="shared" si="89"/>
        <v>2.1086852752224061</v>
      </c>
      <c r="Q98" s="12">
        <f t="shared" si="90"/>
        <v>0.94890837385008275</v>
      </c>
      <c r="R98" s="9">
        <f t="shared" si="91"/>
        <v>2.3873737500000001</v>
      </c>
      <c r="S98" s="13">
        <f t="shared" si="92"/>
        <v>0.39746955157318065</v>
      </c>
      <c r="T98" s="2">
        <f t="shared" si="93"/>
        <v>0.51</v>
      </c>
      <c r="U98" s="14">
        <f t="shared" si="94"/>
        <v>0.20270947130232214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0.10436590559765013</v>
      </c>
      <c r="AK98" s="9">
        <f t="shared" si="96"/>
        <v>10.4025</v>
      </c>
      <c r="AL98" s="1">
        <f t="shared" si="97"/>
        <v>0.45</v>
      </c>
      <c r="AM98" s="17">
        <f t="shared" si="98"/>
        <v>27846.583333333332</v>
      </c>
      <c r="AN98" s="1">
        <f t="shared" si="99"/>
        <v>302320980.13509601</v>
      </c>
    </row>
    <row r="99" spans="1:50" x14ac:dyDescent="0.15">
      <c r="C99" s="7">
        <v>10</v>
      </c>
      <c r="D99" s="7">
        <f t="shared" si="100"/>
        <v>4.6476989796451598</v>
      </c>
      <c r="E99" s="10">
        <f t="shared" si="101"/>
        <v>13.1137911346667</v>
      </c>
      <c r="F99" s="7" t="s">
        <v>83</v>
      </c>
      <c r="G99" s="1">
        <v>11</v>
      </c>
      <c r="H99" s="9">
        <f t="shared" si="84"/>
        <v>4.6476989796451598</v>
      </c>
      <c r="I99" s="9">
        <f t="shared" si="85"/>
        <v>277.79769897964513</v>
      </c>
      <c r="J99" s="9">
        <f t="shared" si="86"/>
        <v>3.163822362799612E-2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20.4532146454229</v>
      </c>
      <c r="O99" s="9">
        <f t="shared" si="102"/>
        <v>6.3817599813380461</v>
      </c>
      <c r="P99" s="9">
        <f t="shared" si="89"/>
        <v>0.20190754942976946</v>
      </c>
      <c r="Q99" s="12">
        <f t="shared" si="90"/>
        <v>9.0858397243396255E-2</v>
      </c>
      <c r="R99" s="9">
        <f t="shared" si="91"/>
        <v>2.3873737500000001</v>
      </c>
      <c r="S99" s="13">
        <f t="shared" si="92"/>
        <v>3.8057885676005383E-2</v>
      </c>
      <c r="T99" s="2">
        <f t="shared" si="93"/>
        <v>0.51</v>
      </c>
      <c r="U99" s="14">
        <f t="shared" si="94"/>
        <v>1.9409521694762746E-2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3.618897079097097E-2</v>
      </c>
      <c r="AK99" s="9">
        <f t="shared" si="96"/>
        <v>10.4025</v>
      </c>
      <c r="AL99" s="1">
        <f t="shared" si="97"/>
        <v>0.45</v>
      </c>
      <c r="AM99" s="17">
        <f t="shared" si="98"/>
        <v>27846.583333333332</v>
      </c>
      <c r="AN99" s="1">
        <f t="shared" si="99"/>
        <v>104830069.33111919</v>
      </c>
    </row>
    <row r="100" spans="1:50" x14ac:dyDescent="0.15">
      <c r="C100" s="7">
        <v>11</v>
      </c>
      <c r="D100" s="7">
        <f t="shared" si="100"/>
        <v>0.52772444490000003</v>
      </c>
      <c r="E100" s="10">
        <f t="shared" si="101"/>
        <v>4.6476989796451598</v>
      </c>
      <c r="F100" s="7" t="s">
        <v>85</v>
      </c>
      <c r="G100" s="1">
        <v>12</v>
      </c>
      <c r="H100" s="9">
        <f t="shared" si="84"/>
        <v>0.52772444490000003</v>
      </c>
      <c r="I100" s="9">
        <f t="shared" si="85"/>
        <v>273.67772444489998</v>
      </c>
      <c r="J100" s="9">
        <f t="shared" si="86"/>
        <v>1.8666314627054901E-2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11.485127431908277</v>
      </c>
      <c r="P100" s="9">
        <f t="shared" si="89"/>
        <v>0.21438500217581896</v>
      </c>
      <c r="Q100" s="12">
        <f t="shared" si="90"/>
        <v>9.6473250979118533E-2</v>
      </c>
      <c r="R100" s="9">
        <f t="shared" si="91"/>
        <v>2.3873737500000001</v>
      </c>
      <c r="S100" s="13">
        <f t="shared" si="92"/>
        <v>4.0409781241466082E-2</v>
      </c>
      <c r="T100" s="2">
        <f t="shared" si="93"/>
        <v>0.51</v>
      </c>
      <c r="U100" s="14">
        <f t="shared" si="94"/>
        <v>2.0608988433147703E-2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3.6550610012594034E-2</v>
      </c>
      <c r="AK100" s="9">
        <f t="shared" si="96"/>
        <v>10.4025</v>
      </c>
      <c r="AL100" s="1">
        <f t="shared" si="97"/>
        <v>0.45</v>
      </c>
      <c r="AM100" s="17">
        <f t="shared" si="98"/>
        <v>27846.583333333332</v>
      </c>
      <c r="AN100" s="1">
        <f t="shared" si="99"/>
        <v>105877644.43057621</v>
      </c>
      <c r="AO100" s="1">
        <f>SUM(AN89:AN100)</f>
        <v>2259611545.7508669</v>
      </c>
    </row>
    <row r="101" spans="1:50" x14ac:dyDescent="0.15">
      <c r="C101" s="7">
        <v>12</v>
      </c>
      <c r="D101" s="7">
        <f t="shared" si="100"/>
        <v>0.72868643351612905</v>
      </c>
      <c r="E101" s="10">
        <f t="shared" si="101"/>
        <v>0.52772444490000003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1.9923650516451601</v>
      </c>
      <c r="E105" s="7"/>
      <c r="F105" s="7"/>
      <c r="G105" s="1">
        <v>1</v>
      </c>
      <c r="H105" s="9">
        <f t="shared" ref="H105:H116" si="103">E106</f>
        <v>1.9923650516451601</v>
      </c>
      <c r="I105" s="9">
        <f t="shared" ref="I105:I116" si="104">H105+273.15</f>
        <v>275.14236505164513</v>
      </c>
      <c r="J105" s="9">
        <f t="shared" ref="J105:J116" si="105">EXP(($C$15*(I105-$C$13))/($C$16*I105*$C$13))</f>
        <v>2.2558398497360816E-2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1.4615365502121455E-2</v>
      </c>
      <c r="Q105" s="12">
        <f t="shared" ref="Q105:Q116" si="109">P105*$B$107</f>
        <v>4.3846096506364365E-3</v>
      </c>
      <c r="R105" s="9">
        <f t="shared" ref="R105:R116" si="110">L105*$B$107</f>
        <v>0.19436706250000002</v>
      </c>
      <c r="S105" s="13">
        <f t="shared" ref="S105:S116" si="111">Q105/R105</f>
        <v>2.2558398497360816E-2</v>
      </c>
      <c r="T105" s="2">
        <f t="shared" ref="T105:T116" si="112">$B$106/100</f>
        <v>0.01</v>
      </c>
      <c r="U105" s="14">
        <f t="shared" ref="U105:U116" si="113">S105*T105</f>
        <v>2.2558398497360817E-4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5.7155839849736085E-3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799.83333333333337</v>
      </c>
      <c r="AX105" s="1">
        <f t="shared" ref="AX105:AX116" si="120">AW105*10000*AV105*0.67*AU105*AT105</f>
        <v>595329.74764730257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-7.6711929202580604</v>
      </c>
      <c r="E106" s="10">
        <f t="shared" ref="E106:E117" si="122">D105</f>
        <v>1.9923650516451601</v>
      </c>
      <c r="F106" s="7" t="s">
        <v>83</v>
      </c>
      <c r="G106" s="1">
        <v>2</v>
      </c>
      <c r="H106" s="9">
        <f t="shared" si="103"/>
        <v>-7.6711929202580604</v>
      </c>
      <c r="I106" s="9">
        <f t="shared" si="104"/>
        <v>265.4788070797419</v>
      </c>
      <c r="J106" s="9">
        <f t="shared" si="105"/>
        <v>6.2211838927004846E-3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1.2811650511645454</v>
      </c>
      <c r="P106" s="9">
        <f t="shared" si="108"/>
        <v>7.9703633801956626E-3</v>
      </c>
      <c r="Q106" s="12">
        <f t="shared" si="109"/>
        <v>2.3911090140586989E-3</v>
      </c>
      <c r="R106" s="9">
        <f t="shared" si="110"/>
        <v>0.19436706250000002</v>
      </c>
      <c r="S106" s="13">
        <f t="shared" si="111"/>
        <v>1.2302027840024071E-2</v>
      </c>
      <c r="T106" s="2">
        <f t="shared" si="112"/>
        <v>0.01</v>
      </c>
      <c r="U106" s="14">
        <f t="shared" si="113"/>
        <v>1.2302027840024071E-4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5.613020278400241E-3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799.83333333333337</v>
      </c>
      <c r="AX106" s="1">
        <f t="shared" si="120"/>
        <v>584646.81031095679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1.0358864437930999</v>
      </c>
      <c r="E107" s="10">
        <f t="shared" si="122"/>
        <v>-7.6711929202580604</v>
      </c>
      <c r="F107" s="7" t="s">
        <v>83</v>
      </c>
      <c r="G107" s="1">
        <v>3</v>
      </c>
      <c r="H107" s="9">
        <f t="shared" si="103"/>
        <v>1.0358864437930999</v>
      </c>
      <c r="I107" s="9">
        <f t="shared" si="104"/>
        <v>274.18588644379309</v>
      </c>
      <c r="J107" s="9">
        <f t="shared" si="105"/>
        <v>1.9938612597348686E-2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1.921084896117683</v>
      </c>
      <c r="P107" s="9">
        <f t="shared" si="108"/>
        <v>3.8303767510308326E-2</v>
      </c>
      <c r="Q107" s="12">
        <f t="shared" si="109"/>
        <v>1.1491130253092497E-2</v>
      </c>
      <c r="R107" s="9">
        <f t="shared" si="110"/>
        <v>0.19436706250000002</v>
      </c>
      <c r="S107" s="13">
        <f t="shared" si="111"/>
        <v>5.9120769256326526E-2</v>
      </c>
      <c r="T107" s="2">
        <f t="shared" si="112"/>
        <v>0.01</v>
      </c>
      <c r="U107" s="14">
        <f t="shared" si="113"/>
        <v>5.9120769256326526E-4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6.0812076925632653E-3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799.83333333333337</v>
      </c>
      <c r="AX107" s="1">
        <f t="shared" si="120"/>
        <v>633412.76246179431</v>
      </c>
    </row>
    <row r="108" spans="1:50" x14ac:dyDescent="0.15">
      <c r="C108" s="7">
        <v>3</v>
      </c>
      <c r="D108" s="7">
        <f t="shared" si="121"/>
        <v>0.94562679206451605</v>
      </c>
      <c r="E108" s="10">
        <f t="shared" si="122"/>
        <v>1.0358864437930999</v>
      </c>
      <c r="F108" s="7" t="s">
        <v>83</v>
      </c>
      <c r="G108" s="1">
        <v>4</v>
      </c>
      <c r="H108" s="9">
        <f t="shared" si="103"/>
        <v>0.94562679206451605</v>
      </c>
      <c r="I108" s="9">
        <f t="shared" si="104"/>
        <v>274.09562679206448</v>
      </c>
      <c r="J108" s="9">
        <f t="shared" si="105"/>
        <v>1.9706808925722501E-2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2.5306713369407081</v>
      </c>
      <c r="P108" s="9">
        <f t="shared" si="108"/>
        <v>4.9871456490893244E-2</v>
      </c>
      <c r="Q108" s="12">
        <f t="shared" si="109"/>
        <v>1.4961436947267972E-2</v>
      </c>
      <c r="R108" s="9">
        <f t="shared" si="110"/>
        <v>0.19436706250000002</v>
      </c>
      <c r="S108" s="13">
        <f t="shared" si="111"/>
        <v>7.6975166238713782E-2</v>
      </c>
      <c r="T108" s="2">
        <f t="shared" si="112"/>
        <v>0.01</v>
      </c>
      <c r="U108" s="14">
        <f t="shared" si="113"/>
        <v>7.6975166238713781E-4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6.2597516623871382E-3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799.83333333333337</v>
      </c>
      <c r="AX108" s="1">
        <f t="shared" si="120"/>
        <v>652009.73116676637</v>
      </c>
    </row>
    <row r="109" spans="1:50" x14ac:dyDescent="0.15">
      <c r="C109" s="7">
        <v>4</v>
      </c>
      <c r="D109" s="7">
        <f t="shared" si="121"/>
        <v>6.1893544997666696</v>
      </c>
      <c r="E109" s="10">
        <f t="shared" si="122"/>
        <v>0.94562679206451605</v>
      </c>
      <c r="F109" s="7" t="s">
        <v>83</v>
      </c>
      <c r="G109" s="1">
        <v>5</v>
      </c>
      <c r="H109" s="9">
        <f t="shared" si="103"/>
        <v>6.1893544997666696</v>
      </c>
      <c r="I109" s="9">
        <f t="shared" si="104"/>
        <v>279.33935449976667</v>
      </c>
      <c r="J109" s="9">
        <f t="shared" si="105"/>
        <v>3.8390277617448142E-2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2.3567598864273243</v>
      </c>
      <c r="O109" s="9">
        <f t="shared" si="123"/>
        <v>0.77193020235582432</v>
      </c>
      <c r="P109" s="9">
        <f t="shared" si="108"/>
        <v>2.9634614769733017E-2</v>
      </c>
      <c r="Q109" s="12">
        <f t="shared" si="109"/>
        <v>8.8903844309199051E-3</v>
      </c>
      <c r="R109" s="9">
        <f t="shared" si="110"/>
        <v>0.19436706250000002</v>
      </c>
      <c r="S109" s="13">
        <f t="shared" si="111"/>
        <v>4.5740180031376997E-2</v>
      </c>
      <c r="T109" s="2">
        <f t="shared" si="112"/>
        <v>0.01</v>
      </c>
      <c r="U109" s="14">
        <f t="shared" si="113"/>
        <v>4.5740180031376997E-4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5.9474018003137698E-3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799.83333333333337</v>
      </c>
      <c r="AX109" s="1">
        <f t="shared" si="120"/>
        <v>619475.66902111727</v>
      </c>
    </row>
    <row r="110" spans="1:50" x14ac:dyDescent="0.15">
      <c r="C110" s="7">
        <v>5</v>
      </c>
      <c r="D110" s="7">
        <f t="shared" si="121"/>
        <v>13.911868783999999</v>
      </c>
      <c r="E110" s="10">
        <f t="shared" si="122"/>
        <v>6.1893544997666696</v>
      </c>
      <c r="F110" s="7" t="s">
        <v>85</v>
      </c>
      <c r="G110" s="1">
        <v>6</v>
      </c>
      <c r="H110" s="9">
        <f t="shared" si="103"/>
        <v>13.911868783999999</v>
      </c>
      <c r="I110" s="9">
        <f t="shared" si="104"/>
        <v>287.06186878399996</v>
      </c>
      <c r="J110" s="9">
        <f t="shared" si="105"/>
        <v>9.8053238313524804E-2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1.3901857959194248</v>
      </c>
      <c r="P110" s="9">
        <f t="shared" si="108"/>
        <v>0.13631221914736452</v>
      </c>
      <c r="Q110" s="12">
        <f t="shared" si="109"/>
        <v>4.0893665744209357E-2</v>
      </c>
      <c r="R110" s="9">
        <f t="shared" si="110"/>
        <v>0.19436706250000002</v>
      </c>
      <c r="S110" s="13">
        <f t="shared" si="111"/>
        <v>0.21039401027223609</v>
      </c>
      <c r="T110" s="2">
        <f t="shared" si="112"/>
        <v>0.01</v>
      </c>
      <c r="U110" s="14">
        <f t="shared" si="113"/>
        <v>2.1039401027223609E-3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7.5939401027223614E-3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799.83333333333337</v>
      </c>
      <c r="AX110" s="1">
        <f t="shared" si="120"/>
        <v>790977.51986288233</v>
      </c>
    </row>
    <row r="111" spans="1:50" x14ac:dyDescent="0.15">
      <c r="C111" s="7">
        <v>6</v>
      </c>
      <c r="D111" s="7">
        <f t="shared" si="121"/>
        <v>16.3311799357</v>
      </c>
      <c r="E111" s="10">
        <f t="shared" si="122"/>
        <v>13.911868783999999</v>
      </c>
      <c r="F111" s="7" t="s">
        <v>83</v>
      </c>
      <c r="G111" s="1">
        <v>7</v>
      </c>
      <c r="H111" s="9">
        <f t="shared" si="103"/>
        <v>16.3311799357</v>
      </c>
      <c r="I111" s="9">
        <f t="shared" si="104"/>
        <v>289.48117993569997</v>
      </c>
      <c r="J111" s="9">
        <f t="shared" si="105"/>
        <v>0.13018851906131415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1.9017637851053939</v>
      </c>
      <c r="P111" s="9">
        <f t="shared" si="108"/>
        <v>0.24758781078731051</v>
      </c>
      <c r="Q111" s="12">
        <f t="shared" si="109"/>
        <v>7.4276343236193157E-2</v>
      </c>
      <c r="R111" s="9">
        <f t="shared" si="110"/>
        <v>0.19436706250000002</v>
      </c>
      <c r="S111" s="13">
        <f t="shared" si="111"/>
        <v>0.38214470230105552</v>
      </c>
      <c r="T111" s="2">
        <f t="shared" si="112"/>
        <v>0.01</v>
      </c>
      <c r="U111" s="14">
        <f t="shared" si="113"/>
        <v>3.8214470230105552E-3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1.3771447023010554E-2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799.83333333333337</v>
      </c>
      <c r="AX111" s="1">
        <f t="shared" si="120"/>
        <v>1434420.7175506889</v>
      </c>
    </row>
    <row r="112" spans="1:50" x14ac:dyDescent="0.15">
      <c r="C112" s="7">
        <v>7</v>
      </c>
      <c r="D112" s="7">
        <f t="shared" si="121"/>
        <v>18.081725551935499</v>
      </c>
      <c r="E112" s="10">
        <f t="shared" si="122"/>
        <v>16.3311799357</v>
      </c>
      <c r="F112" s="7" t="s">
        <v>83</v>
      </c>
      <c r="G112" s="1">
        <v>8</v>
      </c>
      <c r="H112" s="9">
        <f t="shared" si="103"/>
        <v>18.081725551935499</v>
      </c>
      <c r="I112" s="9">
        <f t="shared" si="104"/>
        <v>291.23172555193548</v>
      </c>
      <c r="J112" s="9">
        <f t="shared" si="105"/>
        <v>0.1593590474250462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2.302066182651417</v>
      </c>
      <c r="P112" s="9">
        <f t="shared" si="108"/>
        <v>0.36685507397674222</v>
      </c>
      <c r="Q112" s="12">
        <f t="shared" si="109"/>
        <v>0.11005652219302266</v>
      </c>
      <c r="R112" s="9">
        <f t="shared" si="110"/>
        <v>0.19436706250000002</v>
      </c>
      <c r="S112" s="13">
        <f t="shared" si="111"/>
        <v>0.56623031071955743</v>
      </c>
      <c r="T112" s="2">
        <f t="shared" si="112"/>
        <v>0.01</v>
      </c>
      <c r="U112" s="14">
        <f t="shared" si="113"/>
        <v>5.6623031071955741E-3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1.5612303107195573E-2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799.83333333333337</v>
      </c>
      <c r="AX112" s="1">
        <f t="shared" si="120"/>
        <v>1626162.5222261266</v>
      </c>
    </row>
    <row r="113" spans="1:53" x14ac:dyDescent="0.15">
      <c r="C113" s="7">
        <v>8</v>
      </c>
      <c r="D113" s="7">
        <f t="shared" si="121"/>
        <v>16.532089963548401</v>
      </c>
      <c r="E113" s="10">
        <f t="shared" si="122"/>
        <v>18.081725551935499</v>
      </c>
      <c r="F113" s="7" t="s">
        <v>83</v>
      </c>
      <c r="G113" s="1">
        <v>9</v>
      </c>
      <c r="H113" s="9">
        <f t="shared" si="103"/>
        <v>16.532089963548401</v>
      </c>
      <c r="I113" s="9">
        <f t="shared" si="104"/>
        <v>289.68208996354838</v>
      </c>
      <c r="J113" s="9">
        <f t="shared" si="105"/>
        <v>0.13326124282792934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2.5831013170080084</v>
      </c>
      <c r="P113" s="9">
        <f t="shared" si="108"/>
        <v>0.34422729185494827</v>
      </c>
      <c r="Q113" s="12">
        <f t="shared" si="109"/>
        <v>0.10326818755648448</v>
      </c>
      <c r="R113" s="9">
        <f t="shared" si="110"/>
        <v>0.19436706250000002</v>
      </c>
      <c r="S113" s="13">
        <f t="shared" si="111"/>
        <v>0.53130497641021079</v>
      </c>
      <c r="T113" s="2">
        <f t="shared" si="112"/>
        <v>0.01</v>
      </c>
      <c r="U113" s="14">
        <f t="shared" si="113"/>
        <v>5.3130497641021082E-3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1.5263049764102109E-2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799.83333333333337</v>
      </c>
      <c r="AX113" s="1">
        <f t="shared" si="120"/>
        <v>1589784.6288812929</v>
      </c>
    </row>
    <row r="114" spans="1:53" x14ac:dyDescent="0.15">
      <c r="C114" s="7">
        <v>9</v>
      </c>
      <c r="D114" s="7">
        <f t="shared" si="121"/>
        <v>13.1137911346667</v>
      </c>
      <c r="E114" s="10">
        <f t="shared" si="122"/>
        <v>16.532089963548401</v>
      </c>
      <c r="F114" s="7" t="s">
        <v>83</v>
      </c>
      <c r="G114" s="1">
        <v>10</v>
      </c>
      <c r="H114" s="9">
        <f t="shared" si="103"/>
        <v>13.1137911346667</v>
      </c>
      <c r="I114" s="9">
        <f t="shared" si="104"/>
        <v>286.26379113466669</v>
      </c>
      <c r="J114" s="9">
        <f t="shared" si="105"/>
        <v>8.9205979341062294E-2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2.8867642334863937</v>
      </c>
      <c r="P114" s="9">
        <f t="shared" si="108"/>
        <v>0.25751663057490476</v>
      </c>
      <c r="Q114" s="12">
        <f t="shared" si="109"/>
        <v>7.7254989172471422E-2</v>
      </c>
      <c r="R114" s="9">
        <f t="shared" si="110"/>
        <v>0.19436706250000002</v>
      </c>
      <c r="S114" s="13">
        <f t="shared" si="111"/>
        <v>0.39746955157318087</v>
      </c>
      <c r="T114" s="2">
        <f t="shared" si="112"/>
        <v>0.01</v>
      </c>
      <c r="U114" s="14">
        <f t="shared" si="113"/>
        <v>3.9746955157318091E-3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1.3924695515731809E-2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799.83333333333337</v>
      </c>
      <c r="AX114" s="1">
        <f t="shared" si="120"/>
        <v>1450382.9336145117</v>
      </c>
    </row>
    <row r="115" spans="1:53" x14ac:dyDescent="0.15">
      <c r="C115" s="7">
        <v>10</v>
      </c>
      <c r="D115" s="7">
        <f t="shared" si="121"/>
        <v>4.6476989796451598</v>
      </c>
      <c r="E115" s="10">
        <f t="shared" si="122"/>
        <v>13.1137911346667</v>
      </c>
      <c r="F115" s="7" t="s">
        <v>83</v>
      </c>
      <c r="G115" s="1">
        <v>11</v>
      </c>
      <c r="H115" s="9">
        <f t="shared" si="103"/>
        <v>4.6476989796451598</v>
      </c>
      <c r="I115" s="9">
        <f t="shared" si="104"/>
        <v>277.79769897964513</v>
      </c>
      <c r="J115" s="9">
        <f t="shared" si="105"/>
        <v>3.163822362799612E-2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2.4977852227659145</v>
      </c>
      <c r="O115" s="9">
        <f t="shared" si="123"/>
        <v>0.77935258847890809</v>
      </c>
      <c r="P115" s="9">
        <f t="shared" si="108"/>
        <v>2.4657331479353325E-2</v>
      </c>
      <c r="Q115" s="12">
        <f t="shared" si="109"/>
        <v>7.3971994438059973E-3</v>
      </c>
      <c r="R115" s="9">
        <f t="shared" si="110"/>
        <v>0.19436706250000002</v>
      </c>
      <c r="S115" s="13">
        <f t="shared" si="111"/>
        <v>3.8057885676005404E-2</v>
      </c>
      <c r="T115" s="2">
        <f t="shared" si="112"/>
        <v>0.01</v>
      </c>
      <c r="U115" s="14">
        <f t="shared" si="113"/>
        <v>3.8057885676005403E-4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5.870578856760054E-3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799.83333333333337</v>
      </c>
      <c r="AX115" s="1">
        <f t="shared" si="120"/>
        <v>611473.86488008907</v>
      </c>
    </row>
    <row r="116" spans="1:53" x14ac:dyDescent="0.15">
      <c r="C116" s="7">
        <v>11</v>
      </c>
      <c r="D116" s="7">
        <f t="shared" si="121"/>
        <v>0.52772444490000003</v>
      </c>
      <c r="E116" s="10">
        <f t="shared" si="122"/>
        <v>4.6476989796451598</v>
      </c>
      <c r="F116" s="7" t="s">
        <v>85</v>
      </c>
      <c r="G116" s="1">
        <v>12</v>
      </c>
      <c r="H116" s="9">
        <f t="shared" si="103"/>
        <v>0.52772444490000003</v>
      </c>
      <c r="I116" s="9">
        <f t="shared" si="104"/>
        <v>273.67772444489998</v>
      </c>
      <c r="J116" s="9">
        <f t="shared" si="105"/>
        <v>1.8666314627054901E-2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1.4025854653328884</v>
      </c>
      <c r="P116" s="9">
        <f t="shared" si="108"/>
        <v>2.6181101587237899E-2</v>
      </c>
      <c r="Q116" s="12">
        <f t="shared" si="109"/>
        <v>7.8543304761713693E-3</v>
      </c>
      <c r="R116" s="9">
        <f t="shared" si="110"/>
        <v>0.19436706250000002</v>
      </c>
      <c r="S116" s="13">
        <f t="shared" si="111"/>
        <v>4.0409781241466096E-2</v>
      </c>
      <c r="T116" s="2">
        <f t="shared" si="112"/>
        <v>0.01</v>
      </c>
      <c r="U116" s="14">
        <f t="shared" si="113"/>
        <v>4.0409781241466095E-4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5.8940978124146608E-3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799.83333333333337</v>
      </c>
      <c r="AX116" s="1">
        <f t="shared" si="120"/>
        <v>613923.57675058127</v>
      </c>
      <c r="AY116" s="1">
        <f>SUM(AX105:AX116)</f>
        <v>11202000.48437411</v>
      </c>
    </row>
    <row r="117" spans="1:53" x14ac:dyDescent="0.15">
      <c r="C117" s="7">
        <v>12</v>
      </c>
      <c r="D117" s="7">
        <f t="shared" si="121"/>
        <v>0.72868643351612905</v>
      </c>
      <c r="E117" s="10">
        <f t="shared" si="122"/>
        <v>0.52772444490000003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1.9923650516451601</v>
      </c>
      <c r="E121" s="7"/>
      <c r="F121" s="7"/>
      <c r="G121" s="1">
        <v>1</v>
      </c>
      <c r="H121" s="9">
        <f t="shared" ref="H121:H132" si="124">E122</f>
        <v>1.9923650516451601</v>
      </c>
      <c r="I121" s="9">
        <f t="shared" ref="I121:I132" si="125">H121+273.15</f>
        <v>275.14236505164513</v>
      </c>
      <c r="J121" s="9">
        <f t="shared" ref="J121:J132" si="126">EXP(($C$15*(I121-$C$13))/($C$16*I121*$C$13))</f>
        <v>2.2558398497360816E-2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6.4223760521986244E-3</v>
      </c>
      <c r="Q121" s="12">
        <f t="shared" ref="Q121:Q132" si="130">P121*$B$123</f>
        <v>2.119384097225546E-3</v>
      </c>
      <c r="R121" s="9">
        <f t="shared" ref="R121:R132" si="131">L121*$B$123</f>
        <v>9.3951000000000007E-2</v>
      </c>
      <c r="S121" s="13">
        <f t="shared" ref="S121:S132" si="132">Q121/R121</f>
        <v>2.2558398497360813E-2</v>
      </c>
      <c r="T121" s="2">
        <f t="shared" ref="T121:T132" si="133">$B$122/100</f>
        <v>0.01</v>
      </c>
      <c r="U121" s="14">
        <f t="shared" ref="U121:U132" si="134">S121*T121</f>
        <v>2.2558398497360814E-4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5.7155839849736085E-3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-7.6711929202580604</v>
      </c>
      <c r="E122" s="10">
        <f t="shared" ref="E122:E133" si="145">D121</f>
        <v>1.9923650516451601</v>
      </c>
      <c r="F122" s="7" t="s">
        <v>83</v>
      </c>
      <c r="G122" s="1">
        <v>2</v>
      </c>
      <c r="H122" s="9">
        <f t="shared" si="124"/>
        <v>-7.6711929202580604</v>
      </c>
      <c r="I122" s="9">
        <f t="shared" si="125"/>
        <v>265.4788070797419</v>
      </c>
      <c r="J122" s="9">
        <f t="shared" si="126"/>
        <v>6.2211838927004846E-3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0.56297762394780138</v>
      </c>
      <c r="P122" s="9">
        <f t="shared" si="129"/>
        <v>3.5023873260548524E-3</v>
      </c>
      <c r="Q122" s="12">
        <f t="shared" si="130"/>
        <v>1.1557878175981013E-3</v>
      </c>
      <c r="R122" s="9">
        <f t="shared" si="131"/>
        <v>9.3951000000000007E-2</v>
      </c>
      <c r="S122" s="13">
        <f t="shared" si="132"/>
        <v>1.2302027840024068E-2</v>
      </c>
      <c r="T122" s="2">
        <f t="shared" si="133"/>
        <v>0.01</v>
      </c>
      <c r="U122" s="14">
        <f t="shared" si="134"/>
        <v>1.2302027840024068E-4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5.613020278400241E-3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1.0358864437930999</v>
      </c>
      <c r="E123" s="10">
        <f t="shared" si="145"/>
        <v>-7.6711929202580604</v>
      </c>
      <c r="F123" s="7" t="s">
        <v>83</v>
      </c>
      <c r="G123" s="1">
        <v>3</v>
      </c>
      <c r="H123" s="9">
        <f t="shared" si="124"/>
        <v>1.0358864437930999</v>
      </c>
      <c r="I123" s="9">
        <f t="shared" si="125"/>
        <v>274.18588644379309</v>
      </c>
      <c r="J123" s="9">
        <f t="shared" si="126"/>
        <v>1.9938612597348686E-2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0.84417523662174654</v>
      </c>
      <c r="P123" s="9">
        <f t="shared" si="129"/>
        <v>1.6831683007276162E-2</v>
      </c>
      <c r="Q123" s="12">
        <f t="shared" si="130"/>
        <v>5.554455392401134E-3</v>
      </c>
      <c r="R123" s="9">
        <f t="shared" si="131"/>
        <v>9.3951000000000007E-2</v>
      </c>
      <c r="S123" s="13">
        <f t="shared" si="132"/>
        <v>5.9120769256326526E-2</v>
      </c>
      <c r="T123" s="2">
        <f t="shared" si="133"/>
        <v>0.01</v>
      </c>
      <c r="U123" s="14">
        <f t="shared" si="134"/>
        <v>5.9120769256326526E-4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6.0812076925632653E-3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0.94562679206451605</v>
      </c>
      <c r="E124" s="10">
        <f t="shared" si="145"/>
        <v>1.0358864437930999</v>
      </c>
      <c r="F124" s="7" t="s">
        <v>83</v>
      </c>
      <c r="G124" s="1">
        <v>4</v>
      </c>
      <c r="H124" s="9">
        <f t="shared" si="124"/>
        <v>0.94562679206451605</v>
      </c>
      <c r="I124" s="9">
        <f t="shared" si="125"/>
        <v>274.09562679206448</v>
      </c>
      <c r="J124" s="9">
        <f t="shared" si="126"/>
        <v>1.9706808925722501E-2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1.1120435536144704</v>
      </c>
      <c r="P124" s="9">
        <f t="shared" si="129"/>
        <v>2.1914829828161814E-2</v>
      </c>
      <c r="Q124" s="12">
        <f t="shared" si="130"/>
        <v>7.2318938432933992E-3</v>
      </c>
      <c r="R124" s="9">
        <f t="shared" si="131"/>
        <v>9.3951000000000007E-2</v>
      </c>
      <c r="S124" s="13">
        <f t="shared" si="132"/>
        <v>7.6975166238713782E-2</v>
      </c>
      <c r="T124" s="2">
        <f t="shared" si="133"/>
        <v>0.01</v>
      </c>
      <c r="U124" s="14">
        <f t="shared" si="134"/>
        <v>7.6975166238713781E-4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6.2597516623871382E-3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6.1893544997666696</v>
      </c>
      <c r="E125" s="10">
        <f t="shared" si="145"/>
        <v>0.94562679206451605</v>
      </c>
      <c r="F125" s="7" t="s">
        <v>83</v>
      </c>
      <c r="G125" s="1">
        <v>5</v>
      </c>
      <c r="H125" s="9">
        <f t="shared" si="124"/>
        <v>6.1893544997666696</v>
      </c>
      <c r="I125" s="9">
        <f t="shared" si="125"/>
        <v>279.33935449976667</v>
      </c>
      <c r="J125" s="9">
        <f t="shared" si="126"/>
        <v>3.8390277617448142E-2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1.0356222875969932</v>
      </c>
      <c r="O125" s="9">
        <f t="shared" si="146"/>
        <v>0.33920643618931545</v>
      </c>
      <c r="P125" s="9">
        <f t="shared" si="129"/>
        <v>1.3022229254933028E-2</v>
      </c>
      <c r="Q125" s="12">
        <f t="shared" si="130"/>
        <v>4.2973356541278996E-3</v>
      </c>
      <c r="R125" s="9">
        <f t="shared" si="131"/>
        <v>9.3951000000000007E-2</v>
      </c>
      <c r="S125" s="13">
        <f t="shared" si="132"/>
        <v>4.574018003137699E-2</v>
      </c>
      <c r="T125" s="2">
        <f t="shared" si="133"/>
        <v>0.01</v>
      </c>
      <c r="U125" s="14">
        <f t="shared" si="134"/>
        <v>4.5740180031376992E-4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5.9474018003137698E-3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13.911868783999999</v>
      </c>
      <c r="E126" s="10">
        <f t="shared" si="145"/>
        <v>6.1893544997666696</v>
      </c>
      <c r="F126" s="7" t="s">
        <v>85</v>
      </c>
      <c r="G126" s="1">
        <v>6</v>
      </c>
      <c r="H126" s="9">
        <f t="shared" si="124"/>
        <v>13.911868783999999</v>
      </c>
      <c r="I126" s="9">
        <f t="shared" si="125"/>
        <v>287.06186878399996</v>
      </c>
      <c r="J126" s="9">
        <f t="shared" si="126"/>
        <v>9.8053238313524804E-2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0.61088420693438239</v>
      </c>
      <c r="P126" s="9">
        <f t="shared" si="129"/>
        <v>5.9899174724505601E-2</v>
      </c>
      <c r="Q126" s="12">
        <f t="shared" si="130"/>
        <v>1.9766727659086849E-2</v>
      </c>
      <c r="R126" s="9">
        <f t="shared" si="131"/>
        <v>9.3951000000000007E-2</v>
      </c>
      <c r="S126" s="13">
        <f t="shared" si="132"/>
        <v>0.21039401027223603</v>
      </c>
      <c r="T126" s="2">
        <f t="shared" si="133"/>
        <v>0.01</v>
      </c>
      <c r="U126" s="14">
        <f t="shared" si="134"/>
        <v>2.1039401027223605E-3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7.5939401027223605E-3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16.3311799357</v>
      </c>
      <c r="E127" s="10">
        <f t="shared" si="145"/>
        <v>13.911868783999999</v>
      </c>
      <c r="F127" s="7" t="s">
        <v>83</v>
      </c>
      <c r="G127" s="1">
        <v>7</v>
      </c>
      <c r="H127" s="9">
        <f t="shared" si="124"/>
        <v>16.3311799357</v>
      </c>
      <c r="I127" s="9">
        <f t="shared" si="125"/>
        <v>289.48117993569997</v>
      </c>
      <c r="J127" s="9">
        <f t="shared" si="126"/>
        <v>0.13018851906131415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0.83568503220987689</v>
      </c>
      <c r="P127" s="9">
        <f t="shared" si="129"/>
        <v>0.10879659674511048</v>
      </c>
      <c r="Q127" s="12">
        <f t="shared" si="130"/>
        <v>3.5902876925886458E-2</v>
      </c>
      <c r="R127" s="9">
        <f t="shared" si="131"/>
        <v>9.3951000000000007E-2</v>
      </c>
      <c r="S127" s="13">
        <f t="shared" si="132"/>
        <v>0.38214470230105541</v>
      </c>
      <c r="T127" s="2">
        <f t="shared" si="133"/>
        <v>0.01</v>
      </c>
      <c r="U127" s="14">
        <f t="shared" si="134"/>
        <v>3.8214470230105544E-3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1.3771447023010554E-2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18.081725551935499</v>
      </c>
      <c r="E128" s="10">
        <f t="shared" si="145"/>
        <v>16.3311799357</v>
      </c>
      <c r="F128" s="7" t="s">
        <v>83</v>
      </c>
      <c r="G128" s="1">
        <v>8</v>
      </c>
      <c r="H128" s="9">
        <f t="shared" si="124"/>
        <v>18.081725551935499</v>
      </c>
      <c r="I128" s="9">
        <f t="shared" si="125"/>
        <v>291.23172555193548</v>
      </c>
      <c r="J128" s="9">
        <f t="shared" si="126"/>
        <v>0.1593590474250462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1.0115884354647664</v>
      </c>
      <c r="P128" s="9">
        <f t="shared" si="129"/>
        <v>0.161205769461858</v>
      </c>
      <c r="Q128" s="12">
        <f t="shared" si="130"/>
        <v>5.3197903922413144E-2</v>
      </c>
      <c r="R128" s="9">
        <f t="shared" si="131"/>
        <v>9.3951000000000007E-2</v>
      </c>
      <c r="S128" s="13">
        <f t="shared" si="132"/>
        <v>0.56623031071955743</v>
      </c>
      <c r="T128" s="2">
        <f t="shared" si="133"/>
        <v>0.01</v>
      </c>
      <c r="U128" s="14">
        <f t="shared" si="134"/>
        <v>5.6623031071955741E-3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1.5612303107195573E-2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16.532089963548401</v>
      </c>
      <c r="E129" s="10">
        <f t="shared" si="145"/>
        <v>18.081725551935499</v>
      </c>
      <c r="F129" s="7" t="s">
        <v>83</v>
      </c>
      <c r="G129" s="1">
        <v>9</v>
      </c>
      <c r="H129" s="9">
        <f t="shared" si="124"/>
        <v>16.532089963548401</v>
      </c>
      <c r="I129" s="9">
        <f t="shared" si="125"/>
        <v>289.68208996354838</v>
      </c>
      <c r="J129" s="9">
        <f t="shared" si="126"/>
        <v>0.13326124282792934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1.1350826660029083</v>
      </c>
      <c r="P129" s="9">
        <f t="shared" si="129"/>
        <v>0.15126252678398697</v>
      </c>
      <c r="Q129" s="12">
        <f t="shared" si="130"/>
        <v>4.9916633838715703E-2</v>
      </c>
      <c r="R129" s="9">
        <f t="shared" si="131"/>
        <v>9.3951000000000007E-2</v>
      </c>
      <c r="S129" s="13">
        <f t="shared" si="132"/>
        <v>0.53130497641021068</v>
      </c>
      <c r="T129" s="2">
        <f t="shared" si="133"/>
        <v>0.01</v>
      </c>
      <c r="U129" s="14">
        <f t="shared" si="134"/>
        <v>5.3130497641021074E-3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1.5263049764102109E-2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13.1137911346667</v>
      </c>
      <c r="E130" s="10">
        <f t="shared" si="145"/>
        <v>16.532089963548401</v>
      </c>
      <c r="F130" s="7" t="s">
        <v>83</v>
      </c>
      <c r="G130" s="1">
        <v>10</v>
      </c>
      <c r="H130" s="9">
        <f t="shared" si="124"/>
        <v>13.1137911346667</v>
      </c>
      <c r="I130" s="9">
        <f t="shared" si="125"/>
        <v>286.26379113466669</v>
      </c>
      <c r="J130" s="9">
        <f t="shared" si="126"/>
        <v>8.9205979341062294E-2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1.2685201392189214</v>
      </c>
      <c r="P130" s="9">
        <f t="shared" si="129"/>
        <v>0.11315958133288456</v>
      </c>
      <c r="Q130" s="12">
        <f t="shared" si="130"/>
        <v>3.7342661839851909E-2</v>
      </c>
      <c r="R130" s="9">
        <f t="shared" si="131"/>
        <v>9.3951000000000007E-2</v>
      </c>
      <c r="S130" s="13">
        <f t="shared" si="132"/>
        <v>0.39746955157318076</v>
      </c>
      <c r="T130" s="2">
        <f t="shared" si="133"/>
        <v>0.01</v>
      </c>
      <c r="U130" s="14">
        <f t="shared" si="134"/>
        <v>3.9746955157318074E-3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1.3924695515731809E-2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4.6476989796451598</v>
      </c>
      <c r="E131" s="10">
        <f t="shared" si="145"/>
        <v>13.1137911346667</v>
      </c>
      <c r="F131" s="7" t="s">
        <v>83</v>
      </c>
      <c r="G131" s="1">
        <v>11</v>
      </c>
      <c r="H131" s="9">
        <f t="shared" si="124"/>
        <v>4.6476989796451598</v>
      </c>
      <c r="I131" s="9">
        <f t="shared" si="125"/>
        <v>277.79769897964513</v>
      </c>
      <c r="J131" s="9">
        <f t="shared" si="126"/>
        <v>3.163822362799612E-2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1.0975925299917351</v>
      </c>
      <c r="O131" s="9">
        <f t="shared" si="146"/>
        <v>0.34246802789430175</v>
      </c>
      <c r="P131" s="9">
        <f t="shared" si="129"/>
        <v>1.0835080051958733E-2</v>
      </c>
      <c r="Q131" s="12">
        <f t="shared" si="130"/>
        <v>3.5755764171463821E-3</v>
      </c>
      <c r="R131" s="9">
        <f t="shared" si="131"/>
        <v>9.3951000000000007E-2</v>
      </c>
      <c r="S131" s="13">
        <f t="shared" si="132"/>
        <v>3.8057885676005383E-2</v>
      </c>
      <c r="T131" s="2">
        <f t="shared" si="133"/>
        <v>0.01</v>
      </c>
      <c r="U131" s="14">
        <f t="shared" si="134"/>
        <v>3.8057885676005387E-4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5.870578856760054E-3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0.52772444490000003</v>
      </c>
      <c r="E132" s="10">
        <f t="shared" si="145"/>
        <v>4.6476989796451598</v>
      </c>
      <c r="F132" s="7" t="s">
        <v>85</v>
      </c>
      <c r="G132" s="1">
        <v>12</v>
      </c>
      <c r="H132" s="9">
        <f t="shared" si="124"/>
        <v>0.52772444490000003</v>
      </c>
      <c r="I132" s="9">
        <f t="shared" si="125"/>
        <v>273.67772444489998</v>
      </c>
      <c r="J132" s="9">
        <f t="shared" si="126"/>
        <v>1.8666314627054901E-2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0.61633294784234294</v>
      </c>
      <c r="P132" s="9">
        <f t="shared" si="129"/>
        <v>1.1504664719445392E-2</v>
      </c>
      <c r="Q132" s="12">
        <f t="shared" si="130"/>
        <v>3.7965393574169795E-3</v>
      </c>
      <c r="R132" s="9">
        <f t="shared" si="131"/>
        <v>9.3951000000000007E-2</v>
      </c>
      <c r="S132" s="13">
        <f t="shared" si="132"/>
        <v>4.0409781241466075E-2</v>
      </c>
      <c r="T132" s="2">
        <f t="shared" si="133"/>
        <v>0.01</v>
      </c>
      <c r="U132" s="14">
        <f t="shared" si="134"/>
        <v>4.0409781241466074E-4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5.8940978124146608E-3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0.72868643351612905</v>
      </c>
      <c r="E133" s="10">
        <f t="shared" si="145"/>
        <v>0.52772444490000003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1.9923650516451601</v>
      </c>
      <c r="E136" s="7"/>
      <c r="F136" s="7"/>
      <c r="G136" s="1">
        <v>1</v>
      </c>
      <c r="H136" s="9">
        <f t="shared" ref="H136:H147" si="147">E137</f>
        <v>1.9923650516451601</v>
      </c>
      <c r="I136" s="9">
        <f t="shared" ref="I136:I147" si="148">H136+273.15</f>
        <v>275.14236505164513</v>
      </c>
      <c r="J136" s="9">
        <f t="shared" ref="J136:J147" si="149">EXP(($C$15*(I136-$C$13))/($C$16*I136*$C$13))</f>
        <v>2.2558398497360816E-2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1.7122905382758194E-2</v>
      </c>
      <c r="Q136" s="12">
        <f t="shared" ref="Q136:Q147" si="153">P136*$B$138</f>
        <v>4.4519553995171308E-3</v>
      </c>
      <c r="R136" s="9">
        <f t="shared" ref="R136:R147" si="154">L136*$B$138</f>
        <v>0.19735245833333334</v>
      </c>
      <c r="S136" s="13">
        <f t="shared" ref="S136:S147" si="155">Q136/R136</f>
        <v>2.255839849736082E-2</v>
      </c>
      <c r="T136" s="2">
        <f t="shared" ref="T136:T147" si="156">$B$137/100</f>
        <v>0.01</v>
      </c>
      <c r="U136" s="14">
        <f t="shared" ref="U136:U147" si="157">S136*T136</f>
        <v>2.2558398497360819E-4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5.7155839849736085E-3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-7.6711929202580604</v>
      </c>
      <c r="E137" s="10">
        <f t="shared" ref="E137:E148" si="166">D136</f>
        <v>1.9923650516451601</v>
      </c>
      <c r="F137" s="7" t="s">
        <v>83</v>
      </c>
      <c r="G137" s="1">
        <v>2</v>
      </c>
      <c r="H137" s="9">
        <f t="shared" si="147"/>
        <v>-7.6711929202580604</v>
      </c>
      <c r="I137" s="9">
        <f t="shared" si="148"/>
        <v>265.4788070797419</v>
      </c>
      <c r="J137" s="9">
        <f t="shared" si="149"/>
        <v>6.2211838927004846E-3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1.5009729279505752</v>
      </c>
      <c r="P137" s="9">
        <f t="shared" si="152"/>
        <v>9.3378286027456046E-3</v>
      </c>
      <c r="Q137" s="12">
        <f t="shared" si="153"/>
        <v>2.4278354367138571E-3</v>
      </c>
      <c r="R137" s="9">
        <f t="shared" si="154"/>
        <v>0.19735245833333334</v>
      </c>
      <c r="S137" s="13">
        <f t="shared" si="155"/>
        <v>1.230202784002407E-2</v>
      </c>
      <c r="T137" s="2">
        <f t="shared" si="156"/>
        <v>0.01</v>
      </c>
      <c r="U137" s="14">
        <f t="shared" si="157"/>
        <v>1.2302027840024068E-4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5.613020278400241E-3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1.0358864437930999</v>
      </c>
      <c r="E138" s="10">
        <f t="shared" si="166"/>
        <v>-7.6711929202580604</v>
      </c>
      <c r="F138" s="7" t="s">
        <v>83</v>
      </c>
      <c r="G138" s="1">
        <v>3</v>
      </c>
      <c r="H138" s="9">
        <f t="shared" si="147"/>
        <v>1.0358864437930999</v>
      </c>
      <c r="I138" s="9">
        <f t="shared" si="148"/>
        <v>274.18588644379309</v>
      </c>
      <c r="J138" s="9">
        <f t="shared" si="149"/>
        <v>1.9938612597348686E-2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2.2506830160144964</v>
      </c>
      <c r="P138" s="9">
        <f t="shared" si="152"/>
        <v>4.4875496735745368E-2</v>
      </c>
      <c r="Q138" s="12">
        <f t="shared" si="153"/>
        <v>1.1667629151293796E-2</v>
      </c>
      <c r="R138" s="9">
        <f t="shared" si="154"/>
        <v>0.19735245833333334</v>
      </c>
      <c r="S138" s="13">
        <f t="shared" si="155"/>
        <v>5.9120769256326526E-2</v>
      </c>
      <c r="T138" s="2">
        <f t="shared" si="156"/>
        <v>0.01</v>
      </c>
      <c r="U138" s="14">
        <f t="shared" si="157"/>
        <v>5.9120769256326526E-4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6.0812076925632653E-3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0.94562679206451605</v>
      </c>
      <c r="E139" s="10">
        <f t="shared" si="166"/>
        <v>1.0358864437930999</v>
      </c>
      <c r="F139" s="7" t="s">
        <v>83</v>
      </c>
      <c r="G139" s="1">
        <v>4</v>
      </c>
      <c r="H139" s="9">
        <f t="shared" si="147"/>
        <v>0.94562679206451605</v>
      </c>
      <c r="I139" s="9">
        <f t="shared" si="148"/>
        <v>274.09562679206448</v>
      </c>
      <c r="J139" s="9">
        <f t="shared" si="149"/>
        <v>1.9706808925722501E-2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2.964855435945418</v>
      </c>
      <c r="P139" s="9">
        <f t="shared" si="152"/>
        <v>5.8427839568566044E-2</v>
      </c>
      <c r="Q139" s="12">
        <f t="shared" si="153"/>
        <v>1.5191238287827171E-2</v>
      </c>
      <c r="R139" s="9">
        <f t="shared" si="154"/>
        <v>0.19735245833333334</v>
      </c>
      <c r="S139" s="13">
        <f t="shared" si="155"/>
        <v>7.6975166238713796E-2</v>
      </c>
      <c r="T139" s="2">
        <f t="shared" si="156"/>
        <v>0.01</v>
      </c>
      <c r="U139" s="14">
        <f t="shared" si="157"/>
        <v>7.6975166238713803E-4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6.2597516623871382E-3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6.1893544997666696</v>
      </c>
      <c r="E140" s="10">
        <f t="shared" si="166"/>
        <v>0.94562679206451605</v>
      </c>
      <c r="F140" s="7" t="s">
        <v>83</v>
      </c>
      <c r="G140" s="1">
        <v>5</v>
      </c>
      <c r="H140" s="9">
        <f t="shared" si="147"/>
        <v>6.1893544997666696</v>
      </c>
      <c r="I140" s="9">
        <f t="shared" si="148"/>
        <v>279.33935449976667</v>
      </c>
      <c r="J140" s="9">
        <f t="shared" si="149"/>
        <v>3.8390277617448142E-2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3.6654755130435186</v>
      </c>
      <c r="P140" s="9">
        <f t="shared" si="152"/>
        <v>0.14071862254569883</v>
      </c>
      <c r="Q140" s="12">
        <f t="shared" si="153"/>
        <v>3.65868418618817E-2</v>
      </c>
      <c r="R140" s="9">
        <f t="shared" si="154"/>
        <v>0.19735245833333334</v>
      </c>
      <c r="S140" s="13">
        <f t="shared" si="155"/>
        <v>0.18538832589602502</v>
      </c>
      <c r="T140" s="2">
        <f t="shared" si="156"/>
        <v>0.01</v>
      </c>
      <c r="U140" s="14">
        <f t="shared" si="157"/>
        <v>1.8538832589602503E-3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7.3438832589602506E-3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13.911868783999999</v>
      </c>
      <c r="E141" s="10">
        <f t="shared" si="166"/>
        <v>6.1893544997666696</v>
      </c>
      <c r="F141" s="7" t="s">
        <v>85</v>
      </c>
      <c r="G141" s="1">
        <v>6</v>
      </c>
      <c r="H141" s="9">
        <f t="shared" si="147"/>
        <v>13.911868783999999</v>
      </c>
      <c r="I141" s="9">
        <f t="shared" si="148"/>
        <v>287.06186878399996</v>
      </c>
      <c r="J141" s="9">
        <f t="shared" si="149"/>
        <v>9.8053238313524804E-2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4.2838048071644863</v>
      </c>
      <c r="P141" s="9">
        <f t="shared" si="152"/>
        <v>0.42004093364552253</v>
      </c>
      <c r="Q141" s="12">
        <f t="shared" si="153"/>
        <v>0.10921064274783586</v>
      </c>
      <c r="R141" s="9">
        <f t="shared" si="154"/>
        <v>0.19735245833333334</v>
      </c>
      <c r="S141" s="13">
        <f t="shared" si="155"/>
        <v>0.55337867929355256</v>
      </c>
      <c r="T141" s="2">
        <f t="shared" si="156"/>
        <v>0.01</v>
      </c>
      <c r="U141" s="14">
        <f t="shared" si="157"/>
        <v>5.533786792935526E-3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1.1023786792935527E-2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16.3311799357</v>
      </c>
      <c r="E142" s="10">
        <f t="shared" si="166"/>
        <v>13.911868783999999</v>
      </c>
      <c r="F142" s="7" t="s">
        <v>83</v>
      </c>
      <c r="G142" s="1">
        <v>7</v>
      </c>
      <c r="H142" s="9">
        <f t="shared" si="147"/>
        <v>16.3311799357</v>
      </c>
      <c r="I142" s="9">
        <f t="shared" si="148"/>
        <v>289.48117993569997</v>
      </c>
      <c r="J142" s="9">
        <f t="shared" si="149"/>
        <v>0.13018851906131415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4.6228117901856303</v>
      </c>
      <c r="P142" s="9">
        <f t="shared" si="152"/>
        <v>0.6018370208634497</v>
      </c>
      <c r="Q142" s="12">
        <f t="shared" si="153"/>
        <v>0.15647762542449692</v>
      </c>
      <c r="R142" s="9">
        <f t="shared" si="154"/>
        <v>0.19735245833333334</v>
      </c>
      <c r="S142" s="13">
        <f t="shared" si="155"/>
        <v>0.79288409552113215</v>
      </c>
      <c r="T142" s="2">
        <f t="shared" si="156"/>
        <v>0.01</v>
      </c>
      <c r="U142" s="14">
        <f t="shared" si="157"/>
        <v>7.928840955211321E-3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1.787884095521132E-2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18.081725551935499</v>
      </c>
      <c r="E143" s="10">
        <f t="shared" si="166"/>
        <v>16.3311799357</v>
      </c>
      <c r="F143" s="7" t="s">
        <v>83</v>
      </c>
      <c r="G143" s="1">
        <v>8</v>
      </c>
      <c r="H143" s="9">
        <f t="shared" si="147"/>
        <v>18.081725551935499</v>
      </c>
      <c r="I143" s="9">
        <f t="shared" si="148"/>
        <v>291.23172555193548</v>
      </c>
      <c r="J143" s="9">
        <f t="shared" si="149"/>
        <v>0.1593590474250462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4.7800226859888477</v>
      </c>
      <c r="P143" s="9">
        <f t="shared" si="152"/>
        <v>0.76173986190929344</v>
      </c>
      <c r="Q143" s="12">
        <f t="shared" si="153"/>
        <v>0.1980523640964163</v>
      </c>
      <c r="R143" s="9">
        <f t="shared" si="154"/>
        <v>0.19735245833333334</v>
      </c>
      <c r="S143" s="13">
        <f t="shared" si="155"/>
        <v>1.0035464760307207</v>
      </c>
      <c r="T143" s="2">
        <f t="shared" si="156"/>
        <v>0.01</v>
      </c>
      <c r="U143" s="14">
        <f t="shared" si="157"/>
        <v>1.0035464760307207E-2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1.9985464760307207E-2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16.532089963548401</v>
      </c>
      <c r="E144" s="10">
        <f t="shared" si="166"/>
        <v>18.081725551935499</v>
      </c>
      <c r="F144" s="7" t="s">
        <v>83</v>
      </c>
      <c r="G144" s="1">
        <v>9</v>
      </c>
      <c r="H144" s="9">
        <f t="shared" si="147"/>
        <v>16.532089963548401</v>
      </c>
      <c r="I144" s="9">
        <f t="shared" si="148"/>
        <v>289.68208996354838</v>
      </c>
      <c r="J144" s="9">
        <f t="shared" si="149"/>
        <v>0.13326124282792934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4.7773307407462209</v>
      </c>
      <c r="P144" s="9">
        <f t="shared" si="152"/>
        <v>0.63663303191191367</v>
      </c>
      <c r="Q144" s="12">
        <f t="shared" si="153"/>
        <v>0.16552458829709757</v>
      </c>
      <c r="R144" s="9">
        <f t="shared" si="154"/>
        <v>0.19735245833333334</v>
      </c>
      <c r="S144" s="13">
        <f t="shared" si="155"/>
        <v>0.83872574831331626</v>
      </c>
      <c r="T144" s="2">
        <f t="shared" si="156"/>
        <v>0.01</v>
      </c>
      <c r="U144" s="14">
        <f t="shared" si="157"/>
        <v>8.3872574831331623E-3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1.8337257483133161E-2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13.1137911346667</v>
      </c>
      <c r="E145" s="10">
        <f t="shared" si="166"/>
        <v>16.532089963548401</v>
      </c>
      <c r="F145" s="7" t="s">
        <v>83</v>
      </c>
      <c r="G145" s="1">
        <v>10</v>
      </c>
      <c r="H145" s="9">
        <f t="shared" si="147"/>
        <v>13.1137911346667</v>
      </c>
      <c r="I145" s="9">
        <f t="shared" si="148"/>
        <v>286.26379113466669</v>
      </c>
      <c r="J145" s="9">
        <f t="shared" si="149"/>
        <v>8.9205979341062294E-2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4.8997456255009739</v>
      </c>
      <c r="P145" s="9">
        <f t="shared" si="152"/>
        <v>0.43708660704490021</v>
      </c>
      <c r="Q145" s="12">
        <f t="shared" si="153"/>
        <v>0.11364251783167406</v>
      </c>
      <c r="R145" s="9">
        <f t="shared" si="154"/>
        <v>0.19735245833333334</v>
      </c>
      <c r="S145" s="13">
        <f t="shared" si="155"/>
        <v>0.57583532929561454</v>
      </c>
      <c r="T145" s="2">
        <f t="shared" si="156"/>
        <v>0.01</v>
      </c>
      <c r="U145" s="14">
        <f t="shared" si="157"/>
        <v>5.7583532929561454E-3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1.5708353292956147E-2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4.6476989796451598</v>
      </c>
      <c r="E146" s="10">
        <f t="shared" si="166"/>
        <v>13.1137911346667</v>
      </c>
      <c r="F146" s="7" t="s">
        <v>83</v>
      </c>
      <c r="G146" s="1">
        <v>11</v>
      </c>
      <c r="H146" s="9">
        <f t="shared" si="147"/>
        <v>4.6476989796451598</v>
      </c>
      <c r="I146" s="9">
        <f t="shared" si="148"/>
        <v>277.79769897964513</v>
      </c>
      <c r="J146" s="9">
        <f t="shared" si="149"/>
        <v>3.163822362799612E-2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5.2217069351227403</v>
      </c>
      <c r="P146" s="9">
        <f t="shared" si="152"/>
        <v>0.16520553173327149</v>
      </c>
      <c r="Q146" s="12">
        <f t="shared" si="153"/>
        <v>4.2953438250650587E-2</v>
      </c>
      <c r="R146" s="9">
        <f t="shared" si="154"/>
        <v>0.19735245833333334</v>
      </c>
      <c r="S146" s="13">
        <f t="shared" si="155"/>
        <v>0.21764835671872471</v>
      </c>
      <c r="T146" s="2">
        <f t="shared" si="156"/>
        <v>0.01</v>
      </c>
      <c r="U146" s="14">
        <f t="shared" si="157"/>
        <v>2.1764835671872471E-3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7.6664835671872477E-3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0.52772444490000003</v>
      </c>
      <c r="E147" s="10">
        <f t="shared" si="166"/>
        <v>4.6476989796451598</v>
      </c>
      <c r="F147" s="7" t="s">
        <v>85</v>
      </c>
      <c r="G147" s="1">
        <v>12</v>
      </c>
      <c r="H147" s="9">
        <f t="shared" si="147"/>
        <v>0.52772444490000003</v>
      </c>
      <c r="I147" s="9">
        <f t="shared" si="148"/>
        <v>273.67772444489998</v>
      </c>
      <c r="J147" s="9">
        <f t="shared" si="149"/>
        <v>1.8666314627054901E-2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5.8155493200561352</v>
      </c>
      <c r="P147" s="9">
        <f t="shared" si="152"/>
        <v>0.10855487333732303</v>
      </c>
      <c r="Q147" s="12">
        <f t="shared" si="153"/>
        <v>2.8224267067703989E-2</v>
      </c>
      <c r="R147" s="9">
        <f t="shared" si="154"/>
        <v>0.19735245833333334</v>
      </c>
      <c r="S147" s="13">
        <f t="shared" si="155"/>
        <v>0.14301451983958813</v>
      </c>
      <c r="T147" s="2">
        <f t="shared" si="156"/>
        <v>0.01</v>
      </c>
      <c r="U147" s="14">
        <f t="shared" si="157"/>
        <v>1.4301451983958814E-3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6.9201451983958813E-3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0.72868643351612905</v>
      </c>
      <c r="E148" s="10">
        <f t="shared" si="166"/>
        <v>0.52772444490000003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14356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4971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11523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40597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1068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1">
        <v>485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1">
        <v>294</v>
      </c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130196.54351033058</v>
      </c>
      <c r="J13" s="6" t="s">
        <v>37</v>
      </c>
      <c r="K13" s="6">
        <f>I13/(10000*1000)</f>
        <v>1.3019654351033057E-2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15.8823808970968</v>
      </c>
      <c r="E26" s="7"/>
      <c r="F26" s="7"/>
      <c r="G26" s="1">
        <v>1</v>
      </c>
      <c r="H26" s="9">
        <f t="shared" ref="H26:H37" si="0">E27</f>
        <v>15.8823808970968</v>
      </c>
      <c r="I26" s="9">
        <f t="shared" ref="I26:I37" si="1">H26+273.15</f>
        <v>289.0323808970968</v>
      </c>
      <c r="J26" s="9">
        <f t="shared" ref="J26:J37" si="2">EXP(($C$15*(I26-$C$13))/($C$16*I26*$C$13))</f>
        <v>0.1235635814318374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5.0082907181658189</v>
      </c>
      <c r="Q26" s="12">
        <f t="shared" ref="Q26:Q37" si="6">P26*$B$28</f>
        <v>0.50082907181658187</v>
      </c>
      <c r="R26" s="9">
        <f t="shared" ref="R26:R37" si="7">L26*$B$28</f>
        <v>4.0532094166666672</v>
      </c>
      <c r="S26" s="13">
        <f t="shared" ref="S26:S37" si="8">Q26/R26</f>
        <v>0.12356358143183739</v>
      </c>
      <c r="T26" s="2">
        <f t="shared" ref="T26:T37" si="9">$B$27/100</f>
        <v>0.34</v>
      </c>
      <c r="U26" s="14">
        <f t="shared" ref="U26:U37" si="10">S26*T26</f>
        <v>4.2011617686824716E-2</v>
      </c>
      <c r="V26" s="13"/>
      <c r="W26" s="2"/>
      <c r="X26" s="14"/>
      <c r="Y26" s="2">
        <v>0.04</v>
      </c>
      <c r="Z26" s="2">
        <v>0.63</v>
      </c>
      <c r="AA26" s="2">
        <f t="shared" ref="AA26:AA37" si="11">Y26*Z26</f>
        <v>2.52E-2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1.4999999999999999E-2</v>
      </c>
      <c r="AO26" s="2">
        <v>0.03</v>
      </c>
      <c r="AP26" s="2">
        <f t="shared" ref="AP26:AP37" si="12">AO26*AN26</f>
        <v>4.4999999999999999E-4</v>
      </c>
      <c r="AQ26" s="1">
        <f t="shared" ref="AQ26:AQ37" si="13">(AP26+AM26+AD26+AA26+U26+X26+AG26+AJ26)</f>
        <v>6.7661617686824715E-2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14.816465009032299</v>
      </c>
      <c r="E27" s="10">
        <f t="shared" ref="E27:E38" si="18">D26</f>
        <v>15.8823808970968</v>
      </c>
      <c r="F27" s="7" t="s">
        <v>83</v>
      </c>
      <c r="G27" s="1">
        <v>2</v>
      </c>
      <c r="H27" s="9">
        <f t="shared" si="0"/>
        <v>14.816465009032299</v>
      </c>
      <c r="I27" s="9">
        <f t="shared" si="1"/>
        <v>287.96646500903228</v>
      </c>
      <c r="J27" s="9">
        <f t="shared" si="2"/>
        <v>0.10907770252950069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76.05589761516751</v>
      </c>
      <c r="P27" s="9">
        <f t="shared" si="5"/>
        <v>8.2960025756814026</v>
      </c>
      <c r="Q27" s="12">
        <f t="shared" si="6"/>
        <v>0.82960025756814026</v>
      </c>
      <c r="R27" s="9">
        <f t="shared" si="7"/>
        <v>4.0532094166666672</v>
      </c>
      <c r="S27" s="13">
        <f t="shared" si="8"/>
        <v>0.20467737348009965</v>
      </c>
      <c r="T27" s="2">
        <f t="shared" si="9"/>
        <v>0.34</v>
      </c>
      <c r="U27" s="14">
        <f t="shared" si="10"/>
        <v>6.9590306983233888E-2</v>
      </c>
      <c r="V27" s="13"/>
      <c r="W27" s="2"/>
      <c r="X27" s="14"/>
      <c r="Y27" s="2">
        <v>0.04</v>
      </c>
      <c r="Z27" s="2">
        <v>0.63</v>
      </c>
      <c r="AA27" s="2">
        <f t="shared" si="11"/>
        <v>2.52E-2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1.4999999999999999E-2</v>
      </c>
      <c r="AO27" s="2">
        <v>0.03</v>
      </c>
      <c r="AP27" s="2">
        <f t="shared" si="12"/>
        <v>4.4999999999999999E-4</v>
      </c>
      <c r="AQ27" s="1">
        <f t="shared" si="13"/>
        <v>9.524030698323388E-2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15.426149645517199</v>
      </c>
      <c r="E28" s="10">
        <f t="shared" si="18"/>
        <v>14.816465009032299</v>
      </c>
      <c r="F28" s="7" t="s">
        <v>83</v>
      </c>
      <c r="G28" s="1">
        <v>3</v>
      </c>
      <c r="H28" s="9">
        <f t="shared" si="0"/>
        <v>15.426149645517199</v>
      </c>
      <c r="I28" s="9">
        <f t="shared" si="1"/>
        <v>288.57614964551715</v>
      </c>
      <c r="J28" s="9">
        <f t="shared" si="2"/>
        <v>0.11715487160453381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108.29198920615278</v>
      </c>
      <c r="P28" s="9">
        <f t="shared" si="5"/>
        <v>12.686934091246389</v>
      </c>
      <c r="Q28" s="12">
        <f t="shared" si="6"/>
        <v>1.2686934091246389</v>
      </c>
      <c r="R28" s="9">
        <f t="shared" si="7"/>
        <v>4.0532094166666672</v>
      </c>
      <c r="S28" s="13">
        <f t="shared" si="8"/>
        <v>0.31300958788554378</v>
      </c>
      <c r="T28" s="2">
        <f t="shared" si="9"/>
        <v>0.34</v>
      </c>
      <c r="U28" s="14">
        <f t="shared" si="10"/>
        <v>0.10642325988108489</v>
      </c>
      <c r="V28" s="13"/>
      <c r="W28" s="2"/>
      <c r="X28" s="14"/>
      <c r="Y28" s="2">
        <v>0.04</v>
      </c>
      <c r="Z28" s="2">
        <v>0.63</v>
      </c>
      <c r="AA28" s="2">
        <f t="shared" si="11"/>
        <v>2.52E-2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1.4999999999999999E-2</v>
      </c>
      <c r="AO28" s="2">
        <v>0.03</v>
      </c>
      <c r="AP28" s="2">
        <f t="shared" si="12"/>
        <v>4.4999999999999999E-4</v>
      </c>
      <c r="AQ28" s="1">
        <f t="shared" si="13"/>
        <v>0.1320732598810849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14.782316736774201</v>
      </c>
      <c r="E29" s="10">
        <f t="shared" si="18"/>
        <v>15.426149645517199</v>
      </c>
      <c r="F29" s="7" t="s">
        <v>83</v>
      </c>
      <c r="G29" s="1">
        <v>4</v>
      </c>
      <c r="H29" s="9">
        <f t="shared" si="0"/>
        <v>14.782316736774201</v>
      </c>
      <c r="I29" s="9">
        <f t="shared" si="1"/>
        <v>287.93231673677417</v>
      </c>
      <c r="J29" s="9">
        <f t="shared" si="2"/>
        <v>0.10864116893658719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136.13714928157304</v>
      </c>
      <c r="P29" s="9">
        <f t="shared" si="5"/>
        <v>14.790099033644767</v>
      </c>
      <c r="Q29" s="12">
        <f t="shared" si="6"/>
        <v>1.4790099033644768</v>
      </c>
      <c r="R29" s="9">
        <f t="shared" si="7"/>
        <v>4.0532094166666672</v>
      </c>
      <c r="S29" s="13">
        <f t="shared" si="8"/>
        <v>0.36489846719560937</v>
      </c>
      <c r="T29" s="2">
        <f t="shared" si="9"/>
        <v>0.34</v>
      </c>
      <c r="U29" s="14">
        <f t="shared" si="10"/>
        <v>0.12406547884650719</v>
      </c>
      <c r="V29" s="13"/>
      <c r="W29" s="2"/>
      <c r="X29" s="14"/>
      <c r="Y29" s="2">
        <v>0.04</v>
      </c>
      <c r="Z29" s="2">
        <v>0.63</v>
      </c>
      <c r="AA29" s="2">
        <f t="shared" si="11"/>
        <v>2.52E-2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1.4999999999999999E-2</v>
      </c>
      <c r="AO29" s="2">
        <v>0.03</v>
      </c>
      <c r="AP29" s="2">
        <f t="shared" si="12"/>
        <v>4.4999999999999999E-4</v>
      </c>
      <c r="AQ29" s="1">
        <f t="shared" si="13"/>
        <v>0.14971547884650718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17.0450092326667</v>
      </c>
      <c r="E30" s="10">
        <f t="shared" si="18"/>
        <v>14.782316736774201</v>
      </c>
      <c r="F30" s="7" t="s">
        <v>83</v>
      </c>
      <c r="G30" s="1">
        <v>5</v>
      </c>
      <c r="H30" s="9">
        <f t="shared" si="0"/>
        <v>17.0450092326667</v>
      </c>
      <c r="I30" s="9">
        <f t="shared" si="1"/>
        <v>290.19500923266668</v>
      </c>
      <c r="J30" s="9">
        <f t="shared" si="2"/>
        <v>0.14141807353233285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115.27969773553187</v>
      </c>
      <c r="O30" s="9">
        <f t="shared" si="19"/>
        <v>46.599446679063078</v>
      </c>
      <c r="P30" s="9">
        <f t="shared" si="5"/>
        <v>6.5900039770257663</v>
      </c>
      <c r="Q30" s="12">
        <f t="shared" si="6"/>
        <v>0.65900039770257668</v>
      </c>
      <c r="R30" s="9">
        <f t="shared" si="7"/>
        <v>4.0532094166666672</v>
      </c>
      <c r="S30" s="13">
        <f t="shared" si="8"/>
        <v>0.16258730550481507</v>
      </c>
      <c r="T30" s="2">
        <f t="shared" si="9"/>
        <v>0.34</v>
      </c>
      <c r="U30" s="14">
        <f t="shared" si="10"/>
        <v>5.5279683871637127E-2</v>
      </c>
      <c r="V30" s="13"/>
      <c r="W30" s="2"/>
      <c r="X30" s="14"/>
      <c r="Y30" s="2">
        <v>0.05</v>
      </c>
      <c r="Z30" s="2">
        <v>0.63</v>
      </c>
      <c r="AA30" s="2">
        <f t="shared" si="11"/>
        <v>3.15E-2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0.02</v>
      </c>
      <c r="AO30" s="2">
        <v>0.03</v>
      </c>
      <c r="AP30" s="2">
        <f t="shared" si="12"/>
        <v>5.9999999999999995E-4</v>
      </c>
      <c r="AQ30" s="1">
        <f t="shared" si="13"/>
        <v>8.7379683871637137E-2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18.423651827419398</v>
      </c>
      <c r="E31" s="10">
        <f t="shared" si="18"/>
        <v>17.0450092326667</v>
      </c>
      <c r="F31" s="7" t="s">
        <v>85</v>
      </c>
      <c r="G31" s="1">
        <v>6</v>
      </c>
      <c r="H31" s="9">
        <f t="shared" si="0"/>
        <v>18.423651827419398</v>
      </c>
      <c r="I31" s="9">
        <f t="shared" si="1"/>
        <v>291.57365182741938</v>
      </c>
      <c r="J31" s="9">
        <f t="shared" si="2"/>
        <v>0.16573110171715613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80.541536868703986</v>
      </c>
      <c r="P31" s="9">
        <f t="shared" si="5"/>
        <v>13.34823763924326</v>
      </c>
      <c r="Q31" s="12">
        <f t="shared" si="6"/>
        <v>1.3348237639243261</v>
      </c>
      <c r="R31" s="9">
        <f t="shared" si="7"/>
        <v>4.0532094166666672</v>
      </c>
      <c r="S31" s="13">
        <f t="shared" si="8"/>
        <v>0.32932514131531759</v>
      </c>
      <c r="T31" s="2">
        <f t="shared" si="9"/>
        <v>0.34</v>
      </c>
      <c r="U31" s="14">
        <f t="shared" si="10"/>
        <v>0.11197054804720799</v>
      </c>
      <c r="V31" s="13"/>
      <c r="W31" s="2"/>
      <c r="X31" s="14"/>
      <c r="Y31" s="2">
        <v>0.05</v>
      </c>
      <c r="Z31" s="2">
        <v>0.63</v>
      </c>
      <c r="AA31" s="2">
        <f t="shared" si="11"/>
        <v>3.15E-2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0.02</v>
      </c>
      <c r="AO31" s="2">
        <v>0.03</v>
      </c>
      <c r="AP31" s="2">
        <f t="shared" si="12"/>
        <v>5.9999999999999995E-4</v>
      </c>
      <c r="AQ31" s="1">
        <f t="shared" si="13"/>
        <v>0.14407054804720798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22.045988002333299</v>
      </c>
      <c r="E32" s="10">
        <f t="shared" si="18"/>
        <v>18.423651827419398</v>
      </c>
      <c r="F32" s="7" t="s">
        <v>83</v>
      </c>
      <c r="G32" s="1">
        <v>7</v>
      </c>
      <c r="H32" s="9">
        <f t="shared" si="0"/>
        <v>22.045988002333299</v>
      </c>
      <c r="I32" s="9">
        <f t="shared" si="1"/>
        <v>295.19598800233325</v>
      </c>
      <c r="J32" s="9">
        <f t="shared" si="2"/>
        <v>0.24967046759171563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107.72539339612739</v>
      </c>
      <c r="P32" s="9">
        <f t="shared" si="5"/>
        <v>26.89584934071264</v>
      </c>
      <c r="Q32" s="12">
        <f t="shared" si="6"/>
        <v>2.6895849340712643</v>
      </c>
      <c r="R32" s="9">
        <f t="shared" si="7"/>
        <v>4.0532094166666672</v>
      </c>
      <c r="S32" s="13">
        <f t="shared" si="8"/>
        <v>0.66356920099212668</v>
      </c>
      <c r="T32" s="2">
        <f t="shared" si="9"/>
        <v>0.34</v>
      </c>
      <c r="U32" s="14">
        <f t="shared" si="10"/>
        <v>0.22561352833732309</v>
      </c>
      <c r="V32" s="13"/>
      <c r="W32" s="2"/>
      <c r="X32" s="14"/>
      <c r="Y32" s="2">
        <v>0.05</v>
      </c>
      <c r="Z32" s="2">
        <v>0.63</v>
      </c>
      <c r="AA32" s="2">
        <f t="shared" si="11"/>
        <v>3.15E-2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0.02</v>
      </c>
      <c r="AO32" s="2">
        <v>0.03</v>
      </c>
      <c r="AP32" s="2">
        <f t="shared" si="12"/>
        <v>5.9999999999999995E-4</v>
      </c>
      <c r="AQ32" s="1">
        <f t="shared" si="13"/>
        <v>0.25771352833732308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24.736194749999999</v>
      </c>
      <c r="E33" s="10">
        <f t="shared" si="18"/>
        <v>22.045988002333299</v>
      </c>
      <c r="F33" s="7" t="s">
        <v>83</v>
      </c>
      <c r="G33" s="1">
        <v>8</v>
      </c>
      <c r="H33" s="9">
        <f t="shared" si="0"/>
        <v>24.736194749999999</v>
      </c>
      <c r="I33" s="9">
        <f t="shared" si="1"/>
        <v>297.88619474999996</v>
      </c>
      <c r="J33" s="9">
        <f t="shared" si="2"/>
        <v>0.33630598124961963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121.3616382220814</v>
      </c>
      <c r="P33" s="9">
        <f t="shared" si="5"/>
        <v>40.81464482833843</v>
      </c>
      <c r="Q33" s="12">
        <f t="shared" si="6"/>
        <v>4.0814644828338436</v>
      </c>
      <c r="R33" s="9">
        <f t="shared" si="7"/>
        <v>4.0532094166666672</v>
      </c>
      <c r="S33" s="13">
        <f t="shared" si="8"/>
        <v>1.0069710353605201</v>
      </c>
      <c r="T33" s="2">
        <f t="shared" si="9"/>
        <v>0.34</v>
      </c>
      <c r="U33" s="14">
        <f t="shared" si="10"/>
        <v>0.34237015202257687</v>
      </c>
      <c r="V33" s="13"/>
      <c r="W33" s="2"/>
      <c r="X33" s="14"/>
      <c r="Y33" s="2">
        <v>0.05</v>
      </c>
      <c r="Z33" s="2">
        <v>0.63</v>
      </c>
      <c r="AA33" s="2">
        <f t="shared" si="11"/>
        <v>3.15E-2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0.02</v>
      </c>
      <c r="AO33" s="2">
        <v>0.03</v>
      </c>
      <c r="AP33" s="2">
        <f t="shared" si="12"/>
        <v>5.9999999999999995E-4</v>
      </c>
      <c r="AQ33" s="1">
        <f t="shared" si="13"/>
        <v>0.37447015202257689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25.178792910967701</v>
      </c>
      <c r="E34" s="10">
        <f t="shared" si="18"/>
        <v>24.736194749999999</v>
      </c>
      <c r="F34" s="7" t="s">
        <v>83</v>
      </c>
      <c r="G34" s="1">
        <v>9</v>
      </c>
      <c r="H34" s="9">
        <f t="shared" si="0"/>
        <v>25.178792910967701</v>
      </c>
      <c r="I34" s="9">
        <f t="shared" si="1"/>
        <v>298.32879291096765</v>
      </c>
      <c r="J34" s="9">
        <f t="shared" si="2"/>
        <v>0.35301639124583495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121.07908756040962</v>
      </c>
      <c r="P34" s="9">
        <f t="shared" si="5"/>
        <v>42.742902545914269</v>
      </c>
      <c r="Q34" s="12">
        <f t="shared" si="6"/>
        <v>4.2742902545914268</v>
      </c>
      <c r="R34" s="9">
        <f t="shared" si="7"/>
        <v>4.0532094166666672</v>
      </c>
      <c r="S34" s="13">
        <f t="shared" si="8"/>
        <v>1.0545446373966472</v>
      </c>
      <c r="T34" s="2">
        <f t="shared" si="9"/>
        <v>0.34</v>
      </c>
      <c r="U34" s="14">
        <f t="shared" si="10"/>
        <v>0.35854517671486008</v>
      </c>
      <c r="V34" s="13"/>
      <c r="W34" s="2"/>
      <c r="X34" s="14"/>
      <c r="Y34" s="2">
        <v>0.05</v>
      </c>
      <c r="Z34" s="2">
        <v>0.63</v>
      </c>
      <c r="AA34" s="2">
        <f t="shared" si="11"/>
        <v>3.15E-2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0.02</v>
      </c>
      <c r="AO34" s="2">
        <v>0.03</v>
      </c>
      <c r="AP34" s="2">
        <f t="shared" si="12"/>
        <v>5.9999999999999995E-4</v>
      </c>
      <c r="AQ34" s="1">
        <f t="shared" si="13"/>
        <v>0.3906451767148601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24.321883035999999</v>
      </c>
      <c r="E35" s="10">
        <f t="shared" si="18"/>
        <v>25.178792910967701</v>
      </c>
      <c r="F35" s="7" t="s">
        <v>83</v>
      </c>
      <c r="G35" s="1">
        <v>10</v>
      </c>
      <c r="H35" s="9">
        <f t="shared" si="0"/>
        <v>24.321883035999999</v>
      </c>
      <c r="I35" s="9">
        <f t="shared" si="1"/>
        <v>297.47188303599995</v>
      </c>
      <c r="J35" s="9">
        <f t="shared" si="2"/>
        <v>0.32133903434909672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118.86827918116202</v>
      </c>
      <c r="P35" s="9">
        <f t="shared" si="5"/>
        <v>38.19701804681344</v>
      </c>
      <c r="Q35" s="12">
        <f t="shared" si="6"/>
        <v>3.819701804681344</v>
      </c>
      <c r="R35" s="9">
        <f t="shared" si="7"/>
        <v>4.0532094166666672</v>
      </c>
      <c r="S35" s="13">
        <f t="shared" si="8"/>
        <v>0.94238945290486409</v>
      </c>
      <c r="T35" s="2">
        <f t="shared" si="9"/>
        <v>0.34</v>
      </c>
      <c r="U35" s="14">
        <f t="shared" si="10"/>
        <v>0.3204124139876538</v>
      </c>
      <c r="V35" s="13"/>
      <c r="W35" s="2"/>
      <c r="X35" s="14"/>
      <c r="Y35" s="2">
        <v>0.05</v>
      </c>
      <c r="Z35" s="2">
        <v>0.63</v>
      </c>
      <c r="AA35" s="2">
        <f t="shared" si="11"/>
        <v>3.15E-2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0.02</v>
      </c>
      <c r="AO35" s="2">
        <v>0.03</v>
      </c>
      <c r="AP35" s="2">
        <f t="shared" si="12"/>
        <v>5.9999999999999995E-4</v>
      </c>
      <c r="AQ35" s="1">
        <f t="shared" si="13"/>
        <v>0.35251241398765382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22.842408593870999</v>
      </c>
      <c r="E36" s="10">
        <f t="shared" si="18"/>
        <v>24.321883035999999</v>
      </c>
      <c r="F36" s="7" t="s">
        <v>83</v>
      </c>
      <c r="G36" s="1">
        <v>11</v>
      </c>
      <c r="H36" s="9">
        <f t="shared" si="0"/>
        <v>22.842408593870999</v>
      </c>
      <c r="I36" s="9">
        <f t="shared" si="1"/>
        <v>295.992408593871</v>
      </c>
      <c r="J36" s="9">
        <f t="shared" si="2"/>
        <v>0.27284167603501147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76.637698077631157</v>
      </c>
      <c r="O36" s="9">
        <f t="shared" si="19"/>
        <v>44.565657223384093</v>
      </c>
      <c r="P36" s="9">
        <f t="shared" si="5"/>
        <v>12.159368610429931</v>
      </c>
      <c r="Q36" s="12">
        <f t="shared" si="6"/>
        <v>1.2159368610429933</v>
      </c>
      <c r="R36" s="9">
        <f t="shared" si="7"/>
        <v>4.0532094166666672</v>
      </c>
      <c r="S36" s="13">
        <f t="shared" si="8"/>
        <v>0.29999359422266708</v>
      </c>
      <c r="T36" s="2">
        <f t="shared" si="9"/>
        <v>0.34</v>
      </c>
      <c r="U36" s="14">
        <f t="shared" si="10"/>
        <v>0.10199782203570681</v>
      </c>
      <c r="V36" s="13"/>
      <c r="W36" s="2"/>
      <c r="X36" s="14"/>
      <c r="Y36" s="2">
        <v>0.05</v>
      </c>
      <c r="Z36" s="2">
        <v>0.63</v>
      </c>
      <c r="AA36" s="2">
        <f t="shared" si="11"/>
        <v>3.15E-2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0.02</v>
      </c>
      <c r="AO36" s="2">
        <v>0.03</v>
      </c>
      <c r="AP36" s="2">
        <f t="shared" si="12"/>
        <v>5.9999999999999995E-4</v>
      </c>
      <c r="AQ36" s="1">
        <f t="shared" si="13"/>
        <v>0.1340978220357068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19.600174563666702</v>
      </c>
      <c r="E37" s="10">
        <f t="shared" si="18"/>
        <v>22.842408593870999</v>
      </c>
      <c r="F37" s="7" t="s">
        <v>85</v>
      </c>
      <c r="G37" s="1">
        <v>12</v>
      </c>
      <c r="H37" s="9">
        <f t="shared" si="0"/>
        <v>19.600174563666702</v>
      </c>
      <c r="I37" s="9">
        <f t="shared" si="1"/>
        <v>292.75017456366669</v>
      </c>
      <c r="J37" s="9">
        <f t="shared" si="2"/>
        <v>0.18953471672441785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72.938382779620824</v>
      </c>
      <c r="P37" s="9">
        <f t="shared" si="5"/>
        <v>13.82435571847259</v>
      </c>
      <c r="Q37" s="12">
        <f t="shared" si="6"/>
        <v>1.3824355718472592</v>
      </c>
      <c r="R37" s="9">
        <f t="shared" si="7"/>
        <v>4.0532094166666672</v>
      </c>
      <c r="S37" s="13">
        <f t="shared" si="8"/>
        <v>0.34107183462140606</v>
      </c>
      <c r="T37" s="2">
        <f t="shared" si="9"/>
        <v>0.34</v>
      </c>
      <c r="U37" s="14">
        <f t="shared" si="10"/>
        <v>0.11596442377127807</v>
      </c>
      <c r="V37" s="13"/>
      <c r="W37" s="2"/>
      <c r="X37" s="14"/>
      <c r="Y37" s="2">
        <v>0.05</v>
      </c>
      <c r="Z37" s="2">
        <v>0.63</v>
      </c>
      <c r="AA37" s="2">
        <f t="shared" si="11"/>
        <v>3.15E-2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0.02</v>
      </c>
      <c r="AO37" s="2">
        <v>0.03</v>
      </c>
      <c r="AP37" s="2">
        <f t="shared" si="12"/>
        <v>5.9999999999999995E-4</v>
      </c>
      <c r="AQ37" s="1">
        <f t="shared" si="13"/>
        <v>0.14806442377127807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16.221455496774201</v>
      </c>
      <c r="E38" s="10">
        <f t="shared" si="18"/>
        <v>19.600174563666702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15.8823808970968</v>
      </c>
      <c r="E42" s="7"/>
      <c r="F42" s="7"/>
      <c r="G42" s="1">
        <v>1</v>
      </c>
      <c r="H42" s="9">
        <f t="shared" ref="H42:H53" si="20">E43</f>
        <v>15.8823808970968</v>
      </c>
      <c r="I42" s="9">
        <f t="shared" ref="I42:I53" si="21">H42+273.15</f>
        <v>289.0323808970968</v>
      </c>
      <c r="J42" s="9">
        <f t="shared" ref="J42:J53" si="22">EXP(($C$15*(I42-$C$13))/($C$16*I42*$C$13))</f>
        <v>0.1235635814318374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7.2724890396475805</v>
      </c>
      <c r="Q42" s="12">
        <f t="shared" ref="Q42:Q53" si="26">P42*$B$44</f>
        <v>1.7453973695154192</v>
      </c>
      <c r="R42" s="9">
        <f t="shared" ref="R42:R53" si="27">L42*$B$44</f>
        <v>14.125500000000001</v>
      </c>
      <c r="S42" s="13">
        <f t="shared" ref="S42:S53" si="28">Q42/R42</f>
        <v>0.12356358143183739</v>
      </c>
      <c r="T42" s="2">
        <f t="shared" ref="T42:T53" si="29">$B$43/100</f>
        <v>0.43</v>
      </c>
      <c r="U42" s="14">
        <f t="shared" ref="U42:U53" si="30">S42*T42</f>
        <v>5.3132340015690074E-2</v>
      </c>
      <c r="V42" s="13"/>
      <c r="W42" s="2"/>
      <c r="X42" s="14"/>
      <c r="Y42" s="2">
        <v>0.04</v>
      </c>
      <c r="Z42" s="2">
        <v>0.28999999999999998</v>
      </c>
      <c r="AA42" s="2">
        <f t="shared" ref="AA42:AA53" si="31">Y42*Z42</f>
        <v>1.1599999999999999E-2</v>
      </c>
      <c r="AB42" s="2"/>
      <c r="AC42" s="2"/>
      <c r="AD42" s="2"/>
      <c r="AE42" s="13">
        <v>5.0000000000000001E-3</v>
      </c>
      <c r="AF42" s="2">
        <v>0.02</v>
      </c>
      <c r="AG42" s="16">
        <f t="shared" ref="AG42:AG53" si="32">AE42*AF42</f>
        <v>1E-4</v>
      </c>
      <c r="AH42" s="13"/>
      <c r="AI42" s="2"/>
      <c r="AJ42" s="14"/>
      <c r="AL42" s="2"/>
      <c r="AM42" s="2"/>
      <c r="AN42" s="2">
        <v>1.4999999999999999E-2</v>
      </c>
      <c r="AO42" s="2">
        <v>0.26</v>
      </c>
      <c r="AP42" s="2">
        <f t="shared" ref="AP42:AP53" si="33">AO42*AN42</f>
        <v>3.8999999999999998E-3</v>
      </c>
      <c r="AQ42" s="1">
        <f t="shared" ref="AQ42:AQ53" si="34">(AP42+AM42+AD42+AA42+U42+X42+AG42+AJ42)</f>
        <v>6.8732340015690077E-2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1196.3333333333333</v>
      </c>
      <c r="AU42" s="1">
        <f t="shared" ref="AU42:AU53" si="38">AT42*10000*AS42*0.67*AR42*AQ42</f>
        <v>18097705.221526206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14.816465009032299</v>
      </c>
      <c r="E43" s="10">
        <f t="shared" ref="E43:E54" si="40">D42</f>
        <v>15.8823808970968</v>
      </c>
      <c r="F43" s="7" t="s">
        <v>83</v>
      </c>
      <c r="G43" s="1">
        <v>2</v>
      </c>
      <c r="H43" s="9">
        <f t="shared" si="20"/>
        <v>14.816465009032299</v>
      </c>
      <c r="I43" s="9">
        <f t="shared" si="21"/>
        <v>287.96646500903228</v>
      </c>
      <c r="J43" s="9">
        <f t="shared" si="22"/>
        <v>0.10907770252950069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110.44001096035242</v>
      </c>
      <c r="P43" s="9">
        <f t="shared" si="25"/>
        <v>12.046542662888118</v>
      </c>
      <c r="Q43" s="12">
        <f t="shared" si="26"/>
        <v>2.8911702390931482</v>
      </c>
      <c r="R43" s="9">
        <f t="shared" si="27"/>
        <v>14.125500000000001</v>
      </c>
      <c r="S43" s="13">
        <f t="shared" si="28"/>
        <v>0.20467737348009968</v>
      </c>
      <c r="T43" s="2">
        <f t="shared" si="29"/>
        <v>0.43</v>
      </c>
      <c r="U43" s="14">
        <f t="shared" si="30"/>
        <v>8.8011270596442856E-2</v>
      </c>
      <c r="V43" s="13"/>
      <c r="W43" s="2"/>
      <c r="X43" s="14"/>
      <c r="Y43" s="2">
        <v>0.04</v>
      </c>
      <c r="Z43" s="2">
        <v>0.28999999999999998</v>
      </c>
      <c r="AA43" s="2">
        <f t="shared" si="31"/>
        <v>1.1599999999999999E-2</v>
      </c>
      <c r="AB43" s="2"/>
      <c r="AC43" s="2"/>
      <c r="AD43" s="2"/>
      <c r="AE43" s="13">
        <v>5.0000000000000001E-3</v>
      </c>
      <c r="AF43" s="2">
        <v>0.02</v>
      </c>
      <c r="AG43" s="16">
        <f t="shared" si="32"/>
        <v>1E-4</v>
      </c>
      <c r="AH43" s="13"/>
      <c r="AI43" s="2"/>
      <c r="AJ43" s="14"/>
      <c r="AK43" s="2"/>
      <c r="AL43" s="2"/>
      <c r="AM43" s="2"/>
      <c r="AN43" s="2">
        <v>1.4999999999999999E-2</v>
      </c>
      <c r="AO43" s="2">
        <v>0.26</v>
      </c>
      <c r="AP43" s="2">
        <f t="shared" si="33"/>
        <v>3.8999999999999998E-3</v>
      </c>
      <c r="AQ43" s="1">
        <f t="shared" si="34"/>
        <v>0.10361127059644286</v>
      </c>
      <c r="AR43" s="9">
        <f t="shared" si="35"/>
        <v>136.875</v>
      </c>
      <c r="AS43" s="1">
        <f t="shared" si="36"/>
        <v>0.24</v>
      </c>
      <c r="AT43" s="1">
        <f t="shared" si="37"/>
        <v>1196.3333333333333</v>
      </c>
      <c r="AU43" s="1">
        <f t="shared" si="38"/>
        <v>27281571.272768516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15.426149645517199</v>
      </c>
      <c r="E44" s="10">
        <f t="shared" si="40"/>
        <v>14.816465009032299</v>
      </c>
      <c r="F44" s="7" t="s">
        <v>83</v>
      </c>
      <c r="G44" s="1">
        <v>3</v>
      </c>
      <c r="H44" s="9">
        <f t="shared" si="20"/>
        <v>15.426149645517199</v>
      </c>
      <c r="I44" s="9">
        <f t="shared" si="21"/>
        <v>288.57614964551715</v>
      </c>
      <c r="J44" s="9">
        <f t="shared" si="22"/>
        <v>0.11715487160453381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157.24971829746428</v>
      </c>
      <c r="P44" s="9">
        <f t="shared" si="25"/>
        <v>18.422570556988539</v>
      </c>
      <c r="Q44" s="12">
        <f t="shared" si="26"/>
        <v>4.4214169336772491</v>
      </c>
      <c r="R44" s="9">
        <f t="shared" si="27"/>
        <v>14.125500000000001</v>
      </c>
      <c r="S44" s="13">
        <f t="shared" si="28"/>
        <v>0.31300958788554378</v>
      </c>
      <c r="T44" s="2">
        <f t="shared" si="29"/>
        <v>0.43</v>
      </c>
      <c r="U44" s="14">
        <f t="shared" si="30"/>
        <v>0.13459412279078384</v>
      </c>
      <c r="V44" s="13"/>
      <c r="W44" s="2"/>
      <c r="X44" s="14"/>
      <c r="Y44" s="2">
        <v>0.04</v>
      </c>
      <c r="Z44" s="2">
        <v>0.28999999999999998</v>
      </c>
      <c r="AA44" s="2">
        <f t="shared" si="31"/>
        <v>1.1599999999999999E-2</v>
      </c>
      <c r="AB44" s="2"/>
      <c r="AC44" s="2"/>
      <c r="AD44" s="2"/>
      <c r="AE44" s="13">
        <v>5.0000000000000001E-3</v>
      </c>
      <c r="AF44" s="2">
        <v>0.02</v>
      </c>
      <c r="AG44" s="16">
        <f t="shared" si="32"/>
        <v>1E-4</v>
      </c>
      <c r="AH44" s="13"/>
      <c r="AI44" s="2"/>
      <c r="AJ44" s="14"/>
      <c r="AL44" s="2"/>
      <c r="AM44" s="2"/>
      <c r="AN44" s="2">
        <v>1.4999999999999999E-2</v>
      </c>
      <c r="AO44" s="2">
        <v>0.26</v>
      </c>
      <c r="AP44" s="2">
        <f t="shared" si="33"/>
        <v>3.8999999999999998E-3</v>
      </c>
      <c r="AQ44" s="1">
        <f t="shared" si="34"/>
        <v>0.15019412279078381</v>
      </c>
      <c r="AR44" s="9">
        <f t="shared" si="35"/>
        <v>136.875</v>
      </c>
      <c r="AS44" s="1">
        <f t="shared" si="36"/>
        <v>0.24</v>
      </c>
      <c r="AT44" s="1">
        <f t="shared" si="37"/>
        <v>1196.3333333333333</v>
      </c>
      <c r="AU44" s="1">
        <f t="shared" si="38"/>
        <v>39547161.636761069</v>
      </c>
    </row>
    <row r="45" spans="1:48" x14ac:dyDescent="0.15">
      <c r="C45" s="7">
        <v>3</v>
      </c>
      <c r="D45" s="7">
        <f t="shared" si="39"/>
        <v>14.782316736774201</v>
      </c>
      <c r="E45" s="10">
        <f t="shared" si="40"/>
        <v>15.426149645517199</v>
      </c>
      <c r="F45" s="7" t="s">
        <v>83</v>
      </c>
      <c r="G45" s="1">
        <v>4</v>
      </c>
      <c r="H45" s="9">
        <f t="shared" si="20"/>
        <v>14.782316736774201</v>
      </c>
      <c r="I45" s="9">
        <f t="shared" si="21"/>
        <v>287.93231673677417</v>
      </c>
      <c r="J45" s="9">
        <f t="shared" si="22"/>
        <v>0.10864116893658719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197.68339774047575</v>
      </c>
      <c r="P45" s="9">
        <f t="shared" si="25"/>
        <v>21.476555409881584</v>
      </c>
      <c r="Q45" s="12">
        <f t="shared" si="26"/>
        <v>5.1543732983715804</v>
      </c>
      <c r="R45" s="9">
        <f t="shared" si="27"/>
        <v>14.125500000000001</v>
      </c>
      <c r="S45" s="13">
        <f t="shared" si="28"/>
        <v>0.36489846719560937</v>
      </c>
      <c r="T45" s="2">
        <f t="shared" si="29"/>
        <v>0.43</v>
      </c>
      <c r="U45" s="14">
        <f t="shared" si="30"/>
        <v>0.15690634089411201</v>
      </c>
      <c r="V45" s="13"/>
      <c r="W45" s="2"/>
      <c r="X45" s="14"/>
      <c r="Y45" s="2">
        <v>0.04</v>
      </c>
      <c r="Z45" s="2">
        <v>0.28999999999999998</v>
      </c>
      <c r="AA45" s="2">
        <f t="shared" si="31"/>
        <v>1.1599999999999999E-2</v>
      </c>
      <c r="AB45" s="2"/>
      <c r="AC45" s="2"/>
      <c r="AD45" s="2"/>
      <c r="AE45" s="13">
        <v>5.0000000000000001E-3</v>
      </c>
      <c r="AF45" s="2">
        <v>0.02</v>
      </c>
      <c r="AG45" s="16">
        <f t="shared" si="32"/>
        <v>1E-4</v>
      </c>
      <c r="AH45" s="13"/>
      <c r="AI45" s="2"/>
      <c r="AJ45" s="14"/>
      <c r="AK45" s="2"/>
      <c r="AL45" s="2"/>
      <c r="AM45" s="2"/>
      <c r="AN45" s="2">
        <v>1.4999999999999999E-2</v>
      </c>
      <c r="AO45" s="2">
        <v>0.26</v>
      </c>
      <c r="AP45" s="2">
        <f t="shared" si="33"/>
        <v>3.8999999999999998E-3</v>
      </c>
      <c r="AQ45" s="1">
        <f t="shared" si="34"/>
        <v>0.17250634089411199</v>
      </c>
      <c r="AR45" s="9">
        <f t="shared" si="35"/>
        <v>136.875</v>
      </c>
      <c r="AS45" s="1">
        <f t="shared" si="36"/>
        <v>0.24</v>
      </c>
      <c r="AT45" s="1">
        <f t="shared" si="37"/>
        <v>1196.3333333333333</v>
      </c>
      <c r="AU45" s="1">
        <f t="shared" si="38"/>
        <v>45422124.514210828</v>
      </c>
    </row>
    <row r="46" spans="1:48" x14ac:dyDescent="0.15">
      <c r="C46" s="7">
        <v>4</v>
      </c>
      <c r="D46" s="7">
        <f t="shared" si="39"/>
        <v>17.0450092326667</v>
      </c>
      <c r="E46" s="10">
        <f t="shared" si="40"/>
        <v>14.782316736774201</v>
      </c>
      <c r="F46" s="7" t="s">
        <v>83</v>
      </c>
      <c r="G46" s="1">
        <v>5</v>
      </c>
      <c r="H46" s="9">
        <f t="shared" si="20"/>
        <v>17.0450092326667</v>
      </c>
      <c r="I46" s="9">
        <f t="shared" si="21"/>
        <v>290.19500923266668</v>
      </c>
      <c r="J46" s="9">
        <f t="shared" si="22"/>
        <v>0.14141807353233285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167.39650021406445</v>
      </c>
      <c r="O46" s="9">
        <f t="shared" si="41"/>
        <v>67.666592116529699</v>
      </c>
      <c r="P46" s="9">
        <f t="shared" si="25"/>
        <v>9.5692790996177717</v>
      </c>
      <c r="Q46" s="12">
        <f t="shared" si="26"/>
        <v>2.2966269839082649</v>
      </c>
      <c r="R46" s="9">
        <f t="shared" si="27"/>
        <v>14.125500000000001</v>
      </c>
      <c r="S46" s="13">
        <f t="shared" si="28"/>
        <v>0.16258730550481504</v>
      </c>
      <c r="T46" s="2">
        <f t="shared" si="29"/>
        <v>0.43</v>
      </c>
      <c r="U46" s="14">
        <f t="shared" si="30"/>
        <v>6.9912541367070466E-2</v>
      </c>
      <c r="V46" s="13"/>
      <c r="W46" s="2"/>
      <c r="X46" s="14"/>
      <c r="Y46" s="2">
        <v>0.05</v>
      </c>
      <c r="Z46" s="2">
        <v>0.28999999999999998</v>
      </c>
      <c r="AA46" s="2">
        <f t="shared" si="31"/>
        <v>1.4499999999999999E-2</v>
      </c>
      <c r="AB46" s="2"/>
      <c r="AC46" s="2"/>
      <c r="AD46" s="2"/>
      <c r="AE46" s="13">
        <v>0.01</v>
      </c>
      <c r="AF46" s="2">
        <v>0.02</v>
      </c>
      <c r="AG46" s="16">
        <f t="shared" si="32"/>
        <v>2.0000000000000001E-4</v>
      </c>
      <c r="AH46" s="13"/>
      <c r="AI46" s="2"/>
      <c r="AJ46" s="14"/>
      <c r="AL46" s="2"/>
      <c r="AM46" s="2"/>
      <c r="AN46" s="2">
        <v>0.02</v>
      </c>
      <c r="AO46" s="2">
        <v>0.26</v>
      </c>
      <c r="AP46" s="2">
        <f t="shared" si="33"/>
        <v>5.2000000000000006E-3</v>
      </c>
      <c r="AQ46" s="1">
        <f t="shared" si="34"/>
        <v>8.9812541367070467E-2</v>
      </c>
      <c r="AR46" s="9">
        <f t="shared" si="35"/>
        <v>136.875</v>
      </c>
      <c r="AS46" s="1">
        <f t="shared" si="36"/>
        <v>0.24</v>
      </c>
      <c r="AT46" s="1">
        <f t="shared" si="37"/>
        <v>1196.3333333333333</v>
      </c>
      <c r="AU46" s="1">
        <f t="shared" si="38"/>
        <v>23648269.482551102</v>
      </c>
    </row>
    <row r="47" spans="1:48" x14ac:dyDescent="0.15">
      <c r="C47" s="7">
        <v>5</v>
      </c>
      <c r="D47" s="7">
        <f t="shared" si="39"/>
        <v>18.423651827419398</v>
      </c>
      <c r="E47" s="10">
        <f t="shared" si="40"/>
        <v>17.0450092326667</v>
      </c>
      <c r="F47" s="7" t="s">
        <v>85</v>
      </c>
      <c r="G47" s="1">
        <v>6</v>
      </c>
      <c r="H47" s="9">
        <f t="shared" si="20"/>
        <v>18.423651827419398</v>
      </c>
      <c r="I47" s="9">
        <f t="shared" si="21"/>
        <v>291.57365182741938</v>
      </c>
      <c r="J47" s="9">
        <f t="shared" si="22"/>
        <v>0.16573110171715613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116.95356301691193</v>
      </c>
      <c r="P47" s="9">
        <f t="shared" si="25"/>
        <v>19.38284284853966</v>
      </c>
      <c r="Q47" s="12">
        <f t="shared" si="26"/>
        <v>4.6518822836495186</v>
      </c>
      <c r="R47" s="9">
        <f t="shared" si="27"/>
        <v>14.125500000000001</v>
      </c>
      <c r="S47" s="13">
        <f t="shared" si="28"/>
        <v>0.32932514131531759</v>
      </c>
      <c r="T47" s="2">
        <f t="shared" si="29"/>
        <v>0.43</v>
      </c>
      <c r="U47" s="14">
        <f t="shared" si="30"/>
        <v>0.14160981076558657</v>
      </c>
      <c r="V47" s="13"/>
      <c r="W47" s="2"/>
      <c r="X47" s="14"/>
      <c r="Y47" s="2">
        <v>0.05</v>
      </c>
      <c r="Z47" s="2">
        <v>0.28999999999999998</v>
      </c>
      <c r="AA47" s="2">
        <f t="shared" si="31"/>
        <v>1.4499999999999999E-2</v>
      </c>
      <c r="AB47" s="2"/>
      <c r="AC47" s="2"/>
      <c r="AD47" s="2"/>
      <c r="AE47" s="13">
        <v>0.01</v>
      </c>
      <c r="AF47" s="2">
        <v>0.02</v>
      </c>
      <c r="AG47" s="16">
        <f t="shared" si="32"/>
        <v>2.0000000000000001E-4</v>
      </c>
      <c r="AH47" s="13"/>
      <c r="AI47" s="2"/>
      <c r="AJ47" s="14"/>
      <c r="AK47" s="2"/>
      <c r="AL47" s="2"/>
      <c r="AM47" s="2"/>
      <c r="AN47" s="2">
        <v>0.02</v>
      </c>
      <c r="AO47" s="2">
        <v>0.26</v>
      </c>
      <c r="AP47" s="2">
        <f t="shared" si="33"/>
        <v>5.2000000000000006E-3</v>
      </c>
      <c r="AQ47" s="1">
        <f t="shared" si="34"/>
        <v>0.16150981076558657</v>
      </c>
      <c r="AR47" s="9">
        <f t="shared" si="35"/>
        <v>136.875</v>
      </c>
      <c r="AS47" s="1">
        <f t="shared" si="36"/>
        <v>0.24</v>
      </c>
      <c r="AT47" s="1">
        <f t="shared" si="37"/>
        <v>1196.3333333333333</v>
      </c>
      <c r="AU47" s="1">
        <f t="shared" si="38"/>
        <v>42526661.320607133</v>
      </c>
    </row>
    <row r="48" spans="1:48" x14ac:dyDescent="0.15">
      <c r="C48" s="7">
        <v>6</v>
      </c>
      <c r="D48" s="7">
        <f t="shared" si="39"/>
        <v>22.045988002333299</v>
      </c>
      <c r="E48" s="10">
        <f t="shared" si="40"/>
        <v>18.423651827419398</v>
      </c>
      <c r="F48" s="7" t="s">
        <v>83</v>
      </c>
      <c r="G48" s="1">
        <v>7</v>
      </c>
      <c r="H48" s="9">
        <f t="shared" si="20"/>
        <v>22.045988002333299</v>
      </c>
      <c r="I48" s="9">
        <f t="shared" si="21"/>
        <v>295.19598800233325</v>
      </c>
      <c r="J48" s="9">
        <f t="shared" si="22"/>
        <v>0.24967046759171563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156.42697016837226</v>
      </c>
      <c r="P48" s="9">
        <f t="shared" si="25"/>
        <v>39.055194785892851</v>
      </c>
      <c r="Q48" s="12">
        <f t="shared" si="26"/>
        <v>9.3732467486142834</v>
      </c>
      <c r="R48" s="9">
        <f t="shared" si="27"/>
        <v>14.125500000000001</v>
      </c>
      <c r="S48" s="13">
        <f t="shared" si="28"/>
        <v>0.66356920099212646</v>
      </c>
      <c r="T48" s="2">
        <f t="shared" si="29"/>
        <v>0.43</v>
      </c>
      <c r="U48" s="14">
        <f t="shared" si="30"/>
        <v>0.28533475642661438</v>
      </c>
      <c r="V48" s="13"/>
      <c r="W48" s="2"/>
      <c r="X48" s="14"/>
      <c r="Y48" s="2">
        <v>0.05</v>
      </c>
      <c r="Z48" s="2">
        <v>0.28999999999999998</v>
      </c>
      <c r="AA48" s="2">
        <f t="shared" si="31"/>
        <v>1.4499999999999999E-2</v>
      </c>
      <c r="AB48" s="2"/>
      <c r="AC48" s="2"/>
      <c r="AD48" s="2"/>
      <c r="AE48" s="13">
        <v>0.01</v>
      </c>
      <c r="AF48" s="2">
        <v>0.02</v>
      </c>
      <c r="AG48" s="16">
        <f t="shared" si="32"/>
        <v>2.0000000000000001E-4</v>
      </c>
      <c r="AH48" s="13"/>
      <c r="AI48" s="2"/>
      <c r="AJ48" s="14"/>
      <c r="AL48" s="2"/>
      <c r="AM48" s="2"/>
      <c r="AN48" s="2">
        <v>0.02</v>
      </c>
      <c r="AO48" s="2">
        <v>0.26</v>
      </c>
      <c r="AP48" s="2">
        <f t="shared" si="33"/>
        <v>5.2000000000000006E-3</v>
      </c>
      <c r="AQ48" s="1">
        <f t="shared" si="34"/>
        <v>0.30523475642661435</v>
      </c>
      <c r="AR48" s="9">
        <f t="shared" si="35"/>
        <v>136.875</v>
      </c>
      <c r="AS48" s="1">
        <f t="shared" si="36"/>
        <v>0.24</v>
      </c>
      <c r="AT48" s="1">
        <f t="shared" si="37"/>
        <v>1196.3333333333333</v>
      </c>
      <c r="AU48" s="1">
        <f t="shared" si="38"/>
        <v>80370443.431901187</v>
      </c>
    </row>
    <row r="49" spans="1:48" x14ac:dyDescent="0.15">
      <c r="C49" s="7">
        <v>7</v>
      </c>
      <c r="D49" s="7">
        <f t="shared" si="39"/>
        <v>24.736194749999999</v>
      </c>
      <c r="E49" s="10">
        <f t="shared" si="40"/>
        <v>22.045988002333299</v>
      </c>
      <c r="F49" s="7" t="s">
        <v>83</v>
      </c>
      <c r="G49" s="1">
        <v>8</v>
      </c>
      <c r="H49" s="9">
        <f t="shared" si="20"/>
        <v>24.736194749999999</v>
      </c>
      <c r="I49" s="9">
        <f t="shared" si="21"/>
        <v>297.88619474999996</v>
      </c>
      <c r="J49" s="9">
        <f t="shared" si="22"/>
        <v>0.33630598124961963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176.22802538247942</v>
      </c>
      <c r="P49" s="9">
        <f t="shared" si="25"/>
        <v>59.266538999937616</v>
      </c>
      <c r="Q49" s="12">
        <f t="shared" si="26"/>
        <v>14.223969359985027</v>
      </c>
      <c r="R49" s="9">
        <f t="shared" si="27"/>
        <v>14.125500000000001</v>
      </c>
      <c r="S49" s="13">
        <f t="shared" si="28"/>
        <v>1.0069710353605201</v>
      </c>
      <c r="T49" s="2">
        <f t="shared" si="29"/>
        <v>0.43</v>
      </c>
      <c r="U49" s="14">
        <f t="shared" si="30"/>
        <v>0.43299754520502365</v>
      </c>
      <c r="V49" s="13"/>
      <c r="W49" s="2"/>
      <c r="X49" s="14"/>
      <c r="Y49" s="2">
        <v>0.05</v>
      </c>
      <c r="Z49" s="2">
        <v>0.28999999999999998</v>
      </c>
      <c r="AA49" s="2">
        <f t="shared" si="31"/>
        <v>1.4499999999999999E-2</v>
      </c>
      <c r="AB49" s="2"/>
      <c r="AC49" s="2"/>
      <c r="AD49" s="2"/>
      <c r="AE49" s="13">
        <v>0.01</v>
      </c>
      <c r="AF49" s="2">
        <v>0.02</v>
      </c>
      <c r="AG49" s="16">
        <f t="shared" si="32"/>
        <v>2.0000000000000001E-4</v>
      </c>
      <c r="AH49" s="13"/>
      <c r="AI49" s="2"/>
      <c r="AJ49" s="14"/>
      <c r="AK49" s="2"/>
      <c r="AL49" s="2"/>
      <c r="AM49" s="2"/>
      <c r="AN49" s="2">
        <v>0.02</v>
      </c>
      <c r="AO49" s="2">
        <v>0.26</v>
      </c>
      <c r="AP49" s="2">
        <f t="shared" si="33"/>
        <v>5.2000000000000006E-3</v>
      </c>
      <c r="AQ49" s="1">
        <f t="shared" si="34"/>
        <v>0.45289754520502362</v>
      </c>
      <c r="AR49" s="9">
        <f t="shared" si="35"/>
        <v>136.875</v>
      </c>
      <c r="AS49" s="1">
        <f t="shared" si="36"/>
        <v>0.24</v>
      </c>
      <c r="AT49" s="1">
        <f t="shared" si="37"/>
        <v>1196.3333333333333</v>
      </c>
      <c r="AU49" s="1">
        <f t="shared" si="38"/>
        <v>119251087.14183596</v>
      </c>
    </row>
    <row r="50" spans="1:48" x14ac:dyDescent="0.15">
      <c r="C50" s="7">
        <v>8</v>
      </c>
      <c r="D50" s="7">
        <f t="shared" si="39"/>
        <v>25.178792910967701</v>
      </c>
      <c r="E50" s="10">
        <f t="shared" si="40"/>
        <v>24.736194749999999</v>
      </c>
      <c r="F50" s="7" t="s">
        <v>83</v>
      </c>
      <c r="G50" s="1">
        <v>9</v>
      </c>
      <c r="H50" s="9">
        <f t="shared" si="20"/>
        <v>25.178792910967701</v>
      </c>
      <c r="I50" s="9">
        <f t="shared" si="21"/>
        <v>298.32879291096765</v>
      </c>
      <c r="J50" s="9">
        <f t="shared" si="22"/>
        <v>0.35301639124583495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175.8177363825418</v>
      </c>
      <c r="P50" s="9">
        <f t="shared" si="25"/>
        <v>62.066542814776447</v>
      </c>
      <c r="Q50" s="12">
        <f t="shared" si="26"/>
        <v>14.895970275546347</v>
      </c>
      <c r="R50" s="9">
        <f t="shared" si="27"/>
        <v>14.125500000000001</v>
      </c>
      <c r="S50" s="13">
        <f t="shared" si="28"/>
        <v>1.0545446373966476</v>
      </c>
      <c r="T50" s="2">
        <f t="shared" si="29"/>
        <v>0.43</v>
      </c>
      <c r="U50" s="14">
        <f t="shared" si="30"/>
        <v>0.45345419408055848</v>
      </c>
      <c r="V50" s="13"/>
      <c r="W50" s="2"/>
      <c r="X50" s="14"/>
      <c r="Y50" s="2">
        <v>0.05</v>
      </c>
      <c r="Z50" s="2">
        <v>0.28999999999999998</v>
      </c>
      <c r="AA50" s="2">
        <f t="shared" si="31"/>
        <v>1.4499999999999999E-2</v>
      </c>
      <c r="AB50" s="2"/>
      <c r="AC50" s="2"/>
      <c r="AD50" s="2"/>
      <c r="AE50" s="13">
        <v>0.01</v>
      </c>
      <c r="AF50" s="2">
        <v>0.02</v>
      </c>
      <c r="AG50" s="16">
        <f t="shared" si="32"/>
        <v>2.0000000000000001E-4</v>
      </c>
      <c r="AH50" s="13"/>
      <c r="AI50" s="2"/>
      <c r="AJ50" s="14"/>
      <c r="AL50" s="2"/>
      <c r="AM50" s="2"/>
      <c r="AN50" s="2">
        <v>0.02</v>
      </c>
      <c r="AO50" s="2">
        <v>0.26</v>
      </c>
      <c r="AP50" s="2">
        <f t="shared" si="33"/>
        <v>5.2000000000000006E-3</v>
      </c>
      <c r="AQ50" s="1">
        <f t="shared" si="34"/>
        <v>0.47335419408055845</v>
      </c>
      <c r="AR50" s="9">
        <f t="shared" si="35"/>
        <v>136.875</v>
      </c>
      <c r="AS50" s="1">
        <f t="shared" si="36"/>
        <v>0.24</v>
      </c>
      <c r="AT50" s="1">
        <f t="shared" si="37"/>
        <v>1196.3333333333333</v>
      </c>
      <c r="AU50" s="1">
        <f t="shared" si="38"/>
        <v>124637465.68045668</v>
      </c>
    </row>
    <row r="51" spans="1:48" x14ac:dyDescent="0.15">
      <c r="C51" s="7">
        <v>9</v>
      </c>
      <c r="D51" s="7">
        <f t="shared" si="39"/>
        <v>24.321883035999999</v>
      </c>
      <c r="E51" s="10">
        <f t="shared" si="40"/>
        <v>25.178792910967701</v>
      </c>
      <c r="F51" s="7" t="s">
        <v>83</v>
      </c>
      <c r="G51" s="1">
        <v>10</v>
      </c>
      <c r="H51" s="9">
        <f t="shared" si="20"/>
        <v>24.321883035999999</v>
      </c>
      <c r="I51" s="9">
        <f t="shared" si="21"/>
        <v>297.47188303599995</v>
      </c>
      <c r="J51" s="9">
        <f t="shared" si="22"/>
        <v>0.32133903434909672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172.60744356776533</v>
      </c>
      <c r="P51" s="9">
        <f t="shared" si="25"/>
        <v>55.465509237531919</v>
      </c>
      <c r="Q51" s="12">
        <f t="shared" si="26"/>
        <v>13.311722217007659</v>
      </c>
      <c r="R51" s="9">
        <f t="shared" si="27"/>
        <v>14.125500000000001</v>
      </c>
      <c r="S51" s="13">
        <f t="shared" si="28"/>
        <v>0.9423894529048642</v>
      </c>
      <c r="T51" s="2">
        <f t="shared" si="29"/>
        <v>0.43</v>
      </c>
      <c r="U51" s="14">
        <f t="shared" si="30"/>
        <v>0.4052274647490916</v>
      </c>
      <c r="V51" s="13"/>
      <c r="W51" s="2"/>
      <c r="X51" s="14"/>
      <c r="Y51" s="2">
        <v>0.05</v>
      </c>
      <c r="Z51" s="2">
        <v>0.28999999999999998</v>
      </c>
      <c r="AA51" s="2">
        <f t="shared" si="31"/>
        <v>1.4499999999999999E-2</v>
      </c>
      <c r="AB51" s="2"/>
      <c r="AC51" s="2"/>
      <c r="AD51" s="2"/>
      <c r="AE51" s="13">
        <v>0.01</v>
      </c>
      <c r="AF51" s="2">
        <v>0.02</v>
      </c>
      <c r="AG51" s="16">
        <f t="shared" si="32"/>
        <v>2.0000000000000001E-4</v>
      </c>
      <c r="AH51" s="13"/>
      <c r="AI51" s="2"/>
      <c r="AJ51" s="14"/>
      <c r="AK51" s="2"/>
      <c r="AL51" s="2"/>
      <c r="AM51" s="2"/>
      <c r="AN51" s="2">
        <v>0.02</v>
      </c>
      <c r="AO51" s="2">
        <v>0.26</v>
      </c>
      <c r="AP51" s="2">
        <f t="shared" si="33"/>
        <v>5.2000000000000006E-3</v>
      </c>
      <c r="AQ51" s="1">
        <f t="shared" si="34"/>
        <v>0.42512746474909158</v>
      </c>
      <c r="AR51" s="9">
        <f t="shared" si="35"/>
        <v>136.875</v>
      </c>
      <c r="AS51" s="1">
        <f t="shared" si="36"/>
        <v>0.24</v>
      </c>
      <c r="AT51" s="1">
        <f t="shared" si="37"/>
        <v>1196.3333333333333</v>
      </c>
      <c r="AU51" s="1">
        <f t="shared" si="38"/>
        <v>111939030.98377708</v>
      </c>
    </row>
    <row r="52" spans="1:48" x14ac:dyDescent="0.15">
      <c r="C52" s="7">
        <v>10</v>
      </c>
      <c r="D52" s="7">
        <f t="shared" si="39"/>
        <v>22.842408593870999</v>
      </c>
      <c r="E52" s="10">
        <f t="shared" si="40"/>
        <v>24.321883035999999</v>
      </c>
      <c r="F52" s="7" t="s">
        <v>83</v>
      </c>
      <c r="G52" s="1">
        <v>11</v>
      </c>
      <c r="H52" s="9">
        <f t="shared" si="20"/>
        <v>22.842408593870999</v>
      </c>
      <c r="I52" s="9">
        <f t="shared" si="21"/>
        <v>295.992408593871</v>
      </c>
      <c r="J52" s="9">
        <f t="shared" si="22"/>
        <v>0.27284167603501147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111.28483761372173</v>
      </c>
      <c r="O52" s="9">
        <f t="shared" si="41"/>
        <v>64.71334671651168</v>
      </c>
      <c r="P52" s="9">
        <f t="shared" si="25"/>
        <v>17.656497979967853</v>
      </c>
      <c r="Q52" s="12">
        <f t="shared" si="26"/>
        <v>4.2375595151922845</v>
      </c>
      <c r="R52" s="9">
        <f t="shared" si="27"/>
        <v>14.125500000000001</v>
      </c>
      <c r="S52" s="13">
        <f t="shared" si="28"/>
        <v>0.29999359422266714</v>
      </c>
      <c r="T52" s="2">
        <f t="shared" si="29"/>
        <v>0.43</v>
      </c>
      <c r="U52" s="14">
        <f t="shared" si="30"/>
        <v>0.12899724551574687</v>
      </c>
      <c r="V52" s="13"/>
      <c r="W52" s="2"/>
      <c r="X52" s="14"/>
      <c r="Y52" s="2">
        <v>0.05</v>
      </c>
      <c r="Z52" s="2">
        <v>0.28999999999999998</v>
      </c>
      <c r="AA52" s="2">
        <f t="shared" si="31"/>
        <v>1.4499999999999999E-2</v>
      </c>
      <c r="AB52" s="2"/>
      <c r="AC52" s="2"/>
      <c r="AD52" s="2"/>
      <c r="AE52" s="13">
        <v>0.01</v>
      </c>
      <c r="AF52" s="2">
        <v>0.02</v>
      </c>
      <c r="AG52" s="16">
        <f t="shared" si="32"/>
        <v>2.0000000000000001E-4</v>
      </c>
      <c r="AH52" s="13"/>
      <c r="AI52" s="2"/>
      <c r="AJ52" s="14"/>
      <c r="AL52" s="2"/>
      <c r="AM52" s="2"/>
      <c r="AN52" s="2">
        <v>0.02</v>
      </c>
      <c r="AO52" s="2">
        <v>0.26</v>
      </c>
      <c r="AP52" s="2">
        <f t="shared" si="33"/>
        <v>5.2000000000000006E-3</v>
      </c>
      <c r="AQ52" s="1">
        <f t="shared" si="34"/>
        <v>0.14889724551574687</v>
      </c>
      <c r="AR52" s="9">
        <f t="shared" si="35"/>
        <v>136.875</v>
      </c>
      <c r="AS52" s="1">
        <f t="shared" si="36"/>
        <v>0.24</v>
      </c>
      <c r="AT52" s="1">
        <f t="shared" si="37"/>
        <v>1196.3333333333333</v>
      </c>
      <c r="AU52" s="1">
        <f t="shared" si="38"/>
        <v>39205684.791556075</v>
      </c>
    </row>
    <row r="53" spans="1:48" x14ac:dyDescent="0.15">
      <c r="C53" s="7">
        <v>11</v>
      </c>
      <c r="D53" s="7">
        <f t="shared" si="39"/>
        <v>19.600174563666702</v>
      </c>
      <c r="E53" s="10">
        <f t="shared" si="40"/>
        <v>22.842408593870999</v>
      </c>
      <c r="F53" s="7" t="s">
        <v>85</v>
      </c>
      <c r="G53" s="1">
        <v>12</v>
      </c>
      <c r="H53" s="9">
        <f t="shared" si="20"/>
        <v>19.600174563666702</v>
      </c>
      <c r="I53" s="9">
        <f t="shared" si="21"/>
        <v>292.75017456366669</v>
      </c>
      <c r="J53" s="9">
        <f t="shared" si="22"/>
        <v>0.18953471672441785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105.91309873654383</v>
      </c>
      <c r="P53" s="9">
        <f t="shared" si="25"/>
        <v>20.074209166436134</v>
      </c>
      <c r="Q53" s="12">
        <f t="shared" si="26"/>
        <v>4.8178101999446721</v>
      </c>
      <c r="R53" s="9">
        <f t="shared" si="27"/>
        <v>14.125500000000001</v>
      </c>
      <c r="S53" s="13">
        <f t="shared" si="28"/>
        <v>0.34107183462140611</v>
      </c>
      <c r="T53" s="2">
        <f t="shared" si="29"/>
        <v>0.43</v>
      </c>
      <c r="U53" s="14">
        <f t="shared" si="30"/>
        <v>0.14666088888720463</v>
      </c>
      <c r="V53" s="13"/>
      <c r="W53" s="2"/>
      <c r="X53" s="14"/>
      <c r="Y53" s="2">
        <v>0.05</v>
      </c>
      <c r="Z53" s="2">
        <v>0.28999999999999998</v>
      </c>
      <c r="AA53" s="2">
        <f t="shared" si="31"/>
        <v>1.4499999999999999E-2</v>
      </c>
      <c r="AB53" s="2"/>
      <c r="AC53" s="2"/>
      <c r="AD53" s="2"/>
      <c r="AE53" s="13">
        <v>0.01</v>
      </c>
      <c r="AF53" s="2">
        <v>0.02</v>
      </c>
      <c r="AG53" s="16">
        <f t="shared" si="32"/>
        <v>2.0000000000000001E-4</v>
      </c>
      <c r="AH53" s="13"/>
      <c r="AI53" s="2"/>
      <c r="AJ53" s="14"/>
      <c r="AK53" s="2"/>
      <c r="AL53" s="2"/>
      <c r="AM53" s="2"/>
      <c r="AN53" s="2">
        <v>0.02</v>
      </c>
      <c r="AO53" s="2">
        <v>0.26</v>
      </c>
      <c r="AP53" s="2">
        <f t="shared" si="33"/>
        <v>5.2000000000000006E-3</v>
      </c>
      <c r="AQ53" s="1">
        <f t="shared" si="34"/>
        <v>0.16656088888720463</v>
      </c>
      <c r="AR53" s="9">
        <f t="shared" si="35"/>
        <v>136.875</v>
      </c>
      <c r="AS53" s="1">
        <f t="shared" si="36"/>
        <v>0.24</v>
      </c>
      <c r="AT53" s="1">
        <f t="shared" si="37"/>
        <v>1196.3333333333333</v>
      </c>
      <c r="AU53" s="1">
        <f t="shared" si="38"/>
        <v>43856645.471809849</v>
      </c>
      <c r="AV53" s="1">
        <f>SUM(AU42:AU53)</f>
        <v>715783850.94976175</v>
      </c>
    </row>
    <row r="54" spans="1:48" x14ac:dyDescent="0.15">
      <c r="C54" s="7">
        <v>12</v>
      </c>
      <c r="D54" s="7">
        <f t="shared" si="39"/>
        <v>16.221455496774201</v>
      </c>
      <c r="E54" s="10">
        <f t="shared" si="40"/>
        <v>19.600174563666702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15.8823808970968</v>
      </c>
      <c r="E58" s="7"/>
      <c r="F58" s="7"/>
      <c r="G58" s="1">
        <v>1</v>
      </c>
      <c r="H58" s="9">
        <f t="shared" ref="H58:H69" si="42">E59</f>
        <v>15.8823808970968</v>
      </c>
      <c r="I58" s="9">
        <f t="shared" ref="I58:I69" si="43">H58+273.15</f>
        <v>289.0323808970968</v>
      </c>
      <c r="J58" s="9">
        <f t="shared" ref="J58:J69" si="44">EXP(($C$15*(I58-$C$13))/($C$16*I58*$C$13))</f>
        <v>0.1235635814318374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1.2327526640849646E-2</v>
      </c>
      <c r="Q58" s="12">
        <f t="shared" ref="Q58:Q69" si="48">P58*$B$60</f>
        <v>2.3422300617614326E-3</v>
      </c>
      <c r="R58" s="9">
        <f t="shared" ref="R58:R69" si="49">L58*$B$60</f>
        <v>1.8955666666666669E-2</v>
      </c>
      <c r="S58" s="13">
        <f t="shared" ref="S58:S69" si="50">Q58/R58</f>
        <v>0.12356358143183739</v>
      </c>
      <c r="T58" s="2">
        <f t="shared" ref="T58:T69" si="51">$B$59/100</f>
        <v>0.01</v>
      </c>
      <c r="U58" s="14">
        <f t="shared" ref="U58:U69" si="52">S58*T58</f>
        <v>1.2356358143183739E-3</v>
      </c>
      <c r="V58" s="13"/>
      <c r="W58" s="2"/>
      <c r="X58" s="14"/>
      <c r="Y58" s="2">
        <v>0.04</v>
      </c>
      <c r="Z58" s="2">
        <v>0.21</v>
      </c>
      <c r="AA58" s="2">
        <f t="shared" ref="AA58:AA69" si="53">Y58*Z58</f>
        <v>8.3999999999999995E-3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1.4999999999999999E-2</v>
      </c>
      <c r="AO58" s="2">
        <v>0.78</v>
      </c>
      <c r="AP58" s="2">
        <f t="shared" ref="AP58:AP69" si="54">AO58*AN58</f>
        <v>1.17E-2</v>
      </c>
      <c r="AQ58" s="1">
        <f t="shared" ref="AQ58:AQ69" si="55">(AP58+AM58+AD58+AA58+U58+X58+AG58+AJ58)</f>
        <v>2.1335635814318375E-2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960.25</v>
      </c>
      <c r="AU58" s="1">
        <f t="shared" ref="AU58:AU69" si="59">AT58*10000*AS58*0.67*AR58*AQ58</f>
        <v>260197.89046335302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14.816465009032299</v>
      </c>
      <c r="E59" s="10">
        <f t="shared" ref="E59:E70" si="61">D58</f>
        <v>15.8823808970968</v>
      </c>
      <c r="F59" s="7" t="s">
        <v>83</v>
      </c>
      <c r="G59" s="1">
        <v>2</v>
      </c>
      <c r="H59" s="9">
        <f t="shared" si="42"/>
        <v>14.816465009032299</v>
      </c>
      <c r="I59" s="9">
        <f t="shared" si="43"/>
        <v>287.96646500903228</v>
      </c>
      <c r="J59" s="9">
        <f t="shared" si="44"/>
        <v>0.10907770252950069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0.18720580669248368</v>
      </c>
      <c r="P59" s="9">
        <f t="shared" si="47"/>
        <v>2.0419979294197945E-2</v>
      </c>
      <c r="Q59" s="12">
        <f t="shared" si="48"/>
        <v>3.8797960658976094E-3</v>
      </c>
      <c r="R59" s="9">
        <f t="shared" si="49"/>
        <v>1.8955666666666669E-2</v>
      </c>
      <c r="S59" s="13">
        <f t="shared" si="50"/>
        <v>0.20467737348009965</v>
      </c>
      <c r="T59" s="2">
        <f t="shared" si="51"/>
        <v>0.01</v>
      </c>
      <c r="U59" s="14">
        <f t="shared" si="52"/>
        <v>2.0467737348009965E-3</v>
      </c>
      <c r="V59" s="13"/>
      <c r="W59" s="2"/>
      <c r="X59" s="14"/>
      <c r="Y59" s="2">
        <v>0.04</v>
      </c>
      <c r="Z59" s="2">
        <v>0.21</v>
      </c>
      <c r="AA59" s="2">
        <f t="shared" si="53"/>
        <v>8.3999999999999995E-3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1.4999999999999999E-2</v>
      </c>
      <c r="AO59" s="2">
        <v>0.78</v>
      </c>
      <c r="AP59" s="2">
        <f t="shared" si="54"/>
        <v>1.17E-2</v>
      </c>
      <c r="AQ59" s="1">
        <f t="shared" si="55"/>
        <v>2.2146773734800996E-2</v>
      </c>
      <c r="AR59" s="9">
        <f t="shared" si="56"/>
        <v>9.9766666666666666</v>
      </c>
      <c r="AS59" s="1">
        <f t="shared" si="57"/>
        <v>0.19</v>
      </c>
      <c r="AT59" s="1">
        <f t="shared" si="58"/>
        <v>960.25</v>
      </c>
      <c r="AU59" s="1">
        <f t="shared" si="59"/>
        <v>270090.0904250138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15.426149645517199</v>
      </c>
      <c r="E60" s="10">
        <f t="shared" si="61"/>
        <v>14.816465009032299</v>
      </c>
      <c r="F60" s="7" t="s">
        <v>83</v>
      </c>
      <c r="G60" s="1">
        <v>3</v>
      </c>
      <c r="H60" s="9">
        <f t="shared" si="42"/>
        <v>15.426149645517199</v>
      </c>
      <c r="I60" s="9">
        <f t="shared" si="43"/>
        <v>288.57614964551715</v>
      </c>
      <c r="J60" s="9">
        <f t="shared" si="44"/>
        <v>0.11715487160453381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0.26655249406495241</v>
      </c>
      <c r="P60" s="9">
        <f t="shared" si="47"/>
        <v>3.1227923218047758E-2</v>
      </c>
      <c r="Q60" s="12">
        <f t="shared" si="48"/>
        <v>5.9333054114290738E-3</v>
      </c>
      <c r="R60" s="9">
        <f t="shared" si="49"/>
        <v>1.8955666666666669E-2</v>
      </c>
      <c r="S60" s="13">
        <f t="shared" si="50"/>
        <v>0.31300958788554378</v>
      </c>
      <c r="T60" s="2">
        <f t="shared" si="51"/>
        <v>0.01</v>
      </c>
      <c r="U60" s="14">
        <f t="shared" si="52"/>
        <v>3.1300958788554379E-3</v>
      </c>
      <c r="V60" s="13"/>
      <c r="W60" s="2"/>
      <c r="X60" s="14"/>
      <c r="Y60" s="2">
        <v>0.04</v>
      </c>
      <c r="Z60" s="2">
        <v>0.21</v>
      </c>
      <c r="AA60" s="2">
        <f t="shared" si="53"/>
        <v>8.3999999999999995E-3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1.4999999999999999E-2</v>
      </c>
      <c r="AO60" s="2">
        <v>0.78</v>
      </c>
      <c r="AP60" s="2">
        <f t="shared" si="54"/>
        <v>1.17E-2</v>
      </c>
      <c r="AQ60" s="1">
        <f t="shared" si="55"/>
        <v>2.3230095878855439E-2</v>
      </c>
      <c r="AR60" s="9">
        <f t="shared" si="56"/>
        <v>9.9766666666666666</v>
      </c>
      <c r="AS60" s="1">
        <f t="shared" si="57"/>
        <v>0.19</v>
      </c>
      <c r="AT60" s="1">
        <f t="shared" si="58"/>
        <v>960.25</v>
      </c>
      <c r="AU60" s="1">
        <f t="shared" si="59"/>
        <v>283301.70216362597</v>
      </c>
    </row>
    <row r="61" spans="1:48" x14ac:dyDescent="0.15">
      <c r="C61" s="7">
        <v>3</v>
      </c>
      <c r="D61" s="7">
        <f t="shared" si="60"/>
        <v>14.782316736774201</v>
      </c>
      <c r="E61" s="10">
        <f t="shared" si="61"/>
        <v>15.426149645517199</v>
      </c>
      <c r="F61" s="7" t="s">
        <v>83</v>
      </c>
      <c r="G61" s="1">
        <v>4</v>
      </c>
      <c r="H61" s="9">
        <f t="shared" si="42"/>
        <v>14.782316736774201</v>
      </c>
      <c r="I61" s="9">
        <f t="shared" si="43"/>
        <v>287.93231673677417</v>
      </c>
      <c r="J61" s="9">
        <f t="shared" si="44"/>
        <v>0.10864116893658719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0.33509123751357134</v>
      </c>
      <c r="P61" s="9">
        <f t="shared" si="47"/>
        <v>3.6404703743881967E-2</v>
      </c>
      <c r="Q61" s="12">
        <f t="shared" si="48"/>
        <v>6.9168937113375734E-3</v>
      </c>
      <c r="R61" s="9">
        <f t="shared" si="49"/>
        <v>1.8955666666666669E-2</v>
      </c>
      <c r="S61" s="13">
        <f t="shared" si="50"/>
        <v>0.36489846719560937</v>
      </c>
      <c r="T61" s="2">
        <f t="shared" si="51"/>
        <v>0.01</v>
      </c>
      <c r="U61" s="14">
        <f t="shared" si="52"/>
        <v>3.6489846719560937E-3</v>
      </c>
      <c r="V61" s="13"/>
      <c r="W61" s="2"/>
      <c r="X61" s="14"/>
      <c r="Y61" s="2">
        <v>0.04</v>
      </c>
      <c r="Z61" s="2">
        <v>0.21</v>
      </c>
      <c r="AA61" s="2">
        <f t="shared" si="53"/>
        <v>8.3999999999999995E-3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1.4999999999999999E-2</v>
      </c>
      <c r="AO61" s="2">
        <v>0.78</v>
      </c>
      <c r="AP61" s="2">
        <f t="shared" si="54"/>
        <v>1.17E-2</v>
      </c>
      <c r="AQ61" s="1">
        <f t="shared" si="55"/>
        <v>2.3748984671956092E-2</v>
      </c>
      <c r="AR61" s="9">
        <f t="shared" si="56"/>
        <v>9.9766666666666666</v>
      </c>
      <c r="AS61" s="1">
        <f t="shared" si="57"/>
        <v>0.19</v>
      </c>
      <c r="AT61" s="1">
        <f t="shared" si="58"/>
        <v>960.25</v>
      </c>
      <c r="AU61" s="1">
        <f t="shared" si="59"/>
        <v>289629.78961903974</v>
      </c>
    </row>
    <row r="62" spans="1:48" x14ac:dyDescent="0.15">
      <c r="C62" s="7">
        <v>4</v>
      </c>
      <c r="D62" s="7">
        <f t="shared" si="60"/>
        <v>17.0450092326667</v>
      </c>
      <c r="E62" s="10">
        <f t="shared" si="61"/>
        <v>14.782316736774201</v>
      </c>
      <c r="F62" s="7" t="s">
        <v>83</v>
      </c>
      <c r="G62" s="1">
        <v>5</v>
      </c>
      <c r="H62" s="9">
        <f t="shared" si="42"/>
        <v>17.0450092326667</v>
      </c>
      <c r="I62" s="9">
        <f t="shared" si="43"/>
        <v>290.19500923266668</v>
      </c>
      <c r="J62" s="9">
        <f t="shared" si="44"/>
        <v>0.14141807353233285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0.28375220708120485</v>
      </c>
      <c r="O62" s="9">
        <f t="shared" si="62"/>
        <v>0.11470099335515116</v>
      </c>
      <c r="P62" s="9">
        <f t="shared" si="47"/>
        <v>1.6220793512530387E-2</v>
      </c>
      <c r="Q62" s="12">
        <f t="shared" si="48"/>
        <v>3.0819507673807735E-3</v>
      </c>
      <c r="R62" s="9">
        <f t="shared" si="49"/>
        <v>1.8955666666666669E-2</v>
      </c>
      <c r="S62" s="13">
        <f t="shared" si="50"/>
        <v>0.16258730550481509</v>
      </c>
      <c r="T62" s="2">
        <f t="shared" si="51"/>
        <v>0.01</v>
      </c>
      <c r="U62" s="14">
        <f t="shared" si="52"/>
        <v>1.6258730550481511E-3</v>
      </c>
      <c r="V62" s="13"/>
      <c r="W62" s="2"/>
      <c r="X62" s="14"/>
      <c r="Y62" s="2">
        <v>0.05</v>
      </c>
      <c r="Z62" s="2">
        <v>0.21</v>
      </c>
      <c r="AA62" s="2">
        <f t="shared" si="53"/>
        <v>1.0500000000000001E-2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0.02</v>
      </c>
      <c r="AO62" s="2">
        <v>0.78</v>
      </c>
      <c r="AP62" s="2">
        <f t="shared" si="54"/>
        <v>1.5600000000000001E-2</v>
      </c>
      <c r="AQ62" s="1">
        <f t="shared" si="55"/>
        <v>2.7725873055048152E-2</v>
      </c>
      <c r="AR62" s="9">
        <f t="shared" si="56"/>
        <v>9.9766666666666666</v>
      </c>
      <c r="AS62" s="1">
        <f t="shared" si="57"/>
        <v>0.19</v>
      </c>
      <c r="AT62" s="1">
        <f t="shared" si="58"/>
        <v>960.25</v>
      </c>
      <c r="AU62" s="1">
        <f t="shared" si="59"/>
        <v>338129.7723190785</v>
      </c>
    </row>
    <row r="63" spans="1:48" x14ac:dyDescent="0.15">
      <c r="C63" s="7">
        <v>5</v>
      </c>
      <c r="D63" s="7">
        <f t="shared" si="60"/>
        <v>18.423651827419398</v>
      </c>
      <c r="E63" s="10">
        <f t="shared" si="61"/>
        <v>17.0450092326667</v>
      </c>
      <c r="F63" s="7" t="s">
        <v>85</v>
      </c>
      <c r="G63" s="1">
        <v>6</v>
      </c>
      <c r="H63" s="9">
        <f t="shared" si="42"/>
        <v>18.423651827419398</v>
      </c>
      <c r="I63" s="9">
        <f t="shared" si="43"/>
        <v>291.57365182741938</v>
      </c>
      <c r="J63" s="9">
        <f t="shared" si="44"/>
        <v>0.16573110171715613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0.19824686650928744</v>
      </c>
      <c r="P63" s="9">
        <f t="shared" si="47"/>
        <v>3.2855671598558192E-2</v>
      </c>
      <c r="Q63" s="12">
        <f t="shared" si="48"/>
        <v>6.2425776037260561E-3</v>
      </c>
      <c r="R63" s="9">
        <f t="shared" si="49"/>
        <v>1.8955666666666669E-2</v>
      </c>
      <c r="S63" s="13">
        <f t="shared" si="50"/>
        <v>0.32932514131531759</v>
      </c>
      <c r="T63" s="2">
        <f t="shared" si="51"/>
        <v>0.01</v>
      </c>
      <c r="U63" s="14">
        <f t="shared" si="52"/>
        <v>3.2932514131531758E-3</v>
      </c>
      <c r="V63" s="13"/>
      <c r="W63" s="2"/>
      <c r="X63" s="14"/>
      <c r="Y63" s="2">
        <v>0.05</v>
      </c>
      <c r="Z63" s="2">
        <v>0.21</v>
      </c>
      <c r="AA63" s="2">
        <f t="shared" si="53"/>
        <v>1.0500000000000001E-2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0.02</v>
      </c>
      <c r="AO63" s="2">
        <v>0.78</v>
      </c>
      <c r="AP63" s="2">
        <f t="shared" si="54"/>
        <v>1.5600000000000001E-2</v>
      </c>
      <c r="AQ63" s="1">
        <f t="shared" si="55"/>
        <v>2.9393251413153177E-2</v>
      </c>
      <c r="AR63" s="9">
        <f t="shared" si="56"/>
        <v>9.9766666666666666</v>
      </c>
      <c r="AS63" s="1">
        <f t="shared" si="57"/>
        <v>0.19</v>
      </c>
      <c r="AT63" s="1">
        <f t="shared" si="58"/>
        <v>960.25</v>
      </c>
      <c r="AU63" s="1">
        <f t="shared" si="59"/>
        <v>358464.21818040224</v>
      </c>
    </row>
    <row r="64" spans="1:48" x14ac:dyDescent="0.15">
      <c r="C64" s="7">
        <v>6</v>
      </c>
      <c r="D64" s="7">
        <f t="shared" si="60"/>
        <v>22.045988002333299</v>
      </c>
      <c r="E64" s="10">
        <f t="shared" si="61"/>
        <v>18.423651827419398</v>
      </c>
      <c r="F64" s="7" t="s">
        <v>83</v>
      </c>
      <c r="G64" s="1">
        <v>7</v>
      </c>
      <c r="H64" s="9">
        <f t="shared" si="42"/>
        <v>22.045988002333299</v>
      </c>
      <c r="I64" s="9">
        <f t="shared" si="43"/>
        <v>295.19598800233325</v>
      </c>
      <c r="J64" s="9">
        <f t="shared" si="44"/>
        <v>0.24967046759171563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0.26515786157739596</v>
      </c>
      <c r="P64" s="9">
        <f t="shared" si="47"/>
        <v>6.6202087285647859E-2</v>
      </c>
      <c r="Q64" s="12">
        <f t="shared" si="48"/>
        <v>1.2578396584273094E-2</v>
      </c>
      <c r="R64" s="9">
        <f t="shared" si="49"/>
        <v>1.8955666666666669E-2</v>
      </c>
      <c r="S64" s="13">
        <f t="shared" si="50"/>
        <v>0.6635692009921268</v>
      </c>
      <c r="T64" s="2">
        <f t="shared" si="51"/>
        <v>0.01</v>
      </c>
      <c r="U64" s="14">
        <f t="shared" si="52"/>
        <v>6.6356920099212681E-3</v>
      </c>
      <c r="V64" s="13"/>
      <c r="W64" s="2"/>
      <c r="X64" s="14"/>
      <c r="Y64" s="2">
        <v>0.05</v>
      </c>
      <c r="Z64" s="2">
        <v>0.21</v>
      </c>
      <c r="AA64" s="2">
        <f t="shared" si="53"/>
        <v>1.0500000000000001E-2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0.02</v>
      </c>
      <c r="AO64" s="2">
        <v>0.78</v>
      </c>
      <c r="AP64" s="2">
        <f t="shared" si="54"/>
        <v>1.5600000000000001E-2</v>
      </c>
      <c r="AQ64" s="1">
        <f t="shared" si="55"/>
        <v>3.2735692009921269E-2</v>
      </c>
      <c r="AR64" s="9">
        <f t="shared" si="56"/>
        <v>9.9766666666666666</v>
      </c>
      <c r="AS64" s="1">
        <f t="shared" si="57"/>
        <v>0.19</v>
      </c>
      <c r="AT64" s="1">
        <f t="shared" si="58"/>
        <v>960.25</v>
      </c>
      <c r="AU64" s="1">
        <f t="shared" si="59"/>
        <v>399226.8183600732</v>
      </c>
    </row>
    <row r="65" spans="1:48" x14ac:dyDescent="0.15">
      <c r="C65" s="7">
        <v>7</v>
      </c>
      <c r="D65" s="7">
        <f t="shared" si="60"/>
        <v>24.736194749999999</v>
      </c>
      <c r="E65" s="10">
        <f t="shared" si="61"/>
        <v>22.045988002333299</v>
      </c>
      <c r="F65" s="7" t="s">
        <v>83</v>
      </c>
      <c r="G65" s="1">
        <v>8</v>
      </c>
      <c r="H65" s="9">
        <f t="shared" si="42"/>
        <v>24.736194749999999</v>
      </c>
      <c r="I65" s="9">
        <f t="shared" si="43"/>
        <v>297.88619474999996</v>
      </c>
      <c r="J65" s="9">
        <f t="shared" si="44"/>
        <v>0.33630598124961963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0.29872244095841477</v>
      </c>
      <c r="P65" s="9">
        <f t="shared" si="47"/>
        <v>0.10046214362780125</v>
      </c>
      <c r="Q65" s="12">
        <f t="shared" si="48"/>
        <v>1.9087807289282235E-2</v>
      </c>
      <c r="R65" s="9">
        <f t="shared" si="49"/>
        <v>1.8955666666666669E-2</v>
      </c>
      <c r="S65" s="13">
        <f t="shared" si="50"/>
        <v>1.0069710353605201</v>
      </c>
      <c r="T65" s="2">
        <f t="shared" si="51"/>
        <v>0.01</v>
      </c>
      <c r="U65" s="14">
        <f t="shared" si="52"/>
        <v>1.0069710353605201E-2</v>
      </c>
      <c r="V65" s="13"/>
      <c r="W65" s="2"/>
      <c r="X65" s="14"/>
      <c r="Y65" s="2">
        <v>0.05</v>
      </c>
      <c r="Z65" s="2">
        <v>0.21</v>
      </c>
      <c r="AA65" s="2">
        <f t="shared" si="53"/>
        <v>1.0500000000000001E-2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0.02</v>
      </c>
      <c r="AO65" s="2">
        <v>0.78</v>
      </c>
      <c r="AP65" s="2">
        <f t="shared" si="54"/>
        <v>1.5600000000000001E-2</v>
      </c>
      <c r="AQ65" s="1">
        <f t="shared" si="55"/>
        <v>3.6169710353605201E-2</v>
      </c>
      <c r="AR65" s="9">
        <f t="shared" si="56"/>
        <v>9.9766666666666666</v>
      </c>
      <c r="AS65" s="1">
        <f t="shared" si="57"/>
        <v>0.19</v>
      </c>
      <c r="AT65" s="1">
        <f t="shared" si="58"/>
        <v>960.25</v>
      </c>
      <c r="AU65" s="1">
        <f t="shared" si="59"/>
        <v>441106.25127762288</v>
      </c>
    </row>
    <row r="66" spans="1:48" x14ac:dyDescent="0.15">
      <c r="C66" s="7">
        <v>8</v>
      </c>
      <c r="D66" s="7">
        <f t="shared" si="60"/>
        <v>25.178792910967701</v>
      </c>
      <c r="E66" s="10">
        <f t="shared" si="61"/>
        <v>24.736194749999999</v>
      </c>
      <c r="F66" s="7" t="s">
        <v>83</v>
      </c>
      <c r="G66" s="1">
        <v>9</v>
      </c>
      <c r="H66" s="9">
        <f t="shared" si="42"/>
        <v>25.178792910967701</v>
      </c>
      <c r="I66" s="9">
        <f t="shared" si="43"/>
        <v>298.32879291096765</v>
      </c>
      <c r="J66" s="9">
        <f t="shared" si="44"/>
        <v>0.35301639124583495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0.29802696399728018</v>
      </c>
      <c r="P66" s="9">
        <f t="shared" si="47"/>
        <v>0.10520840332427223</v>
      </c>
      <c r="Q66" s="12">
        <f t="shared" si="48"/>
        <v>1.9989596631611723E-2</v>
      </c>
      <c r="R66" s="9">
        <f t="shared" si="49"/>
        <v>1.8955666666666669E-2</v>
      </c>
      <c r="S66" s="13">
        <f t="shared" si="50"/>
        <v>1.0545446373966476</v>
      </c>
      <c r="T66" s="2">
        <f t="shared" si="51"/>
        <v>0.01</v>
      </c>
      <c r="U66" s="14">
        <f t="shared" si="52"/>
        <v>1.0545446373966476E-2</v>
      </c>
      <c r="V66" s="13"/>
      <c r="W66" s="2"/>
      <c r="X66" s="14"/>
      <c r="Y66" s="2">
        <v>0.05</v>
      </c>
      <c r="Z66" s="2">
        <v>0.21</v>
      </c>
      <c r="AA66" s="2">
        <f t="shared" si="53"/>
        <v>1.0500000000000001E-2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0.02</v>
      </c>
      <c r="AO66" s="2">
        <v>0.78</v>
      </c>
      <c r="AP66" s="2">
        <f t="shared" si="54"/>
        <v>1.5600000000000001E-2</v>
      </c>
      <c r="AQ66" s="1">
        <f t="shared" si="55"/>
        <v>3.6645446373966481E-2</v>
      </c>
      <c r="AR66" s="9">
        <f t="shared" si="56"/>
        <v>9.9766666666666666</v>
      </c>
      <c r="AS66" s="1">
        <f t="shared" si="57"/>
        <v>0.19</v>
      </c>
      <c r="AT66" s="1">
        <f t="shared" si="58"/>
        <v>960.25</v>
      </c>
      <c r="AU66" s="1">
        <f t="shared" si="59"/>
        <v>446908.07082463463</v>
      </c>
    </row>
    <row r="67" spans="1:48" x14ac:dyDescent="0.15">
      <c r="C67" s="7">
        <v>9</v>
      </c>
      <c r="D67" s="7">
        <f t="shared" si="60"/>
        <v>24.321883035999999</v>
      </c>
      <c r="E67" s="10">
        <f t="shared" si="61"/>
        <v>25.178792910967701</v>
      </c>
      <c r="F67" s="7" t="s">
        <v>83</v>
      </c>
      <c r="G67" s="1">
        <v>10</v>
      </c>
      <c r="H67" s="9">
        <f t="shared" si="42"/>
        <v>24.321883035999999</v>
      </c>
      <c r="I67" s="9">
        <f t="shared" si="43"/>
        <v>297.47188303599995</v>
      </c>
      <c r="J67" s="9">
        <f t="shared" si="44"/>
        <v>0.32133903434909672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0.29258522733967463</v>
      </c>
      <c r="P67" s="9">
        <f t="shared" si="47"/>
        <v>9.401905441814197E-2</v>
      </c>
      <c r="Q67" s="12">
        <f t="shared" si="48"/>
        <v>1.7863620339446974E-2</v>
      </c>
      <c r="R67" s="9">
        <f t="shared" si="49"/>
        <v>1.8955666666666669E-2</v>
      </c>
      <c r="S67" s="13">
        <f t="shared" si="50"/>
        <v>0.9423894529048642</v>
      </c>
      <c r="T67" s="2">
        <f t="shared" si="51"/>
        <v>0.01</v>
      </c>
      <c r="U67" s="14">
        <f t="shared" si="52"/>
        <v>9.4238945290486421E-3</v>
      </c>
      <c r="V67" s="13"/>
      <c r="W67" s="2"/>
      <c r="X67" s="14"/>
      <c r="Y67" s="2">
        <v>0.05</v>
      </c>
      <c r="Z67" s="2">
        <v>0.21</v>
      </c>
      <c r="AA67" s="2">
        <f t="shared" si="53"/>
        <v>1.0500000000000001E-2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0.02</v>
      </c>
      <c r="AO67" s="2">
        <v>0.78</v>
      </c>
      <c r="AP67" s="2">
        <f t="shared" si="54"/>
        <v>1.5600000000000001E-2</v>
      </c>
      <c r="AQ67" s="1">
        <f t="shared" si="55"/>
        <v>3.5523894529048645E-2</v>
      </c>
      <c r="AR67" s="9">
        <f t="shared" si="56"/>
        <v>9.9766666666666666</v>
      </c>
      <c r="AS67" s="1">
        <f t="shared" si="57"/>
        <v>0.19</v>
      </c>
      <c r="AT67" s="1">
        <f t="shared" si="58"/>
        <v>960.25</v>
      </c>
      <c r="AU67" s="1">
        <f t="shared" si="59"/>
        <v>433230.23030314158</v>
      </c>
    </row>
    <row r="68" spans="1:48" x14ac:dyDescent="0.15">
      <c r="C68" s="7">
        <v>10</v>
      </c>
      <c r="D68" s="7">
        <f t="shared" si="60"/>
        <v>22.842408593870999</v>
      </c>
      <c r="E68" s="10">
        <f t="shared" si="61"/>
        <v>24.321883035999999</v>
      </c>
      <c r="F68" s="7" t="s">
        <v>83</v>
      </c>
      <c r="G68" s="1">
        <v>11</v>
      </c>
      <c r="H68" s="9">
        <f t="shared" si="42"/>
        <v>22.842408593870999</v>
      </c>
      <c r="I68" s="9">
        <f t="shared" si="43"/>
        <v>295.992408593871</v>
      </c>
      <c r="J68" s="9">
        <f t="shared" si="44"/>
        <v>0.27284167603501147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0.18863786427545606</v>
      </c>
      <c r="O68" s="9">
        <f t="shared" si="62"/>
        <v>0.10969497531274328</v>
      </c>
      <c r="P68" s="9">
        <f t="shared" si="47"/>
        <v>2.9929360916948082E-2</v>
      </c>
      <c r="Q68" s="12">
        <f t="shared" si="48"/>
        <v>5.6865785742201353E-3</v>
      </c>
      <c r="R68" s="9">
        <f t="shared" si="49"/>
        <v>1.8955666666666669E-2</v>
      </c>
      <c r="S68" s="13">
        <f t="shared" si="50"/>
        <v>0.29999359422266697</v>
      </c>
      <c r="T68" s="2">
        <f t="shared" si="51"/>
        <v>0.01</v>
      </c>
      <c r="U68" s="14">
        <f t="shared" si="52"/>
        <v>2.99993594222667E-3</v>
      </c>
      <c r="V68" s="13"/>
      <c r="W68" s="2"/>
      <c r="X68" s="14"/>
      <c r="Y68" s="2">
        <v>0.05</v>
      </c>
      <c r="Z68" s="2">
        <v>0.21</v>
      </c>
      <c r="AA68" s="2">
        <f t="shared" si="53"/>
        <v>1.0500000000000001E-2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0.02</v>
      </c>
      <c r="AO68" s="2">
        <v>0.78</v>
      </c>
      <c r="AP68" s="2">
        <f t="shared" si="54"/>
        <v>1.5600000000000001E-2</v>
      </c>
      <c r="AQ68" s="1">
        <f t="shared" si="55"/>
        <v>2.9099935942226672E-2</v>
      </c>
      <c r="AR68" s="9">
        <f t="shared" si="56"/>
        <v>9.9766666666666666</v>
      </c>
      <c r="AS68" s="1">
        <f t="shared" si="57"/>
        <v>0.19</v>
      </c>
      <c r="AT68" s="1">
        <f t="shared" si="58"/>
        <v>960.25</v>
      </c>
      <c r="AU68" s="1">
        <f t="shared" si="59"/>
        <v>354887.10112424579</v>
      </c>
    </row>
    <row r="69" spans="1:48" x14ac:dyDescent="0.15">
      <c r="C69" s="7">
        <v>11</v>
      </c>
      <c r="D69" s="7">
        <f t="shared" si="60"/>
        <v>19.600174563666702</v>
      </c>
      <c r="E69" s="10">
        <f t="shared" si="61"/>
        <v>22.842408593870999</v>
      </c>
      <c r="F69" s="7" t="s">
        <v>85</v>
      </c>
      <c r="G69" s="1">
        <v>12</v>
      </c>
      <c r="H69" s="9">
        <f t="shared" si="42"/>
        <v>19.600174563666702</v>
      </c>
      <c r="I69" s="9">
        <f t="shared" si="43"/>
        <v>292.75017456366669</v>
      </c>
      <c r="J69" s="9">
        <f t="shared" si="44"/>
        <v>0.18953471672441785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0.17953228106246186</v>
      </c>
      <c r="P69" s="9">
        <f t="shared" si="47"/>
        <v>3.4027600034062279E-2</v>
      </c>
      <c r="Q69" s="12">
        <f t="shared" si="48"/>
        <v>6.4652440064718328E-3</v>
      </c>
      <c r="R69" s="9">
        <f t="shared" si="49"/>
        <v>1.8955666666666669E-2</v>
      </c>
      <c r="S69" s="13">
        <f t="shared" si="50"/>
        <v>0.341071834621406</v>
      </c>
      <c r="T69" s="2">
        <f t="shared" si="51"/>
        <v>0.01</v>
      </c>
      <c r="U69" s="14">
        <f t="shared" si="52"/>
        <v>3.4107183462140601E-3</v>
      </c>
      <c r="V69" s="13"/>
      <c r="W69" s="2"/>
      <c r="X69" s="14"/>
      <c r="Y69" s="2">
        <v>0.05</v>
      </c>
      <c r="Z69" s="2">
        <v>0.21</v>
      </c>
      <c r="AA69" s="2">
        <f t="shared" si="53"/>
        <v>1.0500000000000001E-2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0.02</v>
      </c>
      <c r="AO69" s="2">
        <v>0.78</v>
      </c>
      <c r="AP69" s="2">
        <f t="shared" si="54"/>
        <v>1.5600000000000001E-2</v>
      </c>
      <c r="AQ69" s="1">
        <f t="shared" si="55"/>
        <v>2.9510718346214063E-2</v>
      </c>
      <c r="AR69" s="9">
        <f t="shared" si="56"/>
        <v>9.9766666666666666</v>
      </c>
      <c r="AS69" s="1">
        <f t="shared" si="57"/>
        <v>0.19</v>
      </c>
      <c r="AT69" s="1">
        <f t="shared" si="58"/>
        <v>960.25</v>
      </c>
      <c r="AU69" s="1">
        <f t="shared" si="59"/>
        <v>359896.78144908772</v>
      </c>
      <c r="AV69" s="1">
        <f>SUM(AU58:AU69)</f>
        <v>4235068.7165093189</v>
      </c>
    </row>
    <row r="70" spans="1:48" x14ac:dyDescent="0.15">
      <c r="C70" s="7">
        <v>12</v>
      </c>
      <c r="D70" s="7">
        <f t="shared" si="60"/>
        <v>16.221455496774201</v>
      </c>
      <c r="E70" s="10">
        <f t="shared" si="61"/>
        <v>19.600174563666702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15.8823808970968</v>
      </c>
      <c r="E73" s="7"/>
      <c r="F73" s="7"/>
      <c r="G73" s="1">
        <v>1</v>
      </c>
      <c r="H73" s="9">
        <f t="shared" ref="H73:H84" si="63">E74</f>
        <v>15.8823808970968</v>
      </c>
      <c r="I73" s="9">
        <f t="shared" ref="I73:I84" si="64">H73+273.15</f>
        <v>289.0323808970968</v>
      </c>
      <c r="J73" s="9">
        <f t="shared" ref="J73:J84" si="65">EXP(($C$15*(I73-$C$13))/($C$16*I73*$C$13))</f>
        <v>0.1235635814318374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1.3530212166786197E-2</v>
      </c>
      <c r="Q73" s="12">
        <f t="shared" ref="Q73:Q84" si="69">P73*$B$75</f>
        <v>2.4354381900215153E-3</v>
      </c>
      <c r="R73" s="9">
        <f t="shared" ref="R73:R84" si="70">L73*$B$75</f>
        <v>1.9710000000000002E-2</v>
      </c>
      <c r="S73" s="13">
        <f t="shared" ref="S73:S84" si="71">Q73/R73</f>
        <v>0.12356358143183739</v>
      </c>
      <c r="T73" s="2">
        <f t="shared" ref="T73:T84" si="72">$B$74/100</f>
        <v>0.01</v>
      </c>
      <c r="U73" s="14">
        <f t="shared" ref="U73:U84" si="73">S73*T73</f>
        <v>1.2356358143183739E-3</v>
      </c>
      <c r="V73" s="13"/>
      <c r="W73" s="2"/>
      <c r="X73" s="14"/>
      <c r="Y73" s="2">
        <v>0.04</v>
      </c>
      <c r="Z73" s="2">
        <v>0.27</v>
      </c>
      <c r="AA73" s="2">
        <f t="shared" ref="AA73:AA84" si="74">Y73*Z73</f>
        <v>1.0800000000000001E-2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1.4999999999999999E-2</v>
      </c>
      <c r="AO73" s="2">
        <v>0.72</v>
      </c>
      <c r="AP73" s="2">
        <f t="shared" ref="AP73:AP84" si="75">AO73*AN73</f>
        <v>1.0799999999999999E-2</v>
      </c>
      <c r="AQ73" s="1">
        <f t="shared" ref="AQ73:AQ84" si="76">(AP73+AM73+AD73+AA73+U73+X73+AG73+AJ73)</f>
        <v>2.2835635814318377E-2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414.25</v>
      </c>
      <c r="AU73" s="1">
        <f t="shared" ref="AU73:AU84" si="80">AT73*10000*AS73*0.67*AR73*AQ73</f>
        <v>124921.46027045001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14.816465009032299</v>
      </c>
      <c r="E74" s="10">
        <f t="shared" ref="E74:E85" si="82">D73</f>
        <v>15.8823808970968</v>
      </c>
      <c r="F74" s="7" t="s">
        <v>83</v>
      </c>
      <c r="G74" s="1">
        <v>2</v>
      </c>
      <c r="H74" s="9">
        <f t="shared" si="63"/>
        <v>14.816465009032299</v>
      </c>
      <c r="I74" s="9">
        <f t="shared" si="64"/>
        <v>287.96646500903228</v>
      </c>
      <c r="J74" s="9">
        <f t="shared" si="65"/>
        <v>0.10907770252950069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0.20546978783321382</v>
      </c>
      <c r="P74" s="9">
        <f t="shared" si="68"/>
        <v>2.2412172396070917E-2</v>
      </c>
      <c r="Q74" s="12">
        <f t="shared" si="69"/>
        <v>4.0341910312927647E-3</v>
      </c>
      <c r="R74" s="9">
        <f t="shared" si="70"/>
        <v>1.9710000000000002E-2</v>
      </c>
      <c r="S74" s="13">
        <f t="shared" si="71"/>
        <v>0.20467737348009965</v>
      </c>
      <c r="T74" s="2">
        <f t="shared" si="72"/>
        <v>0.01</v>
      </c>
      <c r="U74" s="14">
        <f t="shared" si="73"/>
        <v>2.0467737348009965E-3</v>
      </c>
      <c r="V74" s="13"/>
      <c r="W74" s="2"/>
      <c r="X74" s="14"/>
      <c r="Y74" s="2">
        <v>0.04</v>
      </c>
      <c r="Z74" s="2">
        <v>0.27</v>
      </c>
      <c r="AA74" s="2">
        <f t="shared" si="74"/>
        <v>1.0800000000000001E-2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1.4999999999999999E-2</v>
      </c>
      <c r="AO74" s="2">
        <v>0.72</v>
      </c>
      <c r="AP74" s="2">
        <f t="shared" si="75"/>
        <v>1.0799999999999999E-2</v>
      </c>
      <c r="AQ74" s="1">
        <f t="shared" si="76"/>
        <v>2.3646773734800997E-2</v>
      </c>
      <c r="AR74" s="9">
        <f t="shared" si="77"/>
        <v>10.950000000000001</v>
      </c>
      <c r="AS74" s="1">
        <f t="shared" si="78"/>
        <v>0.18</v>
      </c>
      <c r="AT74" s="1">
        <f t="shared" si="79"/>
        <v>414.25</v>
      </c>
      <c r="AU74" s="1">
        <f t="shared" si="80"/>
        <v>129358.75881257732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15.426149645517199</v>
      </c>
      <c r="E75" s="10">
        <f t="shared" si="82"/>
        <v>14.816465009032299</v>
      </c>
      <c r="F75" s="7" t="s">
        <v>83</v>
      </c>
      <c r="G75" s="1">
        <v>3</v>
      </c>
      <c r="H75" s="9">
        <f t="shared" si="63"/>
        <v>15.426149645517199</v>
      </c>
      <c r="I75" s="9">
        <f t="shared" si="64"/>
        <v>288.57614964551715</v>
      </c>
      <c r="J75" s="9">
        <f t="shared" si="65"/>
        <v>0.11715487160453381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0.29255761543714293</v>
      </c>
      <c r="P75" s="9">
        <f t="shared" si="68"/>
        <v>3.4274549873467057E-2</v>
      </c>
      <c r="Q75" s="12">
        <f t="shared" si="69"/>
        <v>6.1694189772240702E-3</v>
      </c>
      <c r="R75" s="9">
        <f t="shared" si="70"/>
        <v>1.9710000000000002E-2</v>
      </c>
      <c r="S75" s="13">
        <f t="shared" si="71"/>
        <v>0.31300958788554389</v>
      </c>
      <c r="T75" s="2">
        <f t="shared" si="72"/>
        <v>0.01</v>
      </c>
      <c r="U75" s="14">
        <f t="shared" si="73"/>
        <v>3.1300958788554392E-3</v>
      </c>
      <c r="V75" s="13"/>
      <c r="W75" s="2"/>
      <c r="X75" s="14"/>
      <c r="Y75" s="2">
        <v>0.04</v>
      </c>
      <c r="Z75" s="2">
        <v>0.27</v>
      </c>
      <c r="AA75" s="2">
        <f t="shared" si="74"/>
        <v>1.0800000000000001E-2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1.4999999999999999E-2</v>
      </c>
      <c r="AO75" s="2">
        <v>0.72</v>
      </c>
      <c r="AP75" s="2">
        <f t="shared" si="75"/>
        <v>1.0799999999999999E-2</v>
      </c>
      <c r="AQ75" s="1">
        <f t="shared" si="76"/>
        <v>2.473009587885544E-2</v>
      </c>
      <c r="AR75" s="9">
        <f t="shared" si="77"/>
        <v>10.950000000000001</v>
      </c>
      <c r="AS75" s="1">
        <f t="shared" si="78"/>
        <v>0.18</v>
      </c>
      <c r="AT75" s="1">
        <f t="shared" si="79"/>
        <v>414.25</v>
      </c>
      <c r="AU75" s="1">
        <f t="shared" si="80"/>
        <v>135285.03059581103</v>
      </c>
    </row>
    <row r="76" spans="1:48" x14ac:dyDescent="0.15">
      <c r="C76" s="7">
        <v>3</v>
      </c>
      <c r="D76" s="7">
        <f t="shared" si="81"/>
        <v>14.782316736774201</v>
      </c>
      <c r="E76" s="10">
        <f t="shared" si="82"/>
        <v>15.426149645517199</v>
      </c>
      <c r="F76" s="7" t="s">
        <v>83</v>
      </c>
      <c r="G76" s="1">
        <v>4</v>
      </c>
      <c r="H76" s="9">
        <f t="shared" si="63"/>
        <v>14.782316736774201</v>
      </c>
      <c r="I76" s="9">
        <f t="shared" si="64"/>
        <v>287.93231673677417</v>
      </c>
      <c r="J76" s="9">
        <f t="shared" si="65"/>
        <v>0.10864116893658719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0.36778306556367585</v>
      </c>
      <c r="P76" s="9">
        <f t="shared" si="68"/>
        <v>3.9956382157919232E-2</v>
      </c>
      <c r="Q76" s="12">
        <f t="shared" si="69"/>
        <v>7.1921487884254618E-3</v>
      </c>
      <c r="R76" s="9">
        <f t="shared" si="70"/>
        <v>1.9710000000000002E-2</v>
      </c>
      <c r="S76" s="13">
        <f t="shared" si="71"/>
        <v>0.36489846719560942</v>
      </c>
      <c r="T76" s="2">
        <f t="shared" si="72"/>
        <v>0.01</v>
      </c>
      <c r="U76" s="14">
        <f t="shared" si="73"/>
        <v>3.6489846719560941E-3</v>
      </c>
      <c r="V76" s="13"/>
      <c r="W76" s="2"/>
      <c r="X76" s="14"/>
      <c r="Y76" s="2">
        <v>0.04</v>
      </c>
      <c r="Z76" s="2">
        <v>0.27</v>
      </c>
      <c r="AA76" s="2">
        <f t="shared" si="74"/>
        <v>1.0800000000000001E-2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1.4999999999999999E-2</v>
      </c>
      <c r="AO76" s="2">
        <v>0.72</v>
      </c>
      <c r="AP76" s="2">
        <f t="shared" si="75"/>
        <v>1.0799999999999999E-2</v>
      </c>
      <c r="AQ76" s="1">
        <f t="shared" si="76"/>
        <v>2.5248984671956097E-2</v>
      </c>
      <c r="AR76" s="9">
        <f t="shared" si="77"/>
        <v>10.950000000000001</v>
      </c>
      <c r="AS76" s="1">
        <f t="shared" si="78"/>
        <v>0.18</v>
      </c>
      <c r="AT76" s="1">
        <f t="shared" si="79"/>
        <v>414.25</v>
      </c>
      <c r="AU76" s="1">
        <f t="shared" si="80"/>
        <v>138123.59161855522</v>
      </c>
    </row>
    <row r="77" spans="1:48" x14ac:dyDescent="0.15">
      <c r="C77" s="7">
        <v>4</v>
      </c>
      <c r="D77" s="7">
        <f t="shared" si="81"/>
        <v>17.0450092326667</v>
      </c>
      <c r="E77" s="10">
        <f t="shared" si="82"/>
        <v>14.782316736774201</v>
      </c>
      <c r="F77" s="7" t="s">
        <v>83</v>
      </c>
      <c r="G77" s="1">
        <v>5</v>
      </c>
      <c r="H77" s="9">
        <f t="shared" si="63"/>
        <v>17.0450092326667</v>
      </c>
      <c r="I77" s="9">
        <f t="shared" si="64"/>
        <v>290.19500923266668</v>
      </c>
      <c r="J77" s="9">
        <f t="shared" si="65"/>
        <v>0.14141807353233285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0.31143534923546878</v>
      </c>
      <c r="O77" s="9">
        <f t="shared" si="83"/>
        <v>0.12589133417028781</v>
      </c>
      <c r="P77" s="9">
        <f t="shared" si="68"/>
        <v>1.7803309952777249E-2</v>
      </c>
      <c r="Q77" s="12">
        <f t="shared" si="69"/>
        <v>3.2045957914999049E-3</v>
      </c>
      <c r="R77" s="9">
        <f t="shared" si="70"/>
        <v>1.9710000000000002E-2</v>
      </c>
      <c r="S77" s="13">
        <f t="shared" si="71"/>
        <v>0.16258730550481504</v>
      </c>
      <c r="T77" s="2">
        <f t="shared" si="72"/>
        <v>0.01</v>
      </c>
      <c r="U77" s="14">
        <f t="shared" si="73"/>
        <v>1.6258730550481504E-3</v>
      </c>
      <c r="V77" s="13"/>
      <c r="W77" s="2"/>
      <c r="X77" s="14"/>
      <c r="Y77" s="2">
        <v>0.05</v>
      </c>
      <c r="Z77" s="2">
        <v>0.27</v>
      </c>
      <c r="AA77" s="2">
        <f t="shared" si="74"/>
        <v>1.3500000000000002E-2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0.02</v>
      </c>
      <c r="AO77" s="2">
        <v>0.72</v>
      </c>
      <c r="AP77" s="2">
        <f t="shared" si="75"/>
        <v>1.44E-2</v>
      </c>
      <c r="AQ77" s="1">
        <f t="shared" si="76"/>
        <v>2.9525873055048151E-2</v>
      </c>
      <c r="AR77" s="9">
        <f t="shared" si="77"/>
        <v>10.950000000000001</v>
      </c>
      <c r="AS77" s="1">
        <f t="shared" si="78"/>
        <v>0.18</v>
      </c>
      <c r="AT77" s="1">
        <f t="shared" si="79"/>
        <v>414.25</v>
      </c>
      <c r="AU77" s="1">
        <f t="shared" si="80"/>
        <v>161520.14368191324</v>
      </c>
    </row>
    <row r="78" spans="1:48" x14ac:dyDescent="0.15">
      <c r="C78" s="7">
        <v>5</v>
      </c>
      <c r="D78" s="7">
        <f t="shared" si="81"/>
        <v>18.423651827419398</v>
      </c>
      <c r="E78" s="10">
        <f t="shared" si="82"/>
        <v>17.0450092326667</v>
      </c>
      <c r="F78" s="7" t="s">
        <v>85</v>
      </c>
      <c r="G78" s="1">
        <v>6</v>
      </c>
      <c r="H78" s="9">
        <f t="shared" si="63"/>
        <v>18.423651827419398</v>
      </c>
      <c r="I78" s="9">
        <f t="shared" si="64"/>
        <v>291.57365182741938</v>
      </c>
      <c r="J78" s="9">
        <f t="shared" si="65"/>
        <v>0.16573110171715613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0.21758802421751056</v>
      </c>
      <c r="P78" s="9">
        <f t="shared" si="68"/>
        <v>3.6061102974027273E-2</v>
      </c>
      <c r="Q78" s="12">
        <f t="shared" si="69"/>
        <v>6.490998535324909E-3</v>
      </c>
      <c r="R78" s="9">
        <f t="shared" si="70"/>
        <v>1.9710000000000002E-2</v>
      </c>
      <c r="S78" s="13">
        <f t="shared" si="71"/>
        <v>0.32932514131531754</v>
      </c>
      <c r="T78" s="2">
        <f t="shared" si="72"/>
        <v>0.01</v>
      </c>
      <c r="U78" s="14">
        <f t="shared" si="73"/>
        <v>3.2932514131531754E-3</v>
      </c>
      <c r="V78" s="13"/>
      <c r="W78" s="2"/>
      <c r="X78" s="14"/>
      <c r="Y78" s="2">
        <v>0.05</v>
      </c>
      <c r="Z78" s="2">
        <v>0.27</v>
      </c>
      <c r="AA78" s="2">
        <f t="shared" si="74"/>
        <v>1.3500000000000002E-2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0.02</v>
      </c>
      <c r="AO78" s="2">
        <v>0.72</v>
      </c>
      <c r="AP78" s="2">
        <f t="shared" si="75"/>
        <v>1.44E-2</v>
      </c>
      <c r="AQ78" s="1">
        <f t="shared" si="76"/>
        <v>3.1193251413153177E-2</v>
      </c>
      <c r="AR78" s="9">
        <f t="shared" si="77"/>
        <v>10.950000000000001</v>
      </c>
      <c r="AS78" s="1">
        <f t="shared" si="78"/>
        <v>0.18</v>
      </c>
      <c r="AT78" s="1">
        <f t="shared" si="79"/>
        <v>414.25</v>
      </c>
      <c r="AU78" s="1">
        <f t="shared" si="80"/>
        <v>170641.47233733095</v>
      </c>
    </row>
    <row r="79" spans="1:48" x14ac:dyDescent="0.15">
      <c r="C79" s="7">
        <v>6</v>
      </c>
      <c r="D79" s="7">
        <f t="shared" si="81"/>
        <v>22.045988002333299</v>
      </c>
      <c r="E79" s="10">
        <f t="shared" si="82"/>
        <v>18.423651827419398</v>
      </c>
      <c r="F79" s="7" t="s">
        <v>83</v>
      </c>
      <c r="G79" s="1">
        <v>7</v>
      </c>
      <c r="H79" s="9">
        <f t="shared" si="63"/>
        <v>22.045988002333299</v>
      </c>
      <c r="I79" s="9">
        <f t="shared" si="64"/>
        <v>295.19598800233325</v>
      </c>
      <c r="J79" s="9">
        <f t="shared" si="65"/>
        <v>0.24967046759171563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0.29102692124348334</v>
      </c>
      <c r="P79" s="9">
        <f t="shared" si="68"/>
        <v>7.2660827508637879E-2</v>
      </c>
      <c r="Q79" s="12">
        <f t="shared" si="69"/>
        <v>1.3078948951554818E-2</v>
      </c>
      <c r="R79" s="9">
        <f t="shared" si="70"/>
        <v>1.9710000000000002E-2</v>
      </c>
      <c r="S79" s="13">
        <f t="shared" si="71"/>
        <v>0.66356920099212668</v>
      </c>
      <c r="T79" s="2">
        <f t="shared" si="72"/>
        <v>0.01</v>
      </c>
      <c r="U79" s="14">
        <f t="shared" si="73"/>
        <v>6.6356920099212673E-3</v>
      </c>
      <c r="V79" s="13"/>
      <c r="W79" s="2"/>
      <c r="X79" s="14"/>
      <c r="Y79" s="2">
        <v>0.05</v>
      </c>
      <c r="Z79" s="2">
        <v>0.27</v>
      </c>
      <c r="AA79" s="2">
        <f t="shared" si="74"/>
        <v>1.3500000000000002E-2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0.02</v>
      </c>
      <c r="AO79" s="2">
        <v>0.72</v>
      </c>
      <c r="AP79" s="2">
        <f t="shared" si="75"/>
        <v>1.44E-2</v>
      </c>
      <c r="AQ79" s="1">
        <f t="shared" si="76"/>
        <v>3.4535692009921265E-2</v>
      </c>
      <c r="AR79" s="9">
        <f t="shared" si="77"/>
        <v>10.950000000000001</v>
      </c>
      <c r="AS79" s="1">
        <f t="shared" si="78"/>
        <v>0.18</v>
      </c>
      <c r="AT79" s="1">
        <f t="shared" si="79"/>
        <v>414.25</v>
      </c>
      <c r="AU79" s="1">
        <f t="shared" si="80"/>
        <v>188926.16401881663</v>
      </c>
    </row>
    <row r="80" spans="1:48" x14ac:dyDescent="0.15">
      <c r="C80" s="7">
        <v>7</v>
      </c>
      <c r="D80" s="7">
        <f t="shared" si="81"/>
        <v>24.736194749999999</v>
      </c>
      <c r="E80" s="10">
        <f t="shared" si="82"/>
        <v>22.045988002333299</v>
      </c>
      <c r="F80" s="7" t="s">
        <v>83</v>
      </c>
      <c r="G80" s="1">
        <v>8</v>
      </c>
      <c r="H80" s="9">
        <f t="shared" si="63"/>
        <v>24.736194749999999</v>
      </c>
      <c r="I80" s="9">
        <f t="shared" si="64"/>
        <v>297.88619474999996</v>
      </c>
      <c r="J80" s="9">
        <f t="shared" si="65"/>
        <v>0.33630598124961963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0.32786609373484543</v>
      </c>
      <c r="P80" s="9">
        <f t="shared" si="68"/>
        <v>0.11026332837197696</v>
      </c>
      <c r="Q80" s="12">
        <f t="shared" si="69"/>
        <v>1.9847399106955852E-2</v>
      </c>
      <c r="R80" s="9">
        <f t="shared" si="70"/>
        <v>1.9710000000000002E-2</v>
      </c>
      <c r="S80" s="13">
        <f t="shared" si="71"/>
        <v>1.0069710353605201</v>
      </c>
      <c r="T80" s="2">
        <f t="shared" si="72"/>
        <v>0.01</v>
      </c>
      <c r="U80" s="14">
        <f t="shared" si="73"/>
        <v>1.0069710353605201E-2</v>
      </c>
      <c r="V80" s="13"/>
      <c r="W80" s="2"/>
      <c r="X80" s="14"/>
      <c r="Y80" s="2">
        <v>0.05</v>
      </c>
      <c r="Z80" s="2">
        <v>0.27</v>
      </c>
      <c r="AA80" s="2">
        <f t="shared" si="74"/>
        <v>1.3500000000000002E-2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0.02</v>
      </c>
      <c r="AO80" s="2">
        <v>0.72</v>
      </c>
      <c r="AP80" s="2">
        <f t="shared" si="75"/>
        <v>1.44E-2</v>
      </c>
      <c r="AQ80" s="1">
        <f t="shared" si="76"/>
        <v>3.7969710353605204E-2</v>
      </c>
      <c r="AR80" s="9">
        <f t="shared" si="77"/>
        <v>10.950000000000001</v>
      </c>
      <c r="AS80" s="1">
        <f t="shared" si="78"/>
        <v>0.18</v>
      </c>
      <c r="AT80" s="1">
        <f t="shared" si="79"/>
        <v>414.25</v>
      </c>
      <c r="AU80" s="1">
        <f t="shared" si="80"/>
        <v>207711.82821387835</v>
      </c>
    </row>
    <row r="81" spans="1:48" x14ac:dyDescent="0.15">
      <c r="C81" s="7">
        <v>8</v>
      </c>
      <c r="D81" s="7">
        <f t="shared" si="81"/>
        <v>25.178792910967701</v>
      </c>
      <c r="E81" s="10">
        <f t="shared" si="82"/>
        <v>24.736194749999999</v>
      </c>
      <c r="F81" s="7" t="s">
        <v>83</v>
      </c>
      <c r="G81" s="1">
        <v>9</v>
      </c>
      <c r="H81" s="9">
        <f t="shared" si="63"/>
        <v>25.178792910967701</v>
      </c>
      <c r="I81" s="9">
        <f t="shared" si="64"/>
        <v>298.32879291096765</v>
      </c>
      <c r="J81" s="9">
        <f t="shared" si="65"/>
        <v>0.35301639124583495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0.32710276536286853</v>
      </c>
      <c r="P81" s="9">
        <f t="shared" si="68"/>
        <v>0.11547263779493294</v>
      </c>
      <c r="Q81" s="12">
        <f t="shared" si="69"/>
        <v>2.078507480308793E-2</v>
      </c>
      <c r="R81" s="9">
        <f t="shared" si="70"/>
        <v>1.9710000000000002E-2</v>
      </c>
      <c r="S81" s="13">
        <f t="shared" si="71"/>
        <v>1.0545446373966478</v>
      </c>
      <c r="T81" s="2">
        <f t="shared" si="72"/>
        <v>0.01</v>
      </c>
      <c r="U81" s="14">
        <f t="shared" si="73"/>
        <v>1.0545446373966479E-2</v>
      </c>
      <c r="V81" s="13"/>
      <c r="W81" s="2"/>
      <c r="X81" s="14"/>
      <c r="Y81" s="2">
        <v>0.05</v>
      </c>
      <c r="Z81" s="2">
        <v>0.27</v>
      </c>
      <c r="AA81" s="2">
        <f t="shared" si="74"/>
        <v>1.3500000000000002E-2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0.02</v>
      </c>
      <c r="AO81" s="2">
        <v>0.72</v>
      </c>
      <c r="AP81" s="2">
        <f t="shared" si="75"/>
        <v>1.44E-2</v>
      </c>
      <c r="AQ81" s="1">
        <f t="shared" si="76"/>
        <v>3.8445446373966477E-2</v>
      </c>
      <c r="AR81" s="9">
        <f t="shared" si="77"/>
        <v>10.950000000000001</v>
      </c>
      <c r="AS81" s="1">
        <f t="shared" si="78"/>
        <v>0.18</v>
      </c>
      <c r="AT81" s="1">
        <f t="shared" si="79"/>
        <v>414.25</v>
      </c>
      <c r="AU81" s="1">
        <f t="shared" si="80"/>
        <v>210314.32366660051</v>
      </c>
    </row>
    <row r="82" spans="1:48" x14ac:dyDescent="0.15">
      <c r="C82" s="7">
        <v>9</v>
      </c>
      <c r="D82" s="7">
        <f t="shared" si="81"/>
        <v>24.321883035999999</v>
      </c>
      <c r="E82" s="10">
        <f t="shared" si="82"/>
        <v>25.178792910967701</v>
      </c>
      <c r="F82" s="7" t="s">
        <v>83</v>
      </c>
      <c r="G82" s="1">
        <v>10</v>
      </c>
      <c r="H82" s="9">
        <f t="shared" si="63"/>
        <v>24.321883035999999</v>
      </c>
      <c r="I82" s="9">
        <f t="shared" si="64"/>
        <v>297.47188303599995</v>
      </c>
      <c r="J82" s="9">
        <f t="shared" si="65"/>
        <v>0.32133903434909672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0.32113012756793563</v>
      </c>
      <c r="P82" s="9">
        <f t="shared" si="68"/>
        <v>0.10319164509308268</v>
      </c>
      <c r="Q82" s="12">
        <f t="shared" si="69"/>
        <v>1.8574496116754883E-2</v>
      </c>
      <c r="R82" s="9">
        <f t="shared" si="70"/>
        <v>1.9710000000000002E-2</v>
      </c>
      <c r="S82" s="13">
        <f t="shared" si="71"/>
        <v>0.94238945290486464</v>
      </c>
      <c r="T82" s="2">
        <f t="shared" si="72"/>
        <v>0.01</v>
      </c>
      <c r="U82" s="14">
        <f t="shared" si="73"/>
        <v>9.4238945290486473E-3</v>
      </c>
      <c r="V82" s="13"/>
      <c r="W82" s="2"/>
      <c r="X82" s="14"/>
      <c r="Y82" s="2">
        <v>0.05</v>
      </c>
      <c r="Z82" s="2">
        <v>0.27</v>
      </c>
      <c r="AA82" s="2">
        <f t="shared" si="74"/>
        <v>1.3500000000000002E-2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0.02</v>
      </c>
      <c r="AO82" s="2">
        <v>0.72</v>
      </c>
      <c r="AP82" s="2">
        <f t="shared" si="75"/>
        <v>1.44E-2</v>
      </c>
      <c r="AQ82" s="1">
        <f t="shared" si="76"/>
        <v>3.7323894529048648E-2</v>
      </c>
      <c r="AR82" s="9">
        <f t="shared" si="77"/>
        <v>10.950000000000001</v>
      </c>
      <c r="AS82" s="1">
        <f t="shared" si="78"/>
        <v>0.18</v>
      </c>
      <c r="AT82" s="1">
        <f t="shared" si="79"/>
        <v>414.25</v>
      </c>
      <c r="AU82" s="1">
        <f t="shared" si="80"/>
        <v>204178.91778715033</v>
      </c>
    </row>
    <row r="83" spans="1:48" x14ac:dyDescent="0.15">
      <c r="C83" s="7">
        <v>10</v>
      </c>
      <c r="D83" s="7">
        <f t="shared" si="81"/>
        <v>22.842408593870999</v>
      </c>
      <c r="E83" s="10">
        <f t="shared" si="82"/>
        <v>24.321883035999999</v>
      </c>
      <c r="F83" s="7" t="s">
        <v>83</v>
      </c>
      <c r="G83" s="1">
        <v>11</v>
      </c>
      <c r="H83" s="9">
        <f t="shared" si="63"/>
        <v>22.842408593870999</v>
      </c>
      <c r="I83" s="9">
        <f t="shared" si="64"/>
        <v>295.992408593871</v>
      </c>
      <c r="J83" s="9">
        <f t="shared" si="65"/>
        <v>0.27284167603501147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0.20704155835111032</v>
      </c>
      <c r="O83" s="9">
        <f t="shared" si="83"/>
        <v>0.12039692412374264</v>
      </c>
      <c r="P83" s="9">
        <f t="shared" si="68"/>
        <v>3.284929856738205E-2</v>
      </c>
      <c r="Q83" s="12">
        <f t="shared" si="69"/>
        <v>5.9128737421287689E-3</v>
      </c>
      <c r="R83" s="9">
        <f t="shared" si="70"/>
        <v>1.9710000000000002E-2</v>
      </c>
      <c r="S83" s="13">
        <f t="shared" si="71"/>
        <v>0.29999359422266708</v>
      </c>
      <c r="T83" s="2">
        <f t="shared" si="72"/>
        <v>0.01</v>
      </c>
      <c r="U83" s="14">
        <f t="shared" si="73"/>
        <v>2.9999359422266708E-3</v>
      </c>
      <c r="V83" s="13"/>
      <c r="W83" s="2"/>
      <c r="X83" s="14"/>
      <c r="Y83" s="2">
        <v>0.05</v>
      </c>
      <c r="Z83" s="2">
        <v>0.27</v>
      </c>
      <c r="AA83" s="2">
        <f t="shared" si="74"/>
        <v>1.3500000000000002E-2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0.02</v>
      </c>
      <c r="AO83" s="2">
        <v>0.72</v>
      </c>
      <c r="AP83" s="2">
        <f t="shared" si="75"/>
        <v>1.44E-2</v>
      </c>
      <c r="AQ83" s="1">
        <f t="shared" si="76"/>
        <v>3.0899935942226672E-2</v>
      </c>
      <c r="AR83" s="9">
        <f t="shared" si="77"/>
        <v>10.950000000000001</v>
      </c>
      <c r="AS83" s="1">
        <f t="shared" si="78"/>
        <v>0.18</v>
      </c>
      <c r="AT83" s="1">
        <f t="shared" si="79"/>
        <v>414.25</v>
      </c>
      <c r="AU83" s="1">
        <f t="shared" si="80"/>
        <v>169036.9014269349</v>
      </c>
    </row>
    <row r="84" spans="1:48" x14ac:dyDescent="0.15">
      <c r="C84" s="7">
        <v>11</v>
      </c>
      <c r="D84" s="7">
        <f t="shared" si="81"/>
        <v>19.600174563666702</v>
      </c>
      <c r="E84" s="10">
        <f t="shared" si="82"/>
        <v>22.842408593870999</v>
      </c>
      <c r="F84" s="7" t="s">
        <v>85</v>
      </c>
      <c r="G84" s="1">
        <v>12</v>
      </c>
      <c r="H84" s="9">
        <f t="shared" si="63"/>
        <v>19.600174563666702</v>
      </c>
      <c r="I84" s="9">
        <f t="shared" si="64"/>
        <v>292.75017456366669</v>
      </c>
      <c r="J84" s="9">
        <f t="shared" si="65"/>
        <v>0.18953471672441785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0.1970476255563606</v>
      </c>
      <c r="P84" s="9">
        <f t="shared" si="68"/>
        <v>3.7347365891043968E-2</v>
      </c>
      <c r="Q84" s="12">
        <f t="shared" si="69"/>
        <v>6.7225258603879137E-3</v>
      </c>
      <c r="R84" s="9">
        <f t="shared" si="70"/>
        <v>1.9710000000000002E-2</v>
      </c>
      <c r="S84" s="13">
        <f t="shared" si="71"/>
        <v>0.34107183462140606</v>
      </c>
      <c r="T84" s="2">
        <f t="shared" si="72"/>
        <v>0.01</v>
      </c>
      <c r="U84" s="14">
        <f t="shared" si="73"/>
        <v>3.4107183462140605E-3</v>
      </c>
      <c r="V84" s="13"/>
      <c r="W84" s="2"/>
      <c r="X84" s="14"/>
      <c r="Y84" s="2">
        <v>0.05</v>
      </c>
      <c r="Z84" s="2">
        <v>0.27</v>
      </c>
      <c r="AA84" s="2">
        <f t="shared" si="74"/>
        <v>1.3500000000000002E-2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0.02</v>
      </c>
      <c r="AO84" s="2">
        <v>0.72</v>
      </c>
      <c r="AP84" s="2">
        <f t="shared" si="75"/>
        <v>1.44E-2</v>
      </c>
      <c r="AQ84" s="1">
        <f t="shared" si="76"/>
        <v>3.1310718346214059E-2</v>
      </c>
      <c r="AR84" s="9">
        <f t="shared" si="77"/>
        <v>10.950000000000001</v>
      </c>
      <c r="AS84" s="1">
        <f t="shared" si="78"/>
        <v>0.18</v>
      </c>
      <c r="AT84" s="1">
        <f t="shared" si="79"/>
        <v>414.25</v>
      </c>
      <c r="AU84" s="1">
        <f t="shared" si="80"/>
        <v>171284.07063986018</v>
      </c>
      <c r="AV84" s="1">
        <f>SUM(AU73:AU84)</f>
        <v>2011302.6630698785</v>
      </c>
    </row>
    <row r="85" spans="1:48" x14ac:dyDescent="0.15">
      <c r="C85" s="7">
        <v>12</v>
      </c>
      <c r="D85" s="7">
        <f t="shared" si="81"/>
        <v>16.221455496774201</v>
      </c>
      <c r="E85" s="10">
        <f t="shared" si="82"/>
        <v>19.600174563666702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15.8823808970968</v>
      </c>
      <c r="E89" s="7"/>
      <c r="F89" s="7"/>
      <c r="G89" s="1">
        <v>1</v>
      </c>
      <c r="H89" s="9">
        <f t="shared" ref="H89:H100" si="84">E90</f>
        <v>15.8823808970968</v>
      </c>
      <c r="I89" s="9">
        <f t="shared" ref="I89:I100" si="85">H89+273.15</f>
        <v>289.0323808970968</v>
      </c>
      <c r="J89" s="9">
        <f t="shared" ref="J89:J100" si="86">EXP(($C$15*(I89-$C$13))/($C$16*I89*$C$13))</f>
        <v>0.1235635814318374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0.6555387794807912</v>
      </c>
      <c r="Q89" s="12">
        <f t="shared" ref="Q89:Q100" si="90">P89*$B$91</f>
        <v>0.29499245076635605</v>
      </c>
      <c r="R89" s="9">
        <f t="shared" ref="R89:R100" si="91">L89*$B$91</f>
        <v>2.3873737500000001</v>
      </c>
      <c r="S89" s="13">
        <f t="shared" ref="S89:S100" si="92">Q89/R89</f>
        <v>0.1235635814318374</v>
      </c>
      <c r="T89" s="2">
        <f t="shared" ref="T89:T100" si="93">$B$90/100</f>
        <v>0.51</v>
      </c>
      <c r="U89" s="14">
        <f t="shared" ref="U89:U100" si="94">S89*T89</f>
        <v>6.3017426530237078E-2</v>
      </c>
      <c r="V89" s="2">
        <v>220.1</v>
      </c>
      <c r="W89" s="2">
        <v>0.06</v>
      </c>
      <c r="X89" s="2">
        <v>12.1</v>
      </c>
      <c r="Y89" s="2">
        <v>0.14000000000000001</v>
      </c>
      <c r="Z89" s="2"/>
      <c r="AA89" s="2"/>
      <c r="AB89" s="2">
        <v>118</v>
      </c>
      <c r="AC89" s="2">
        <v>0.26</v>
      </c>
      <c r="AD89" s="2">
        <v>43</v>
      </c>
      <c r="AE89" s="2">
        <v>0.02</v>
      </c>
      <c r="AF89" s="2">
        <v>1.5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6.5454754098866474E-2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3383.0833333333335</v>
      </c>
      <c r="AN89" s="1">
        <f t="shared" ref="AN89:AN100" si="99">AM89*10000*AK89*AJ89</f>
        <v>23035180.290839896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14.816465009032299</v>
      </c>
      <c r="E90" s="10">
        <f t="shared" ref="E90:E101" si="101">D89</f>
        <v>15.8823808970968</v>
      </c>
      <c r="F90" s="7" t="s">
        <v>83</v>
      </c>
      <c r="G90" s="1">
        <v>2</v>
      </c>
      <c r="H90" s="9">
        <f t="shared" si="84"/>
        <v>14.816465009032299</v>
      </c>
      <c r="I90" s="9">
        <f t="shared" si="85"/>
        <v>287.96646500903228</v>
      </c>
      <c r="J90" s="9">
        <f t="shared" si="86"/>
        <v>0.10907770252950069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9.9550112205192089</v>
      </c>
      <c r="P90" s="9">
        <f t="shared" si="89"/>
        <v>1.0858697525896359</v>
      </c>
      <c r="Q90" s="12">
        <f t="shared" si="90"/>
        <v>0.48864138866533618</v>
      </c>
      <c r="R90" s="9">
        <f t="shared" si="91"/>
        <v>2.3873737500000001</v>
      </c>
      <c r="S90" s="13">
        <f t="shared" si="92"/>
        <v>0.20467737348009971</v>
      </c>
      <c r="T90" s="2">
        <f t="shared" si="93"/>
        <v>0.51</v>
      </c>
      <c r="U90" s="14">
        <f t="shared" si="94"/>
        <v>0.10438546047485085</v>
      </c>
      <c r="V90" s="2">
        <v>220.1</v>
      </c>
      <c r="W90" s="2">
        <v>0.06</v>
      </c>
      <c r="X90" s="2">
        <v>12.1</v>
      </c>
      <c r="Y90" s="2">
        <v>0.14000000000000001</v>
      </c>
      <c r="Z90" s="2"/>
      <c r="AA90" s="2"/>
      <c r="AB90" s="2">
        <v>118</v>
      </c>
      <c r="AC90" s="2">
        <v>0.26</v>
      </c>
      <c r="AD90" s="2">
        <v>43</v>
      </c>
      <c r="AE90" s="2">
        <v>0.02</v>
      </c>
      <c r="AF90" s="2">
        <v>1.5</v>
      </c>
      <c r="AG90" s="2">
        <v>0.01</v>
      </c>
      <c r="AH90" s="2"/>
      <c r="AI90" s="2"/>
      <c r="AJ90" s="1">
        <f t="shared" si="95"/>
        <v>7.7927216333167543E-2</v>
      </c>
      <c r="AK90" s="9">
        <f t="shared" si="96"/>
        <v>10.4025</v>
      </c>
      <c r="AL90" s="1">
        <f t="shared" si="97"/>
        <v>0.45</v>
      </c>
      <c r="AM90" s="17">
        <f t="shared" si="98"/>
        <v>3383.0833333333335</v>
      </c>
      <c r="AN90" s="1">
        <f t="shared" si="99"/>
        <v>27424554.602808967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15.426149645517199</v>
      </c>
      <c r="E91" s="10">
        <f t="shared" si="101"/>
        <v>14.816465009032299</v>
      </c>
      <c r="F91" s="7" t="s">
        <v>83</v>
      </c>
      <c r="G91" s="1">
        <v>3</v>
      </c>
      <c r="H91" s="9">
        <f t="shared" si="84"/>
        <v>15.426149645517199</v>
      </c>
      <c r="I91" s="9">
        <f t="shared" si="85"/>
        <v>288.57614964551715</v>
      </c>
      <c r="J91" s="9">
        <f t="shared" si="86"/>
        <v>0.11715487160453381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14.174416467929573</v>
      </c>
      <c r="P91" s="9">
        <f t="shared" si="89"/>
        <v>1.6606019413694788</v>
      </c>
      <c r="Q91" s="12">
        <f t="shared" si="90"/>
        <v>0.74727087361626543</v>
      </c>
      <c r="R91" s="9">
        <f t="shared" si="91"/>
        <v>2.3873737500000001</v>
      </c>
      <c r="S91" s="13">
        <f t="shared" si="92"/>
        <v>0.31300958788554384</v>
      </c>
      <c r="T91" s="2">
        <f t="shared" si="93"/>
        <v>0.51</v>
      </c>
      <c r="U91" s="14">
        <f t="shared" si="94"/>
        <v>0.15963488982162735</v>
      </c>
      <c r="V91" s="2">
        <v>220.1</v>
      </c>
      <c r="W91" s="2">
        <v>0.06</v>
      </c>
      <c r="X91" s="2">
        <v>12.1</v>
      </c>
      <c r="Y91" s="2">
        <v>0.14000000000000001</v>
      </c>
      <c r="Z91" s="2"/>
      <c r="AA91" s="2"/>
      <c r="AB91" s="2">
        <v>118</v>
      </c>
      <c r="AC91" s="2">
        <v>0.26</v>
      </c>
      <c r="AD91" s="2">
        <v>43</v>
      </c>
      <c r="AE91" s="2">
        <v>0.02</v>
      </c>
      <c r="AF91" s="2">
        <v>1.5</v>
      </c>
      <c r="AG91" s="2">
        <v>0.01</v>
      </c>
      <c r="AH91" s="2"/>
      <c r="AI91" s="2"/>
      <c r="AJ91" s="1">
        <f t="shared" si="95"/>
        <v>9.4584919281220647E-2</v>
      </c>
      <c r="AK91" s="9">
        <f t="shared" si="96"/>
        <v>10.4025</v>
      </c>
      <c r="AL91" s="1">
        <f t="shared" si="97"/>
        <v>0.45</v>
      </c>
      <c r="AM91" s="17">
        <f t="shared" si="98"/>
        <v>3383.0833333333335</v>
      </c>
      <c r="AN91" s="1">
        <f t="shared" si="99"/>
        <v>33286820.77311765</v>
      </c>
    </row>
    <row r="92" spans="1:48" x14ac:dyDescent="0.15">
      <c r="C92" s="7">
        <v>3</v>
      </c>
      <c r="D92" s="7">
        <f t="shared" si="100"/>
        <v>14.782316736774201</v>
      </c>
      <c r="E92" s="10">
        <f t="shared" si="101"/>
        <v>15.426149645517199</v>
      </c>
      <c r="F92" s="7" t="s">
        <v>83</v>
      </c>
      <c r="G92" s="1">
        <v>4</v>
      </c>
      <c r="H92" s="9">
        <f t="shared" si="84"/>
        <v>14.782316736774201</v>
      </c>
      <c r="I92" s="9">
        <f t="shared" si="85"/>
        <v>287.93231673677417</v>
      </c>
      <c r="J92" s="9">
        <f t="shared" si="86"/>
        <v>0.10864116893658719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17.819089526560095</v>
      </c>
      <c r="P92" s="9">
        <f t="shared" si="89"/>
        <v>1.9358867155511867</v>
      </c>
      <c r="Q92" s="12">
        <f t="shared" si="90"/>
        <v>0.87114902199803401</v>
      </c>
      <c r="R92" s="9">
        <f t="shared" si="91"/>
        <v>2.3873737500000001</v>
      </c>
      <c r="S92" s="13">
        <f t="shared" si="92"/>
        <v>0.36489846719560942</v>
      </c>
      <c r="T92" s="2">
        <f t="shared" si="93"/>
        <v>0.51</v>
      </c>
      <c r="U92" s="14">
        <f t="shared" si="94"/>
        <v>0.18609821826976081</v>
      </c>
      <c r="V92" s="2">
        <v>220.1</v>
      </c>
      <c r="W92" s="2">
        <v>0.06</v>
      </c>
      <c r="X92" s="2">
        <v>12.1</v>
      </c>
      <c r="Y92" s="2">
        <v>0.14000000000000001</v>
      </c>
      <c r="Z92" s="2"/>
      <c r="AA92" s="2"/>
      <c r="AB92" s="2">
        <v>118</v>
      </c>
      <c r="AC92" s="2">
        <v>0.26</v>
      </c>
      <c r="AD92" s="2">
        <v>43</v>
      </c>
      <c r="AE92" s="2">
        <v>0.02</v>
      </c>
      <c r="AF92" s="2">
        <v>1.5</v>
      </c>
      <c r="AG92" s="2">
        <v>0.01</v>
      </c>
      <c r="AH92" s="2"/>
      <c r="AI92" s="2"/>
      <c r="AJ92" s="1">
        <f t="shared" si="95"/>
        <v>0.10256361280833289</v>
      </c>
      <c r="AK92" s="9">
        <f t="shared" si="96"/>
        <v>10.4025</v>
      </c>
      <c r="AL92" s="1">
        <f t="shared" si="97"/>
        <v>0.45</v>
      </c>
      <c r="AM92" s="17">
        <f t="shared" si="98"/>
        <v>3383.0833333333335</v>
      </c>
      <c r="AN92" s="1">
        <f t="shared" si="99"/>
        <v>36094724.437453173</v>
      </c>
    </row>
    <row r="93" spans="1:48" x14ac:dyDescent="0.15">
      <c r="C93" s="7">
        <v>4</v>
      </c>
      <c r="D93" s="7">
        <f t="shared" si="100"/>
        <v>17.0450092326667</v>
      </c>
      <c r="E93" s="10">
        <f t="shared" si="101"/>
        <v>14.782316736774201</v>
      </c>
      <c r="F93" s="7" t="s">
        <v>83</v>
      </c>
      <c r="G93" s="1">
        <v>5</v>
      </c>
      <c r="H93" s="9">
        <f t="shared" si="84"/>
        <v>17.0450092326667</v>
      </c>
      <c r="I93" s="9">
        <f t="shared" si="85"/>
        <v>290.19500923266668</v>
      </c>
      <c r="J93" s="9">
        <f t="shared" si="86"/>
        <v>0.14141807353233285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15.089042670458463</v>
      </c>
      <c r="O93" s="9">
        <f t="shared" si="102"/>
        <v>6.0994351405504421</v>
      </c>
      <c r="P93" s="9">
        <f t="shared" si="89"/>
        <v>0.86257036721205738</v>
      </c>
      <c r="Q93" s="12">
        <f t="shared" si="90"/>
        <v>0.3881566652454258</v>
      </c>
      <c r="R93" s="9">
        <f t="shared" si="91"/>
        <v>2.3873737500000001</v>
      </c>
      <c r="S93" s="13">
        <f t="shared" si="92"/>
        <v>0.16258730550481498</v>
      </c>
      <c r="T93" s="2">
        <f t="shared" si="93"/>
        <v>0.51</v>
      </c>
      <c r="U93" s="14">
        <f t="shared" si="94"/>
        <v>8.2919525807455638E-2</v>
      </c>
      <c r="V93" s="2">
        <v>230</v>
      </c>
      <c r="W93" s="2">
        <v>0.06</v>
      </c>
      <c r="X93" s="2">
        <v>15.1</v>
      </c>
      <c r="Y93" s="2">
        <v>0.14000000000000001</v>
      </c>
      <c r="Z93" s="2"/>
      <c r="AA93" s="2"/>
      <c r="AB93" s="2">
        <v>200</v>
      </c>
      <c r="AC93" s="2">
        <v>0.26</v>
      </c>
      <c r="AD93" s="2">
        <v>100</v>
      </c>
      <c r="AE93" s="2">
        <v>0.02</v>
      </c>
      <c r="AF93" s="2">
        <v>3</v>
      </c>
      <c r="AG93" s="2">
        <v>0.01</v>
      </c>
      <c r="AH93" s="2"/>
      <c r="AI93" s="2"/>
      <c r="AJ93" s="1">
        <f t="shared" si="95"/>
        <v>9.4944237030947884E-2</v>
      </c>
      <c r="AK93" s="9">
        <f t="shared" si="96"/>
        <v>10.4025</v>
      </c>
      <c r="AL93" s="1">
        <f t="shared" si="97"/>
        <v>0.45</v>
      </c>
      <c r="AM93" s="17">
        <f t="shared" si="98"/>
        <v>3383.0833333333335</v>
      </c>
      <c r="AN93" s="1">
        <f t="shared" si="99"/>
        <v>33413273.759774111</v>
      </c>
    </row>
    <row r="94" spans="1:48" x14ac:dyDescent="0.15">
      <c r="C94" s="7">
        <v>5</v>
      </c>
      <c r="D94" s="7">
        <f t="shared" si="100"/>
        <v>18.423651827419398</v>
      </c>
      <c r="E94" s="10">
        <f t="shared" si="101"/>
        <v>17.0450092326667</v>
      </c>
      <c r="F94" s="7" t="s">
        <v>85</v>
      </c>
      <c r="G94" s="1">
        <v>6</v>
      </c>
      <c r="H94" s="9">
        <f t="shared" si="84"/>
        <v>18.423651827419398</v>
      </c>
      <c r="I94" s="9">
        <f t="shared" si="85"/>
        <v>291.57365182741938</v>
      </c>
      <c r="J94" s="9">
        <f t="shared" si="86"/>
        <v>0.16573110171715613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10.542139773338384</v>
      </c>
      <c r="P94" s="9">
        <f t="shared" si="89"/>
        <v>1.7471604390916211</v>
      </c>
      <c r="Q94" s="12">
        <f t="shared" si="90"/>
        <v>0.78622219759122947</v>
      </c>
      <c r="R94" s="9">
        <f t="shared" si="91"/>
        <v>2.3873737500000001</v>
      </c>
      <c r="S94" s="13">
        <f t="shared" si="92"/>
        <v>0.32932514131531748</v>
      </c>
      <c r="T94" s="2">
        <f t="shared" si="93"/>
        <v>0.51</v>
      </c>
      <c r="U94" s="14">
        <f t="shared" si="94"/>
        <v>0.16795582207081192</v>
      </c>
      <c r="V94" s="2">
        <v>230</v>
      </c>
      <c r="W94" s="2">
        <v>0.06</v>
      </c>
      <c r="X94" s="2">
        <v>15.1</v>
      </c>
      <c r="Y94" s="2">
        <v>0.14000000000000001</v>
      </c>
      <c r="Z94" s="2"/>
      <c r="AA94" s="2"/>
      <c r="AB94" s="2">
        <v>200</v>
      </c>
      <c r="AC94" s="2">
        <v>0.26</v>
      </c>
      <c r="AD94" s="2">
        <v>100</v>
      </c>
      <c r="AE94" s="2">
        <v>0.02</v>
      </c>
      <c r="AF94" s="2">
        <v>3</v>
      </c>
      <c r="AG94" s="2">
        <v>0.01</v>
      </c>
      <c r="AH94" s="2"/>
      <c r="AI94" s="2"/>
      <c r="AJ94" s="1">
        <f t="shared" si="95"/>
        <v>0.1205826803543498</v>
      </c>
      <c r="AK94" s="9">
        <f t="shared" si="96"/>
        <v>10.4025</v>
      </c>
      <c r="AL94" s="1">
        <f t="shared" si="97"/>
        <v>0.45</v>
      </c>
      <c r="AM94" s="17">
        <f t="shared" si="98"/>
        <v>3383.0833333333335</v>
      </c>
      <c r="AN94" s="1">
        <f t="shared" si="99"/>
        <v>42436089.175732888</v>
      </c>
    </row>
    <row r="95" spans="1:48" x14ac:dyDescent="0.15">
      <c r="C95" s="7">
        <v>6</v>
      </c>
      <c r="D95" s="7">
        <f t="shared" si="100"/>
        <v>22.045988002333299</v>
      </c>
      <c r="E95" s="10">
        <f t="shared" si="101"/>
        <v>18.423651827419398</v>
      </c>
      <c r="F95" s="7" t="s">
        <v>83</v>
      </c>
      <c r="G95" s="1">
        <v>7</v>
      </c>
      <c r="H95" s="9">
        <f t="shared" si="84"/>
        <v>22.045988002333299</v>
      </c>
      <c r="I95" s="9">
        <f t="shared" si="85"/>
        <v>295.19598800233325</v>
      </c>
      <c r="J95" s="9">
        <f t="shared" si="86"/>
        <v>0.24967046759171563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14.100254334246763</v>
      </c>
      <c r="P95" s="9">
        <f t="shared" si="89"/>
        <v>3.5204170927935041</v>
      </c>
      <c r="Q95" s="12">
        <f t="shared" si="90"/>
        <v>1.584187691757077</v>
      </c>
      <c r="R95" s="9">
        <f t="shared" si="91"/>
        <v>2.3873737500000001</v>
      </c>
      <c r="S95" s="13">
        <f t="shared" si="92"/>
        <v>0.66356920099212657</v>
      </c>
      <c r="T95" s="2">
        <f t="shared" si="93"/>
        <v>0.51</v>
      </c>
      <c r="U95" s="14">
        <f t="shared" si="94"/>
        <v>0.33842029250598454</v>
      </c>
      <c r="V95" s="2">
        <v>230</v>
      </c>
      <c r="W95" s="2">
        <v>0.06</v>
      </c>
      <c r="X95" s="2">
        <v>15.1</v>
      </c>
      <c r="Y95" s="2">
        <v>0.14000000000000001</v>
      </c>
      <c r="Z95" s="2"/>
      <c r="AA95" s="2"/>
      <c r="AB95" s="2">
        <v>200</v>
      </c>
      <c r="AC95" s="2">
        <v>0.26</v>
      </c>
      <c r="AD95" s="2">
        <v>100</v>
      </c>
      <c r="AE95" s="2">
        <v>0.02</v>
      </c>
      <c r="AF95" s="2">
        <v>3</v>
      </c>
      <c r="AG95" s="2">
        <v>0.01</v>
      </c>
      <c r="AH95" s="2"/>
      <c r="AI95" s="2"/>
      <c r="AJ95" s="1">
        <f t="shared" si="95"/>
        <v>0.17197771819055435</v>
      </c>
      <c r="AK95" s="9">
        <f t="shared" si="96"/>
        <v>10.4025</v>
      </c>
      <c r="AL95" s="1">
        <f t="shared" si="97"/>
        <v>0.45</v>
      </c>
      <c r="AM95" s="17">
        <f t="shared" si="98"/>
        <v>3383.0833333333335</v>
      </c>
      <c r="AN95" s="1">
        <f t="shared" si="99"/>
        <v>60523300.39377965</v>
      </c>
    </row>
    <row r="96" spans="1:48" x14ac:dyDescent="0.15">
      <c r="C96" s="7">
        <v>7</v>
      </c>
      <c r="D96" s="7">
        <f t="shared" si="100"/>
        <v>24.736194749999999</v>
      </c>
      <c r="E96" s="10">
        <f t="shared" si="101"/>
        <v>22.045988002333299</v>
      </c>
      <c r="F96" s="7" t="s">
        <v>83</v>
      </c>
      <c r="G96" s="1">
        <v>8</v>
      </c>
      <c r="H96" s="9">
        <f t="shared" si="84"/>
        <v>24.736194749999999</v>
      </c>
      <c r="I96" s="9">
        <f t="shared" si="85"/>
        <v>297.88619474999996</v>
      </c>
      <c r="J96" s="9">
        <f t="shared" si="86"/>
        <v>0.33630598124961963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15.88511224145326</v>
      </c>
      <c r="P96" s="9">
        <f t="shared" si="89"/>
        <v>5.3422582596222838</v>
      </c>
      <c r="Q96" s="12">
        <f t="shared" si="90"/>
        <v>2.4040162168300276</v>
      </c>
      <c r="R96" s="9">
        <f t="shared" si="91"/>
        <v>2.3873737500000001</v>
      </c>
      <c r="S96" s="13">
        <f t="shared" si="92"/>
        <v>1.0069710353605201</v>
      </c>
      <c r="T96" s="2">
        <f t="shared" si="93"/>
        <v>0.51</v>
      </c>
      <c r="U96" s="14">
        <f t="shared" si="94"/>
        <v>0.51355522803386533</v>
      </c>
      <c r="V96" s="2">
        <v>230</v>
      </c>
      <c r="W96" s="2">
        <v>0.06</v>
      </c>
      <c r="X96" s="2">
        <v>15.1</v>
      </c>
      <c r="Y96" s="2">
        <v>0.14000000000000001</v>
      </c>
      <c r="Z96" s="2"/>
      <c r="AA96" s="2"/>
      <c r="AB96" s="2">
        <v>200</v>
      </c>
      <c r="AC96" s="2">
        <v>0.26</v>
      </c>
      <c r="AD96" s="2">
        <v>100</v>
      </c>
      <c r="AE96" s="2">
        <v>0.02</v>
      </c>
      <c r="AF96" s="2">
        <v>3</v>
      </c>
      <c r="AG96" s="2">
        <v>0.01</v>
      </c>
      <c r="AH96" s="2"/>
      <c r="AI96" s="2"/>
      <c r="AJ96" s="1">
        <f t="shared" si="95"/>
        <v>0.22478090125221042</v>
      </c>
      <c r="AK96" s="9">
        <f t="shared" si="96"/>
        <v>10.4025</v>
      </c>
      <c r="AL96" s="1">
        <f t="shared" si="97"/>
        <v>0.45</v>
      </c>
      <c r="AM96" s="17">
        <f t="shared" si="98"/>
        <v>3383.0833333333335</v>
      </c>
      <c r="AN96" s="1">
        <f t="shared" si="99"/>
        <v>79106073.463528827</v>
      </c>
    </row>
    <row r="97" spans="1:50" x14ac:dyDescent="0.15">
      <c r="C97" s="7">
        <v>8</v>
      </c>
      <c r="D97" s="7">
        <f t="shared" si="100"/>
        <v>25.178792910967701</v>
      </c>
      <c r="E97" s="10">
        <f t="shared" si="101"/>
        <v>24.736194749999999</v>
      </c>
      <c r="F97" s="7" t="s">
        <v>83</v>
      </c>
      <c r="G97" s="1">
        <v>9</v>
      </c>
      <c r="H97" s="9">
        <f t="shared" si="84"/>
        <v>25.178792910967701</v>
      </c>
      <c r="I97" s="9">
        <f t="shared" si="85"/>
        <v>298.32879291096765</v>
      </c>
      <c r="J97" s="9">
        <f t="shared" si="86"/>
        <v>0.35301639124583495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15.848128981830975</v>
      </c>
      <c r="P97" s="9">
        <f t="shared" si="89"/>
        <v>5.5946493011644991</v>
      </c>
      <c r="Q97" s="12">
        <f t="shared" si="90"/>
        <v>2.5175921855240246</v>
      </c>
      <c r="R97" s="9">
        <f t="shared" si="91"/>
        <v>2.3873737500000001</v>
      </c>
      <c r="S97" s="13">
        <f t="shared" si="92"/>
        <v>1.0545446373966474</v>
      </c>
      <c r="T97" s="2">
        <f t="shared" si="93"/>
        <v>0.51</v>
      </c>
      <c r="U97" s="14">
        <f t="shared" si="94"/>
        <v>0.53781776507229018</v>
      </c>
      <c r="V97" s="2">
        <v>230</v>
      </c>
      <c r="W97" s="2">
        <v>0.06</v>
      </c>
      <c r="X97" s="2">
        <v>15.1</v>
      </c>
      <c r="Y97" s="2">
        <v>0.14000000000000001</v>
      </c>
      <c r="Z97" s="2"/>
      <c r="AA97" s="2"/>
      <c r="AB97" s="2">
        <v>200</v>
      </c>
      <c r="AC97" s="2">
        <v>0.26</v>
      </c>
      <c r="AD97" s="2">
        <v>100</v>
      </c>
      <c r="AE97" s="2">
        <v>0.02</v>
      </c>
      <c r="AF97" s="2">
        <v>3</v>
      </c>
      <c r="AG97" s="2">
        <v>0.01</v>
      </c>
      <c r="AH97" s="2"/>
      <c r="AI97" s="2"/>
      <c r="AJ97" s="1">
        <f t="shared" si="95"/>
        <v>0.23209605616929552</v>
      </c>
      <c r="AK97" s="9">
        <f t="shared" si="96"/>
        <v>10.4025</v>
      </c>
      <c r="AL97" s="1">
        <f t="shared" si="97"/>
        <v>0.45</v>
      </c>
      <c r="AM97" s="17">
        <f t="shared" si="98"/>
        <v>3383.0833333333335</v>
      </c>
      <c r="AN97" s="1">
        <f t="shared" si="99"/>
        <v>81680461.140793011</v>
      </c>
    </row>
    <row r="98" spans="1:50" x14ac:dyDescent="0.15">
      <c r="C98" s="7">
        <v>9</v>
      </c>
      <c r="D98" s="7">
        <f t="shared" si="100"/>
        <v>24.321883035999999</v>
      </c>
      <c r="E98" s="10">
        <f t="shared" si="101"/>
        <v>25.178792910967701</v>
      </c>
      <c r="F98" s="7" t="s">
        <v>83</v>
      </c>
      <c r="G98" s="1">
        <v>10</v>
      </c>
      <c r="H98" s="9">
        <f t="shared" si="84"/>
        <v>24.321883035999999</v>
      </c>
      <c r="I98" s="9">
        <f t="shared" si="85"/>
        <v>297.47188303599995</v>
      </c>
      <c r="J98" s="9">
        <f t="shared" si="86"/>
        <v>0.32133903434909672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15.558754680666478</v>
      </c>
      <c r="P98" s="9">
        <f t="shared" si="89"/>
        <v>4.9996352047598549</v>
      </c>
      <c r="Q98" s="12">
        <f t="shared" si="90"/>
        <v>2.2498358421419349</v>
      </c>
      <c r="R98" s="9">
        <f t="shared" si="91"/>
        <v>2.3873737500000001</v>
      </c>
      <c r="S98" s="13">
        <f t="shared" si="92"/>
        <v>0.94238945290486453</v>
      </c>
      <c r="T98" s="2">
        <f t="shared" si="93"/>
        <v>0.51</v>
      </c>
      <c r="U98" s="14">
        <f t="shared" si="94"/>
        <v>0.48061862098148089</v>
      </c>
      <c r="V98" s="2">
        <v>230</v>
      </c>
      <c r="W98" s="2">
        <v>0.06</v>
      </c>
      <c r="X98" s="2">
        <v>15.1</v>
      </c>
      <c r="Y98" s="2">
        <v>0.14000000000000001</v>
      </c>
      <c r="Z98" s="2"/>
      <c r="AA98" s="2"/>
      <c r="AB98" s="2">
        <v>200</v>
      </c>
      <c r="AC98" s="2">
        <v>0.26</v>
      </c>
      <c r="AD98" s="2">
        <v>100</v>
      </c>
      <c r="AE98" s="2">
        <v>0.02</v>
      </c>
      <c r="AF98" s="2">
        <v>3</v>
      </c>
      <c r="AG98" s="2">
        <v>0.01</v>
      </c>
      <c r="AH98" s="2"/>
      <c r="AI98" s="2"/>
      <c r="AJ98" s="1">
        <f t="shared" si="95"/>
        <v>0.2148505142259165</v>
      </c>
      <c r="AK98" s="9">
        <f t="shared" si="96"/>
        <v>10.4025</v>
      </c>
      <c r="AL98" s="1">
        <f t="shared" si="97"/>
        <v>0.45</v>
      </c>
      <c r="AM98" s="17">
        <f t="shared" si="98"/>
        <v>3383.0833333333335</v>
      </c>
      <c r="AN98" s="1">
        <f t="shared" si="99"/>
        <v>75611319.588768512</v>
      </c>
    </row>
    <row r="99" spans="1:50" x14ac:dyDescent="0.15">
      <c r="C99" s="7">
        <v>10</v>
      </c>
      <c r="D99" s="7">
        <f t="shared" si="100"/>
        <v>22.842408593870999</v>
      </c>
      <c r="E99" s="10">
        <f t="shared" si="101"/>
        <v>24.321883035999999</v>
      </c>
      <c r="F99" s="7" t="s">
        <v>83</v>
      </c>
      <c r="G99" s="1">
        <v>11</v>
      </c>
      <c r="H99" s="9">
        <f t="shared" si="84"/>
        <v>22.842408593870999</v>
      </c>
      <c r="I99" s="9">
        <f t="shared" si="85"/>
        <v>295.992408593871</v>
      </c>
      <c r="J99" s="9">
        <f t="shared" si="86"/>
        <v>0.27284167603501147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10.031163502111292</v>
      </c>
      <c r="O99" s="9">
        <f t="shared" si="102"/>
        <v>5.8332309737953292</v>
      </c>
      <c r="P99" s="9">
        <f t="shared" si="89"/>
        <v>1.5915485155896596</v>
      </c>
      <c r="Q99" s="12">
        <f t="shared" si="90"/>
        <v>0.71619683201534678</v>
      </c>
      <c r="R99" s="9">
        <f t="shared" si="91"/>
        <v>2.3873737500000001</v>
      </c>
      <c r="S99" s="13">
        <f t="shared" si="92"/>
        <v>0.29999359422266697</v>
      </c>
      <c r="T99" s="2">
        <f t="shared" si="93"/>
        <v>0.51</v>
      </c>
      <c r="U99" s="14">
        <f t="shared" si="94"/>
        <v>0.15299673305356015</v>
      </c>
      <c r="V99" s="2">
        <v>230</v>
      </c>
      <c r="W99" s="2">
        <v>0.06</v>
      </c>
      <c r="X99" s="2">
        <v>15.1</v>
      </c>
      <c r="Y99" s="2">
        <v>0.14000000000000001</v>
      </c>
      <c r="Z99" s="2"/>
      <c r="AA99" s="2"/>
      <c r="AB99" s="2">
        <v>200</v>
      </c>
      <c r="AC99" s="2">
        <v>0.26</v>
      </c>
      <c r="AD99" s="2">
        <v>100</v>
      </c>
      <c r="AE99" s="2">
        <v>0.02</v>
      </c>
      <c r="AF99" s="2">
        <v>3</v>
      </c>
      <c r="AG99" s="2">
        <v>0.01</v>
      </c>
      <c r="AH99" s="2"/>
      <c r="AI99" s="2"/>
      <c r="AJ99" s="1">
        <f t="shared" si="95"/>
        <v>0.11607251501564839</v>
      </c>
      <c r="AK99" s="9">
        <f t="shared" si="96"/>
        <v>10.4025</v>
      </c>
      <c r="AL99" s="1">
        <f t="shared" si="97"/>
        <v>0.45</v>
      </c>
      <c r="AM99" s="17">
        <f t="shared" si="98"/>
        <v>3383.0833333333335</v>
      </c>
      <c r="AN99" s="1">
        <f t="shared" si="99"/>
        <v>40848848.139557593</v>
      </c>
    </row>
    <row r="100" spans="1:50" x14ac:dyDescent="0.15">
      <c r="C100" s="7">
        <v>11</v>
      </c>
      <c r="D100" s="7">
        <f t="shared" si="100"/>
        <v>19.600174563666702</v>
      </c>
      <c r="E100" s="10">
        <f t="shared" si="101"/>
        <v>22.842408593870999</v>
      </c>
      <c r="F100" s="7" t="s">
        <v>85</v>
      </c>
      <c r="G100" s="1">
        <v>12</v>
      </c>
      <c r="H100" s="9">
        <f t="shared" si="84"/>
        <v>19.600174563666702</v>
      </c>
      <c r="I100" s="9">
        <f t="shared" si="85"/>
        <v>292.75017456366669</v>
      </c>
      <c r="J100" s="9">
        <f t="shared" si="86"/>
        <v>0.18953471672441785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9.5469574582056698</v>
      </c>
      <c r="P100" s="9">
        <f t="shared" si="89"/>
        <v>1.8094798774210799</v>
      </c>
      <c r="Q100" s="12">
        <f t="shared" si="90"/>
        <v>0.814265944839486</v>
      </c>
      <c r="R100" s="9">
        <f t="shared" si="91"/>
        <v>2.3873737500000001</v>
      </c>
      <c r="S100" s="13">
        <f t="shared" si="92"/>
        <v>0.34107183462140606</v>
      </c>
      <c r="T100" s="2">
        <f t="shared" si="93"/>
        <v>0.51</v>
      </c>
      <c r="U100" s="14">
        <f t="shared" si="94"/>
        <v>0.17394663565691709</v>
      </c>
      <c r="V100" s="2">
        <v>230</v>
      </c>
      <c r="W100" s="2">
        <v>0.06</v>
      </c>
      <c r="X100" s="2">
        <v>15.1</v>
      </c>
      <c r="Y100" s="2">
        <v>0.14000000000000001</v>
      </c>
      <c r="Z100" s="2"/>
      <c r="AA100" s="2"/>
      <c r="AB100" s="2">
        <v>200</v>
      </c>
      <c r="AC100" s="2">
        <v>0.26</v>
      </c>
      <c r="AD100" s="2">
        <v>100</v>
      </c>
      <c r="AE100" s="2">
        <v>0.02</v>
      </c>
      <c r="AF100" s="2">
        <v>3</v>
      </c>
      <c r="AG100" s="2">
        <v>0.01</v>
      </c>
      <c r="AH100" s="2"/>
      <c r="AI100" s="2"/>
      <c r="AJ100" s="1">
        <f t="shared" si="95"/>
        <v>0.12238891065056051</v>
      </c>
      <c r="AK100" s="9">
        <f t="shared" si="96"/>
        <v>10.4025</v>
      </c>
      <c r="AL100" s="1">
        <f t="shared" si="97"/>
        <v>0.45</v>
      </c>
      <c r="AM100" s="17">
        <f t="shared" si="98"/>
        <v>3383.0833333333335</v>
      </c>
      <c r="AN100" s="1">
        <f t="shared" si="99"/>
        <v>43071747.212995477</v>
      </c>
      <c r="AO100" s="1">
        <f>SUM(AN89:AN100)</f>
        <v>576532392.97914982</v>
      </c>
    </row>
    <row r="101" spans="1:50" x14ac:dyDescent="0.15">
      <c r="C101" s="7">
        <v>12</v>
      </c>
      <c r="D101" s="7">
        <f t="shared" si="100"/>
        <v>16.221455496774201</v>
      </c>
      <c r="E101" s="10">
        <f t="shared" si="101"/>
        <v>19.600174563666702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15.8823808970968</v>
      </c>
      <c r="E105" s="7"/>
      <c r="F105" s="7"/>
      <c r="G105" s="1">
        <v>1</v>
      </c>
      <c r="H105" s="9">
        <f t="shared" ref="H105:H116" si="103">E106</f>
        <v>15.8823808970968</v>
      </c>
      <c r="I105" s="9">
        <f t="shared" ref="I105:I116" si="104">H105+273.15</f>
        <v>289.0323808970968</v>
      </c>
      <c r="J105" s="9">
        <f t="shared" ref="J105:J116" si="105">EXP(($C$15*(I105-$C$13))/($C$16*I105*$C$13))</f>
        <v>0.1235635814318374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8.0055634516285945E-2</v>
      </c>
      <c r="Q105" s="12">
        <f t="shared" ref="Q105:Q116" si="109">P105*$B$107</f>
        <v>2.4016690354885784E-2</v>
      </c>
      <c r="R105" s="9">
        <f t="shared" ref="R105:R116" si="110">L105*$B$107</f>
        <v>0.19436706250000002</v>
      </c>
      <c r="S105" s="13">
        <f t="shared" ref="S105:S116" si="111">Q105/R105</f>
        <v>0.1235635814318374</v>
      </c>
      <c r="T105" s="2">
        <f t="shared" ref="T105:T116" si="112">$B$106/100</f>
        <v>0.01</v>
      </c>
      <c r="U105" s="14">
        <f t="shared" ref="U105:U116" si="113">S105*T105</f>
        <v>1.2356358143183741E-3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5.0000000000000001E-3</v>
      </c>
      <c r="AF105" s="2">
        <v>0.49</v>
      </c>
      <c r="AG105" s="14">
        <f t="shared" ref="AG105:AG116" si="114">AF105*AE105</f>
        <v>2.4499999999999999E-3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1.4999999999999999E-2</v>
      </c>
      <c r="AR105" s="2">
        <v>0.5</v>
      </c>
      <c r="AS105" s="2">
        <f t="shared" ref="AS105:AS116" si="115">AR105*AQ105</f>
        <v>7.4999999999999997E-3</v>
      </c>
      <c r="AT105" s="1">
        <f t="shared" ref="AT105:AT116" si="116">(AS105+AM105+AD105+AA105+U105+X105+AG105+AJ105+AP105)</f>
        <v>1.1185635814318372E-2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89</v>
      </c>
      <c r="AX105" s="1">
        <f t="shared" ref="AX105:AX116" si="120">AW105*10000*AV105*0.67*AU105*AT105</f>
        <v>129642.72643052464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14.816465009032299</v>
      </c>
      <c r="E106" s="10">
        <f t="shared" ref="E106:E117" si="122">D105</f>
        <v>15.8823808970968</v>
      </c>
      <c r="F106" s="7" t="s">
        <v>83</v>
      </c>
      <c r="G106" s="1">
        <v>2</v>
      </c>
      <c r="H106" s="9">
        <f t="shared" si="103"/>
        <v>14.816465009032299</v>
      </c>
      <c r="I106" s="9">
        <f t="shared" si="104"/>
        <v>287.96646500903228</v>
      </c>
      <c r="J106" s="9">
        <f t="shared" si="105"/>
        <v>0.10907770252950069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1.2157247821503809</v>
      </c>
      <c r="P106" s="9">
        <f t="shared" si="108"/>
        <v>0.1326084661451413</v>
      </c>
      <c r="Q106" s="12">
        <f t="shared" si="109"/>
        <v>3.9782539843542387E-2</v>
      </c>
      <c r="R106" s="9">
        <f t="shared" si="110"/>
        <v>0.19436706250000002</v>
      </c>
      <c r="S106" s="13">
        <f t="shared" si="111"/>
        <v>0.20467737348009971</v>
      </c>
      <c r="T106" s="2">
        <f t="shared" si="112"/>
        <v>0.01</v>
      </c>
      <c r="U106" s="14">
        <f t="shared" si="113"/>
        <v>2.046773734800997E-3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5.0000000000000001E-3</v>
      </c>
      <c r="AF106" s="2">
        <v>0.49</v>
      </c>
      <c r="AG106" s="14">
        <f t="shared" si="114"/>
        <v>2.4499999999999999E-3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1.4999999999999999E-2</v>
      </c>
      <c r="AR106" s="2">
        <v>0.5</v>
      </c>
      <c r="AS106" s="2">
        <f t="shared" si="115"/>
        <v>7.4999999999999997E-3</v>
      </c>
      <c r="AT106" s="1">
        <f t="shared" si="116"/>
        <v>1.1996773734800997E-2</v>
      </c>
      <c r="AU106" s="9">
        <f t="shared" si="117"/>
        <v>64.789020833333339</v>
      </c>
      <c r="AV106" s="1">
        <f t="shared" si="118"/>
        <v>0.3</v>
      </c>
      <c r="AW106" s="1">
        <f t="shared" si="119"/>
        <v>89</v>
      </c>
      <c r="AX106" s="1">
        <f t="shared" si="120"/>
        <v>139043.90248061059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15.426149645517199</v>
      </c>
      <c r="E107" s="10">
        <f t="shared" si="122"/>
        <v>14.816465009032299</v>
      </c>
      <c r="F107" s="7" t="s">
        <v>83</v>
      </c>
      <c r="G107" s="1">
        <v>3</v>
      </c>
      <c r="H107" s="9">
        <f t="shared" si="103"/>
        <v>15.426149645517199</v>
      </c>
      <c r="I107" s="9">
        <f t="shared" si="104"/>
        <v>288.57614964551715</v>
      </c>
      <c r="J107" s="9">
        <f t="shared" si="105"/>
        <v>0.11715487160453381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1.731006524338573</v>
      </c>
      <c r="P107" s="9">
        <f t="shared" si="108"/>
        <v>0.20279584710549584</v>
      </c>
      <c r="Q107" s="12">
        <f t="shared" si="109"/>
        <v>6.0838754131648749E-2</v>
      </c>
      <c r="R107" s="9">
        <f t="shared" si="110"/>
        <v>0.19436706250000002</v>
      </c>
      <c r="S107" s="13">
        <f t="shared" si="111"/>
        <v>0.31300958788554384</v>
      </c>
      <c r="T107" s="2">
        <f t="shared" si="112"/>
        <v>0.01</v>
      </c>
      <c r="U107" s="14">
        <f t="shared" si="113"/>
        <v>3.1300958788554384E-3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5.0000000000000001E-3</v>
      </c>
      <c r="AF107" s="2">
        <v>0.49</v>
      </c>
      <c r="AG107" s="14">
        <f t="shared" si="114"/>
        <v>2.4499999999999999E-3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1.4999999999999999E-2</v>
      </c>
      <c r="AR107" s="2">
        <v>0.5</v>
      </c>
      <c r="AS107" s="2">
        <f t="shared" si="115"/>
        <v>7.4999999999999997E-3</v>
      </c>
      <c r="AT107" s="1">
        <f t="shared" si="116"/>
        <v>1.308009587885544E-2</v>
      </c>
      <c r="AU107" s="9">
        <f t="shared" si="117"/>
        <v>64.789020833333339</v>
      </c>
      <c r="AV107" s="1">
        <f t="shared" si="118"/>
        <v>0.3</v>
      </c>
      <c r="AW107" s="1">
        <f t="shared" si="119"/>
        <v>89</v>
      </c>
      <c r="AX107" s="1">
        <f t="shared" si="120"/>
        <v>151599.7230606084</v>
      </c>
    </row>
    <row r="108" spans="1:50" x14ac:dyDescent="0.15">
      <c r="C108" s="7">
        <v>3</v>
      </c>
      <c r="D108" s="7">
        <f t="shared" si="121"/>
        <v>14.782316736774201</v>
      </c>
      <c r="E108" s="10">
        <f t="shared" si="122"/>
        <v>15.426149645517199</v>
      </c>
      <c r="F108" s="7" t="s">
        <v>83</v>
      </c>
      <c r="G108" s="1">
        <v>4</v>
      </c>
      <c r="H108" s="9">
        <f t="shared" si="103"/>
        <v>14.782316736774201</v>
      </c>
      <c r="I108" s="9">
        <f t="shared" si="104"/>
        <v>287.93231673677417</v>
      </c>
      <c r="J108" s="9">
        <f t="shared" si="105"/>
        <v>0.10864116893658719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2.1761008855664103</v>
      </c>
      <c r="P108" s="9">
        <f t="shared" si="108"/>
        <v>0.23641414393187737</v>
      </c>
      <c r="Q108" s="12">
        <f t="shared" si="109"/>
        <v>7.0924243179563209E-2</v>
      </c>
      <c r="R108" s="9">
        <f t="shared" si="110"/>
        <v>0.19436706250000002</v>
      </c>
      <c r="S108" s="13">
        <f t="shared" si="111"/>
        <v>0.36489846719560937</v>
      </c>
      <c r="T108" s="2">
        <f t="shared" si="112"/>
        <v>0.01</v>
      </c>
      <c r="U108" s="14">
        <f t="shared" si="113"/>
        <v>3.6489846719560937E-3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5.0000000000000001E-3</v>
      </c>
      <c r="AF108" s="2">
        <v>0.49</v>
      </c>
      <c r="AG108" s="14">
        <f t="shared" si="114"/>
        <v>2.4499999999999999E-3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1.4999999999999999E-2</v>
      </c>
      <c r="AR108" s="2">
        <v>0.5</v>
      </c>
      <c r="AS108" s="2">
        <f t="shared" si="115"/>
        <v>7.4999999999999997E-3</v>
      </c>
      <c r="AT108" s="1">
        <f t="shared" si="116"/>
        <v>1.3598984671956093E-2</v>
      </c>
      <c r="AU108" s="9">
        <f t="shared" si="117"/>
        <v>64.789020833333339</v>
      </c>
      <c r="AV108" s="1">
        <f t="shared" si="118"/>
        <v>0.3</v>
      </c>
      <c r="AW108" s="1">
        <f t="shared" si="119"/>
        <v>89</v>
      </c>
      <c r="AX108" s="1">
        <f t="shared" si="120"/>
        <v>157613.70017987979</v>
      </c>
    </row>
    <row r="109" spans="1:50" x14ac:dyDescent="0.15">
      <c r="C109" s="7">
        <v>4</v>
      </c>
      <c r="D109" s="7">
        <f t="shared" si="121"/>
        <v>17.0450092326667</v>
      </c>
      <c r="E109" s="10">
        <f t="shared" si="122"/>
        <v>14.782316736774201</v>
      </c>
      <c r="F109" s="7" t="s">
        <v>83</v>
      </c>
      <c r="G109" s="1">
        <v>5</v>
      </c>
      <c r="H109" s="9">
        <f t="shared" si="103"/>
        <v>17.0450092326667</v>
      </c>
      <c r="I109" s="9">
        <f t="shared" si="104"/>
        <v>290.19500923266668</v>
      </c>
      <c r="J109" s="9">
        <f t="shared" si="105"/>
        <v>0.14141807353233285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1.8427024045528062</v>
      </c>
      <c r="O109" s="9">
        <f t="shared" si="123"/>
        <v>0.74487454541506026</v>
      </c>
      <c r="P109" s="9">
        <f t="shared" si="108"/>
        <v>0.10533872323587</v>
      </c>
      <c r="Q109" s="12">
        <f t="shared" si="109"/>
        <v>3.1601616970760998E-2</v>
      </c>
      <c r="R109" s="9">
        <f t="shared" si="110"/>
        <v>0.19436706250000002</v>
      </c>
      <c r="S109" s="13">
        <f t="shared" si="111"/>
        <v>0.16258730550481512</v>
      </c>
      <c r="T109" s="2">
        <f t="shared" si="112"/>
        <v>0.01</v>
      </c>
      <c r="U109" s="14">
        <f t="shared" si="113"/>
        <v>1.6258730550481513E-3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0.01</v>
      </c>
      <c r="AF109" s="2">
        <v>0.49</v>
      </c>
      <c r="AG109" s="14">
        <f t="shared" si="114"/>
        <v>4.8999999999999998E-3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0.02</v>
      </c>
      <c r="AR109" s="2">
        <v>0.5</v>
      </c>
      <c r="AS109" s="2">
        <f t="shared" si="115"/>
        <v>0.01</v>
      </c>
      <c r="AT109" s="1">
        <f t="shared" si="116"/>
        <v>1.652587305504815E-2</v>
      </c>
      <c r="AU109" s="9">
        <f t="shared" si="117"/>
        <v>64.789020833333339</v>
      </c>
      <c r="AV109" s="1">
        <f t="shared" si="118"/>
        <v>0.3</v>
      </c>
      <c r="AW109" s="1">
        <f t="shared" si="119"/>
        <v>89</v>
      </c>
      <c r="AX109" s="1">
        <f t="shared" si="120"/>
        <v>191536.65245910228</v>
      </c>
    </row>
    <row r="110" spans="1:50" x14ac:dyDescent="0.15">
      <c r="C110" s="7">
        <v>5</v>
      </c>
      <c r="D110" s="7">
        <f t="shared" si="121"/>
        <v>18.423651827419398</v>
      </c>
      <c r="E110" s="10">
        <f t="shared" si="122"/>
        <v>17.0450092326667</v>
      </c>
      <c r="F110" s="7" t="s">
        <v>85</v>
      </c>
      <c r="G110" s="1">
        <v>6</v>
      </c>
      <c r="H110" s="9">
        <f t="shared" si="103"/>
        <v>18.423651827419398</v>
      </c>
      <c r="I110" s="9">
        <f t="shared" si="104"/>
        <v>291.57365182741938</v>
      </c>
      <c r="J110" s="9">
        <f t="shared" si="105"/>
        <v>0.16573110171715613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1.2874260305125236</v>
      </c>
      <c r="P110" s="9">
        <f t="shared" si="108"/>
        <v>0.21336653441618561</v>
      </c>
      <c r="Q110" s="12">
        <f t="shared" si="109"/>
        <v>6.4009960324855675E-2</v>
      </c>
      <c r="R110" s="9">
        <f t="shared" si="110"/>
        <v>0.19436706250000002</v>
      </c>
      <c r="S110" s="13">
        <f t="shared" si="111"/>
        <v>0.32932514131531759</v>
      </c>
      <c r="T110" s="2">
        <f t="shared" si="112"/>
        <v>0.01</v>
      </c>
      <c r="U110" s="14">
        <f t="shared" si="113"/>
        <v>3.2932514131531758E-3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0.01</v>
      </c>
      <c r="AF110" s="2">
        <v>0.49</v>
      </c>
      <c r="AG110" s="14">
        <f t="shared" si="114"/>
        <v>4.8999999999999998E-3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0.02</v>
      </c>
      <c r="AR110" s="2">
        <v>0.5</v>
      </c>
      <c r="AS110" s="2">
        <f t="shared" si="115"/>
        <v>0.01</v>
      </c>
      <c r="AT110" s="1">
        <f t="shared" si="116"/>
        <v>1.8193251413153175E-2</v>
      </c>
      <c r="AU110" s="9">
        <f t="shared" si="117"/>
        <v>64.789020833333339</v>
      </c>
      <c r="AV110" s="1">
        <f t="shared" si="118"/>
        <v>0.3</v>
      </c>
      <c r="AW110" s="1">
        <f t="shared" si="119"/>
        <v>89</v>
      </c>
      <c r="AX110" s="1">
        <f t="shared" si="120"/>
        <v>210861.74760114893</v>
      </c>
    </row>
    <row r="111" spans="1:50" x14ac:dyDescent="0.15">
      <c r="C111" s="7">
        <v>6</v>
      </c>
      <c r="D111" s="7">
        <f t="shared" si="121"/>
        <v>22.045988002333299</v>
      </c>
      <c r="E111" s="10">
        <f t="shared" si="122"/>
        <v>18.423651827419398</v>
      </c>
      <c r="F111" s="7" t="s">
        <v>83</v>
      </c>
      <c r="G111" s="1">
        <v>7</v>
      </c>
      <c r="H111" s="9">
        <f t="shared" si="103"/>
        <v>22.045988002333299</v>
      </c>
      <c r="I111" s="9">
        <f t="shared" si="104"/>
        <v>295.19598800233325</v>
      </c>
      <c r="J111" s="9">
        <f t="shared" si="105"/>
        <v>0.24967046759171563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1.7219497044296714</v>
      </c>
      <c r="P111" s="9">
        <f t="shared" si="108"/>
        <v>0.42991998787437258</v>
      </c>
      <c r="Q111" s="12">
        <f t="shared" si="109"/>
        <v>0.12897599636231177</v>
      </c>
      <c r="R111" s="9">
        <f t="shared" si="110"/>
        <v>0.19436706250000002</v>
      </c>
      <c r="S111" s="13">
        <f t="shared" si="111"/>
        <v>0.66356920099212668</v>
      </c>
      <c r="T111" s="2">
        <f t="shared" si="112"/>
        <v>0.01</v>
      </c>
      <c r="U111" s="14">
        <f t="shared" si="113"/>
        <v>6.6356920099212673E-3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0.01</v>
      </c>
      <c r="AF111" s="2">
        <v>0.49</v>
      </c>
      <c r="AG111" s="14">
        <f t="shared" si="114"/>
        <v>4.8999999999999998E-3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0.02</v>
      </c>
      <c r="AR111" s="2">
        <v>0.5</v>
      </c>
      <c r="AS111" s="2">
        <f t="shared" si="115"/>
        <v>0.01</v>
      </c>
      <c r="AT111" s="1">
        <f t="shared" si="116"/>
        <v>2.1535692009921267E-2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89</v>
      </c>
      <c r="AX111" s="1">
        <f t="shared" si="120"/>
        <v>249600.99489028403</v>
      </c>
    </row>
    <row r="112" spans="1:50" x14ac:dyDescent="0.15">
      <c r="C112" s="7">
        <v>7</v>
      </c>
      <c r="D112" s="7">
        <f t="shared" si="121"/>
        <v>24.736194749999999</v>
      </c>
      <c r="E112" s="10">
        <f t="shared" si="122"/>
        <v>22.045988002333299</v>
      </c>
      <c r="F112" s="7" t="s">
        <v>83</v>
      </c>
      <c r="G112" s="1">
        <v>8</v>
      </c>
      <c r="H112" s="9">
        <f t="shared" si="103"/>
        <v>24.736194749999999</v>
      </c>
      <c r="I112" s="9">
        <f t="shared" si="104"/>
        <v>297.88619474999996</v>
      </c>
      <c r="J112" s="9">
        <f t="shared" si="105"/>
        <v>0.33630598124961963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1.9399199248886325</v>
      </c>
      <c r="P112" s="9">
        <f t="shared" si="108"/>
        <v>0.65240667388536</v>
      </c>
      <c r="Q112" s="12">
        <f t="shared" si="109"/>
        <v>0.19572200216560801</v>
      </c>
      <c r="R112" s="9">
        <f t="shared" si="110"/>
        <v>0.19436706250000002</v>
      </c>
      <c r="S112" s="13">
        <f t="shared" si="111"/>
        <v>1.0069710353605204</v>
      </c>
      <c r="T112" s="2">
        <f t="shared" si="112"/>
        <v>0.01</v>
      </c>
      <c r="U112" s="14">
        <f t="shared" si="113"/>
        <v>1.0069710353605203E-2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0.01</v>
      </c>
      <c r="AF112" s="2">
        <v>0.49</v>
      </c>
      <c r="AG112" s="14">
        <f t="shared" si="114"/>
        <v>4.8999999999999998E-3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0.02</v>
      </c>
      <c r="AR112" s="2">
        <v>0.5</v>
      </c>
      <c r="AS112" s="2">
        <f t="shared" si="115"/>
        <v>0.01</v>
      </c>
      <c r="AT112" s="1">
        <f t="shared" si="116"/>
        <v>2.4969710353605207E-2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89</v>
      </c>
      <c r="AX112" s="1">
        <f t="shared" si="120"/>
        <v>289401.6381507896</v>
      </c>
    </row>
    <row r="113" spans="1:53" x14ac:dyDescent="0.15">
      <c r="C113" s="7">
        <v>8</v>
      </c>
      <c r="D113" s="7">
        <f t="shared" si="121"/>
        <v>25.178792910967701</v>
      </c>
      <c r="E113" s="10">
        <f t="shared" si="122"/>
        <v>24.736194749999999</v>
      </c>
      <c r="F113" s="7" t="s">
        <v>83</v>
      </c>
      <c r="G113" s="1">
        <v>9</v>
      </c>
      <c r="H113" s="9">
        <f t="shared" si="103"/>
        <v>25.178792910967701</v>
      </c>
      <c r="I113" s="9">
        <f t="shared" si="104"/>
        <v>298.32879291096765</v>
      </c>
      <c r="J113" s="9">
        <f t="shared" si="105"/>
        <v>0.35301639124583495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1.9354034593366061</v>
      </c>
      <c r="P113" s="9">
        <f t="shared" si="108"/>
        <v>0.68322914481971375</v>
      </c>
      <c r="Q113" s="12">
        <f t="shared" si="109"/>
        <v>0.20496874344591412</v>
      </c>
      <c r="R113" s="9">
        <f t="shared" si="110"/>
        <v>0.19436706250000002</v>
      </c>
      <c r="S113" s="13">
        <f t="shared" si="111"/>
        <v>1.0545446373966478</v>
      </c>
      <c r="T113" s="2">
        <f t="shared" si="112"/>
        <v>0.01</v>
      </c>
      <c r="U113" s="14">
        <f t="shared" si="113"/>
        <v>1.0545446373966479E-2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0.01</v>
      </c>
      <c r="AF113" s="2">
        <v>0.49</v>
      </c>
      <c r="AG113" s="14">
        <f t="shared" si="114"/>
        <v>4.8999999999999998E-3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0.02</v>
      </c>
      <c r="AR113" s="2">
        <v>0.5</v>
      </c>
      <c r="AS113" s="2">
        <f t="shared" si="115"/>
        <v>0.01</v>
      </c>
      <c r="AT113" s="1">
        <f t="shared" si="116"/>
        <v>2.5445446373966479E-2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89</v>
      </c>
      <c r="AX113" s="1">
        <f t="shared" si="120"/>
        <v>294915.46997623611</v>
      </c>
    </row>
    <row r="114" spans="1:53" x14ac:dyDescent="0.15">
      <c r="C114" s="7">
        <v>9</v>
      </c>
      <c r="D114" s="7">
        <f t="shared" si="121"/>
        <v>24.321883035999999</v>
      </c>
      <c r="E114" s="10">
        <f t="shared" si="122"/>
        <v>25.178792910967701</v>
      </c>
      <c r="F114" s="7" t="s">
        <v>83</v>
      </c>
      <c r="G114" s="1">
        <v>10</v>
      </c>
      <c r="H114" s="9">
        <f t="shared" si="103"/>
        <v>24.321883035999999</v>
      </c>
      <c r="I114" s="9">
        <f t="shared" si="104"/>
        <v>297.47188303599995</v>
      </c>
      <c r="J114" s="9">
        <f t="shared" si="105"/>
        <v>0.32133903434909672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1.9000645228502258</v>
      </c>
      <c r="P114" s="9">
        <f t="shared" si="108"/>
        <v>0.61056489897366872</v>
      </c>
      <c r="Q114" s="12">
        <f t="shared" si="109"/>
        <v>0.1831694696921006</v>
      </c>
      <c r="R114" s="9">
        <f t="shared" si="110"/>
        <v>0.19436706250000002</v>
      </c>
      <c r="S114" s="13">
        <f t="shared" si="111"/>
        <v>0.94238945290486442</v>
      </c>
      <c r="T114" s="2">
        <f t="shared" si="112"/>
        <v>0.01</v>
      </c>
      <c r="U114" s="14">
        <f t="shared" si="113"/>
        <v>9.4238945290486438E-3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0.01</v>
      </c>
      <c r="AF114" s="2">
        <v>0.49</v>
      </c>
      <c r="AG114" s="14">
        <f t="shared" si="114"/>
        <v>4.8999999999999998E-3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0.02</v>
      </c>
      <c r="AR114" s="2">
        <v>0.5</v>
      </c>
      <c r="AS114" s="2">
        <f t="shared" si="115"/>
        <v>0.01</v>
      </c>
      <c r="AT114" s="1">
        <f t="shared" si="116"/>
        <v>2.4323894529048644E-2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89</v>
      </c>
      <c r="AX114" s="1">
        <f t="shared" si="120"/>
        <v>281916.56303683709</v>
      </c>
    </row>
    <row r="115" spans="1:53" x14ac:dyDescent="0.15">
      <c r="C115" s="7">
        <v>10</v>
      </c>
      <c r="D115" s="7">
        <f t="shared" si="121"/>
        <v>22.842408593870999</v>
      </c>
      <c r="E115" s="10">
        <f t="shared" si="122"/>
        <v>24.321883035999999</v>
      </c>
      <c r="F115" s="7" t="s">
        <v>83</v>
      </c>
      <c r="G115" s="1">
        <v>11</v>
      </c>
      <c r="H115" s="9">
        <f t="shared" si="103"/>
        <v>22.842408593870999</v>
      </c>
      <c r="I115" s="9">
        <f t="shared" si="104"/>
        <v>295.992408593871</v>
      </c>
      <c r="J115" s="9">
        <f t="shared" si="105"/>
        <v>0.27284167603501147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1.2250246426827291</v>
      </c>
      <c r="O115" s="9">
        <f t="shared" si="123"/>
        <v>0.71236518952716144</v>
      </c>
      <c r="P115" s="9">
        <f t="shared" si="108"/>
        <v>0.19436291225958932</v>
      </c>
      <c r="Q115" s="12">
        <f t="shared" si="109"/>
        <v>5.8308873677876794E-2</v>
      </c>
      <c r="R115" s="9">
        <f t="shared" si="110"/>
        <v>0.19436706250000002</v>
      </c>
      <c r="S115" s="13">
        <f t="shared" si="111"/>
        <v>0.29999359422266714</v>
      </c>
      <c r="T115" s="2">
        <f t="shared" si="112"/>
        <v>0.01</v>
      </c>
      <c r="U115" s="14">
        <f t="shared" si="113"/>
        <v>2.9999359422266713E-3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0.01</v>
      </c>
      <c r="AF115" s="2">
        <v>0.49</v>
      </c>
      <c r="AG115" s="14">
        <f t="shared" si="114"/>
        <v>4.8999999999999998E-3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0.02</v>
      </c>
      <c r="AR115" s="2">
        <v>0.5</v>
      </c>
      <c r="AS115" s="2">
        <f t="shared" si="115"/>
        <v>0.01</v>
      </c>
      <c r="AT115" s="1">
        <f t="shared" si="116"/>
        <v>1.789993594222667E-2</v>
      </c>
      <c r="AU115" s="9">
        <f t="shared" si="117"/>
        <v>64.789020833333339</v>
      </c>
      <c r="AV115" s="1">
        <f t="shared" si="118"/>
        <v>0.3</v>
      </c>
      <c r="AW115" s="1">
        <f t="shared" si="119"/>
        <v>89</v>
      </c>
      <c r="AX115" s="1">
        <f t="shared" si="120"/>
        <v>207462.18963355542</v>
      </c>
    </row>
    <row r="116" spans="1:53" x14ac:dyDescent="0.15">
      <c r="C116" s="7">
        <v>11</v>
      </c>
      <c r="D116" s="7">
        <f t="shared" si="121"/>
        <v>19.600174563666702</v>
      </c>
      <c r="E116" s="10">
        <f t="shared" si="122"/>
        <v>22.842408593870999</v>
      </c>
      <c r="F116" s="7" t="s">
        <v>85</v>
      </c>
      <c r="G116" s="1">
        <v>12</v>
      </c>
      <c r="H116" s="9">
        <f t="shared" si="103"/>
        <v>19.600174563666702</v>
      </c>
      <c r="I116" s="9">
        <f t="shared" si="104"/>
        <v>292.75017456366669</v>
      </c>
      <c r="J116" s="9">
        <f t="shared" si="105"/>
        <v>0.18953471672441785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1.1658924856009054</v>
      </c>
      <c r="P116" s="9">
        <f t="shared" si="108"/>
        <v>0.22097710198949502</v>
      </c>
      <c r="Q116" s="12">
        <f t="shared" si="109"/>
        <v>6.6293130596848507E-2</v>
      </c>
      <c r="R116" s="9">
        <f t="shared" si="110"/>
        <v>0.19436706250000002</v>
      </c>
      <c r="S116" s="13">
        <f t="shared" si="111"/>
        <v>0.34107183462140606</v>
      </c>
      <c r="T116" s="2">
        <f t="shared" si="112"/>
        <v>0.01</v>
      </c>
      <c r="U116" s="14">
        <f t="shared" si="113"/>
        <v>3.4107183462140605E-3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0.01</v>
      </c>
      <c r="AF116" s="2">
        <v>0.49</v>
      </c>
      <c r="AG116" s="14">
        <f t="shared" si="114"/>
        <v>4.8999999999999998E-3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0.02</v>
      </c>
      <c r="AR116" s="2">
        <v>0.5</v>
      </c>
      <c r="AS116" s="2">
        <f t="shared" si="115"/>
        <v>0.01</v>
      </c>
      <c r="AT116" s="1">
        <f t="shared" si="116"/>
        <v>1.8310718346214061E-2</v>
      </c>
      <c r="AU116" s="9">
        <f t="shared" si="117"/>
        <v>64.789020833333339</v>
      </c>
      <c r="AV116" s="1">
        <f t="shared" si="118"/>
        <v>0.3</v>
      </c>
      <c r="AW116" s="1">
        <f t="shared" si="119"/>
        <v>89</v>
      </c>
      <c r="AX116" s="1">
        <f t="shared" si="120"/>
        <v>212223.20203433826</v>
      </c>
      <c r="AY116" s="1">
        <f>SUM(AX105:AX116)</f>
        <v>2515818.509933915</v>
      </c>
    </row>
    <row r="117" spans="1:53" x14ac:dyDescent="0.15">
      <c r="C117" s="7">
        <v>12</v>
      </c>
      <c r="D117" s="7">
        <f t="shared" si="121"/>
        <v>16.221455496774201</v>
      </c>
      <c r="E117" s="10">
        <f t="shared" si="122"/>
        <v>19.600174563666702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15.8823808970968</v>
      </c>
      <c r="E121" s="7"/>
      <c r="F121" s="7"/>
      <c r="G121" s="1">
        <v>1</v>
      </c>
      <c r="H121" s="9">
        <f t="shared" ref="H121:H132" si="124">E122</f>
        <v>15.8823808970968</v>
      </c>
      <c r="I121" s="9">
        <f t="shared" ref="I121:I132" si="125">H121+273.15</f>
        <v>289.0323808970968</v>
      </c>
      <c r="J121" s="9">
        <f t="shared" ref="J121:J132" si="126">EXP(($C$15*(I121-$C$13))/($C$16*I121*$C$13))</f>
        <v>0.1235635814318374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3.5178551633644112E-2</v>
      </c>
      <c r="Q121" s="12">
        <f t="shared" ref="Q121:Q132" si="130">P121*$B$123</f>
        <v>1.1608922039102557E-2</v>
      </c>
      <c r="R121" s="9">
        <f t="shared" ref="R121:R132" si="131">L121*$B$123</f>
        <v>9.3951000000000007E-2</v>
      </c>
      <c r="S121" s="13">
        <f t="shared" ref="S121:S132" si="132">Q121/R121</f>
        <v>0.1235635814318374</v>
      </c>
      <c r="T121" s="2">
        <f t="shared" ref="T121:T132" si="133">$B$122/100</f>
        <v>0.01</v>
      </c>
      <c r="U121" s="14">
        <f t="shared" ref="U121:U132" si="134">S121*T121</f>
        <v>1.2356358143183741E-3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5.0000000000000001E-3</v>
      </c>
      <c r="AF121" s="2">
        <v>0.49</v>
      </c>
      <c r="AG121" s="14">
        <f t="shared" ref="AG121:AG132" si="135">AF121*AE121</f>
        <v>2.4499999999999999E-3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1.4999999999999999E-2</v>
      </c>
      <c r="AR121" s="2">
        <v>0.5</v>
      </c>
      <c r="AS121" s="2">
        <f t="shared" ref="AS121:AS132" si="136">AR121*AQ121</f>
        <v>7.4999999999999997E-3</v>
      </c>
      <c r="AT121" s="1">
        <f t="shared" ref="AT121:AT132" si="137">(AS121+AM121+AD121+AA121+U121+X121+AG121+AJ121+AP121)</f>
        <v>1.1185635814318372E-2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40.416666666666664</v>
      </c>
      <c r="AX121" s="1">
        <f t="shared" ref="AX121:AX132" si="141">AW121*10000*AV121*0.67*AU121*AT121</f>
        <v>28457.541482796976</v>
      </c>
      <c r="AZ121" s="1">
        <f t="shared" ref="AZ121:AZ132" si="142">$E$9/12</f>
        <v>24.5</v>
      </c>
      <c r="BA121" s="1">
        <f t="shared" ref="BA121:BA132" si="143">AZ121*10000*AV121*0.67*AU121*AT121</f>
        <v>17250.550919468682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14.816465009032299</v>
      </c>
      <c r="E122" s="10">
        <f t="shared" ref="E122:E133" si="145">D121</f>
        <v>15.8823808970968</v>
      </c>
      <c r="F122" s="7" t="s">
        <v>83</v>
      </c>
      <c r="G122" s="1">
        <v>2</v>
      </c>
      <c r="H122" s="9">
        <f t="shared" si="124"/>
        <v>14.816465009032299</v>
      </c>
      <c r="I122" s="9">
        <f t="shared" si="125"/>
        <v>287.96646500903228</v>
      </c>
      <c r="J122" s="9">
        <f t="shared" si="126"/>
        <v>0.10907770252950069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0.53422144836635588</v>
      </c>
      <c r="P122" s="9">
        <f t="shared" si="129"/>
        <v>5.8271648229784381E-2</v>
      </c>
      <c r="Q122" s="12">
        <f t="shared" si="130"/>
        <v>1.9229643915828848E-2</v>
      </c>
      <c r="R122" s="9">
        <f t="shared" si="131"/>
        <v>9.3951000000000007E-2</v>
      </c>
      <c r="S122" s="13">
        <f t="shared" si="132"/>
        <v>0.20467737348009971</v>
      </c>
      <c r="T122" s="2">
        <f t="shared" si="133"/>
        <v>0.01</v>
      </c>
      <c r="U122" s="14">
        <f t="shared" si="134"/>
        <v>2.046773734800997E-3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5.0000000000000001E-3</v>
      </c>
      <c r="AF122" s="2">
        <v>0.49</v>
      </c>
      <c r="AG122" s="14">
        <f t="shared" si="135"/>
        <v>2.4499999999999999E-3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1.4999999999999999E-2</v>
      </c>
      <c r="AR122" s="2">
        <v>0.5</v>
      </c>
      <c r="AS122" s="2">
        <f t="shared" si="136"/>
        <v>7.4999999999999997E-3</v>
      </c>
      <c r="AT122" s="1">
        <f t="shared" si="137"/>
        <v>1.1996773734800997E-2</v>
      </c>
      <c r="AU122" s="9">
        <f t="shared" si="138"/>
        <v>28.47</v>
      </c>
      <c r="AV122" s="1">
        <f t="shared" si="139"/>
        <v>0.33</v>
      </c>
      <c r="AW122" s="1">
        <f t="shared" si="140"/>
        <v>40.416666666666664</v>
      </c>
      <c r="AX122" s="1">
        <f t="shared" si="141"/>
        <v>30521.169460998819</v>
      </c>
      <c r="AZ122" s="1">
        <f t="shared" si="142"/>
        <v>24.5</v>
      </c>
      <c r="BA122" s="1">
        <f t="shared" si="143"/>
        <v>18501.492415533306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15.426149645517199</v>
      </c>
      <c r="E123" s="10">
        <f t="shared" si="145"/>
        <v>14.816465009032299</v>
      </c>
      <c r="F123" s="7" t="s">
        <v>83</v>
      </c>
      <c r="G123" s="1">
        <v>3</v>
      </c>
      <c r="H123" s="9">
        <f t="shared" si="124"/>
        <v>15.426149645517199</v>
      </c>
      <c r="I123" s="9">
        <f t="shared" si="125"/>
        <v>288.57614964551715</v>
      </c>
      <c r="J123" s="9">
        <f t="shared" si="126"/>
        <v>0.11715487160453381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0.76064980013657146</v>
      </c>
      <c r="P123" s="9">
        <f t="shared" si="129"/>
        <v>8.9113829671014333E-2</v>
      </c>
      <c r="Q123" s="12">
        <f t="shared" si="130"/>
        <v>2.9407563791434731E-2</v>
      </c>
      <c r="R123" s="9">
        <f t="shared" si="131"/>
        <v>9.3951000000000007E-2</v>
      </c>
      <c r="S123" s="13">
        <f t="shared" si="132"/>
        <v>0.31300958788554384</v>
      </c>
      <c r="T123" s="2">
        <f t="shared" si="133"/>
        <v>0.01</v>
      </c>
      <c r="U123" s="14">
        <f t="shared" si="134"/>
        <v>3.1300958788554384E-3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5.0000000000000001E-3</v>
      </c>
      <c r="AF123" s="2">
        <v>0.49</v>
      </c>
      <c r="AG123" s="14">
        <f t="shared" si="135"/>
        <v>2.4499999999999999E-3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1.4999999999999999E-2</v>
      </c>
      <c r="AR123" s="2">
        <v>0.5</v>
      </c>
      <c r="AS123" s="2">
        <f t="shared" si="136"/>
        <v>7.4999999999999997E-3</v>
      </c>
      <c r="AT123" s="1">
        <f t="shared" si="137"/>
        <v>1.308009587885544E-2</v>
      </c>
      <c r="AU123" s="9">
        <f t="shared" si="138"/>
        <v>28.47</v>
      </c>
      <c r="AV123" s="1">
        <f t="shared" si="139"/>
        <v>0.33</v>
      </c>
      <c r="AW123" s="1">
        <f t="shared" si="140"/>
        <v>40.416666666666664</v>
      </c>
      <c r="AX123" s="1">
        <f t="shared" si="141"/>
        <v>33277.265347313936</v>
      </c>
      <c r="AZ123" s="1">
        <f t="shared" si="142"/>
        <v>24.5</v>
      </c>
      <c r="BA123" s="1">
        <f t="shared" si="143"/>
        <v>20172.197963114013</v>
      </c>
    </row>
    <row r="124" spans="1:53" x14ac:dyDescent="0.15">
      <c r="C124" s="7">
        <v>3</v>
      </c>
      <c r="D124" s="7">
        <f t="shared" si="144"/>
        <v>14.782316736774201</v>
      </c>
      <c r="E124" s="10">
        <f t="shared" si="145"/>
        <v>15.426149645517199</v>
      </c>
      <c r="F124" s="7" t="s">
        <v>83</v>
      </c>
      <c r="G124" s="1">
        <v>4</v>
      </c>
      <c r="H124" s="9">
        <f t="shared" si="124"/>
        <v>14.782316736774201</v>
      </c>
      <c r="I124" s="9">
        <f t="shared" si="125"/>
        <v>287.93231673677417</v>
      </c>
      <c r="J124" s="9">
        <f t="shared" si="126"/>
        <v>0.10864116893658719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0.95623597046555719</v>
      </c>
      <c r="P124" s="9">
        <f t="shared" si="129"/>
        <v>0.10388659361058999</v>
      </c>
      <c r="Q124" s="12">
        <f t="shared" si="130"/>
        <v>3.42825758914947E-2</v>
      </c>
      <c r="R124" s="9">
        <f t="shared" si="131"/>
        <v>9.3951000000000007E-2</v>
      </c>
      <c r="S124" s="13">
        <f t="shared" si="132"/>
        <v>0.36489846719560937</v>
      </c>
      <c r="T124" s="2">
        <f t="shared" si="133"/>
        <v>0.01</v>
      </c>
      <c r="U124" s="14">
        <f t="shared" si="134"/>
        <v>3.6489846719560937E-3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5.0000000000000001E-3</v>
      </c>
      <c r="AF124" s="2">
        <v>0.49</v>
      </c>
      <c r="AG124" s="14">
        <f t="shared" si="135"/>
        <v>2.4499999999999999E-3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1.4999999999999999E-2</v>
      </c>
      <c r="AR124" s="2">
        <v>0.5</v>
      </c>
      <c r="AS124" s="2">
        <f t="shared" si="136"/>
        <v>7.4999999999999997E-3</v>
      </c>
      <c r="AT124" s="1">
        <f t="shared" si="137"/>
        <v>1.3598984671956093E-2</v>
      </c>
      <c r="AU124" s="9">
        <f t="shared" si="138"/>
        <v>28.47</v>
      </c>
      <c r="AV124" s="1">
        <f t="shared" si="139"/>
        <v>0.33</v>
      </c>
      <c r="AW124" s="1">
        <f t="shared" si="140"/>
        <v>40.416666666666664</v>
      </c>
      <c r="AX124" s="1">
        <f t="shared" si="141"/>
        <v>34597.377998909331</v>
      </c>
      <c r="AZ124" s="1">
        <f t="shared" si="142"/>
        <v>24.5</v>
      </c>
      <c r="BA124" s="1">
        <f t="shared" si="143"/>
        <v>20972.431199338855</v>
      </c>
    </row>
    <row r="125" spans="1:53" x14ac:dyDescent="0.15">
      <c r="C125" s="7">
        <v>4</v>
      </c>
      <c r="D125" s="7">
        <f t="shared" si="144"/>
        <v>17.0450092326667</v>
      </c>
      <c r="E125" s="10">
        <f t="shared" si="145"/>
        <v>14.782316736774201</v>
      </c>
      <c r="F125" s="7" t="s">
        <v>83</v>
      </c>
      <c r="G125" s="1">
        <v>5</v>
      </c>
      <c r="H125" s="9">
        <f t="shared" si="124"/>
        <v>17.0450092326667</v>
      </c>
      <c r="I125" s="9">
        <f t="shared" si="125"/>
        <v>290.19500923266668</v>
      </c>
      <c r="J125" s="9">
        <f t="shared" si="126"/>
        <v>0.14141807353233285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0.80973190801221895</v>
      </c>
      <c r="O125" s="9">
        <f t="shared" si="146"/>
        <v>0.32731746884274826</v>
      </c>
      <c r="P125" s="9">
        <f t="shared" si="129"/>
        <v>4.6288605877220841E-2</v>
      </c>
      <c r="Q125" s="12">
        <f t="shared" si="130"/>
        <v>1.5275239939482878E-2</v>
      </c>
      <c r="R125" s="9">
        <f t="shared" si="131"/>
        <v>9.3951000000000007E-2</v>
      </c>
      <c r="S125" s="13">
        <f t="shared" si="132"/>
        <v>0.16258730550481504</v>
      </c>
      <c r="T125" s="2">
        <f t="shared" si="133"/>
        <v>0.01</v>
      </c>
      <c r="U125" s="14">
        <f t="shared" si="134"/>
        <v>1.6258730550481504E-3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0.01</v>
      </c>
      <c r="AF125" s="2">
        <v>0.49</v>
      </c>
      <c r="AG125" s="14">
        <f t="shared" si="135"/>
        <v>4.8999999999999998E-3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0.02</v>
      </c>
      <c r="AR125" s="2">
        <v>0.5</v>
      </c>
      <c r="AS125" s="2">
        <f t="shared" si="136"/>
        <v>0.01</v>
      </c>
      <c r="AT125" s="1">
        <f t="shared" si="137"/>
        <v>1.652587305504815E-2</v>
      </c>
      <c r="AU125" s="9">
        <f t="shared" si="138"/>
        <v>28.47</v>
      </c>
      <c r="AV125" s="1">
        <f t="shared" si="139"/>
        <v>0.33</v>
      </c>
      <c r="AW125" s="1">
        <f t="shared" si="140"/>
        <v>40.416666666666664</v>
      </c>
      <c r="AX125" s="1">
        <f t="shared" si="141"/>
        <v>42043.718015695798</v>
      </c>
      <c r="AZ125" s="1">
        <f t="shared" si="142"/>
        <v>24.5</v>
      </c>
      <c r="BA125" s="1">
        <f t="shared" si="143"/>
        <v>25486.295044566115</v>
      </c>
    </row>
    <row r="126" spans="1:53" x14ac:dyDescent="0.15">
      <c r="C126" s="7">
        <v>5</v>
      </c>
      <c r="D126" s="7">
        <f t="shared" si="144"/>
        <v>18.423651827419398</v>
      </c>
      <c r="E126" s="10">
        <f t="shared" si="145"/>
        <v>17.0450092326667</v>
      </c>
      <c r="F126" s="7" t="s">
        <v>85</v>
      </c>
      <c r="G126" s="1">
        <v>6</v>
      </c>
      <c r="H126" s="9">
        <f t="shared" si="124"/>
        <v>18.423651827419398</v>
      </c>
      <c r="I126" s="9">
        <f t="shared" si="125"/>
        <v>291.57365182741938</v>
      </c>
      <c r="J126" s="9">
        <f t="shared" si="126"/>
        <v>0.16573110171715613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0.56572886296552738</v>
      </c>
      <c r="P126" s="9">
        <f t="shared" si="129"/>
        <v>9.3758867732470899E-2</v>
      </c>
      <c r="Q126" s="12">
        <f t="shared" si="130"/>
        <v>3.09404263517154E-2</v>
      </c>
      <c r="R126" s="9">
        <f t="shared" si="131"/>
        <v>9.3951000000000007E-2</v>
      </c>
      <c r="S126" s="13">
        <f t="shared" si="132"/>
        <v>0.32932514131531754</v>
      </c>
      <c r="T126" s="2">
        <f t="shared" si="133"/>
        <v>0.01</v>
      </c>
      <c r="U126" s="14">
        <f t="shared" si="134"/>
        <v>3.2932514131531754E-3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0.01</v>
      </c>
      <c r="AF126" s="2">
        <v>0.49</v>
      </c>
      <c r="AG126" s="14">
        <f t="shared" si="135"/>
        <v>4.8999999999999998E-3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0.02</v>
      </c>
      <c r="AR126" s="2">
        <v>0.5</v>
      </c>
      <c r="AS126" s="2">
        <f t="shared" si="136"/>
        <v>0.01</v>
      </c>
      <c r="AT126" s="1">
        <f t="shared" si="137"/>
        <v>1.8193251413153175E-2</v>
      </c>
      <c r="AU126" s="9">
        <f t="shared" si="138"/>
        <v>28.47</v>
      </c>
      <c r="AV126" s="1">
        <f t="shared" si="139"/>
        <v>0.33</v>
      </c>
      <c r="AW126" s="1">
        <f t="shared" si="140"/>
        <v>40.416666666666664</v>
      </c>
      <c r="AX126" s="1">
        <f t="shared" si="141"/>
        <v>46285.719952908265</v>
      </c>
      <c r="AZ126" s="1">
        <f t="shared" si="142"/>
        <v>24.5</v>
      </c>
      <c r="BA126" s="1">
        <f t="shared" si="143"/>
        <v>28057.735394134084</v>
      </c>
    </row>
    <row r="127" spans="1:53" x14ac:dyDescent="0.15">
      <c r="C127" s="7">
        <v>6</v>
      </c>
      <c r="D127" s="7">
        <f t="shared" si="144"/>
        <v>22.045988002333299</v>
      </c>
      <c r="E127" s="10">
        <f t="shared" si="145"/>
        <v>18.423651827419398</v>
      </c>
      <c r="F127" s="7" t="s">
        <v>83</v>
      </c>
      <c r="G127" s="1">
        <v>7</v>
      </c>
      <c r="H127" s="9">
        <f t="shared" si="124"/>
        <v>22.045988002333299</v>
      </c>
      <c r="I127" s="9">
        <f t="shared" si="125"/>
        <v>295.19598800233325</v>
      </c>
      <c r="J127" s="9">
        <f t="shared" si="126"/>
        <v>0.24967046759171563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0.75666999523305656</v>
      </c>
      <c r="P127" s="9">
        <f t="shared" si="129"/>
        <v>0.18891815152245847</v>
      </c>
      <c r="Q127" s="12">
        <f t="shared" si="130"/>
        <v>6.2342990002411301E-2</v>
      </c>
      <c r="R127" s="9">
        <f t="shared" si="131"/>
        <v>9.3951000000000007E-2</v>
      </c>
      <c r="S127" s="13">
        <f t="shared" si="132"/>
        <v>0.66356920099212668</v>
      </c>
      <c r="T127" s="2">
        <f t="shared" si="133"/>
        <v>0.01</v>
      </c>
      <c r="U127" s="14">
        <f t="shared" si="134"/>
        <v>6.6356920099212673E-3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0.01</v>
      </c>
      <c r="AF127" s="2">
        <v>0.49</v>
      </c>
      <c r="AG127" s="14">
        <f t="shared" si="135"/>
        <v>4.8999999999999998E-3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0.02</v>
      </c>
      <c r="AR127" s="2">
        <v>0.5</v>
      </c>
      <c r="AS127" s="2">
        <f t="shared" si="136"/>
        <v>0.01</v>
      </c>
      <c r="AT127" s="1">
        <f t="shared" si="137"/>
        <v>2.1535692009921267E-2</v>
      </c>
      <c r="AU127" s="9">
        <f t="shared" si="138"/>
        <v>28.47</v>
      </c>
      <c r="AV127" s="1">
        <f t="shared" si="139"/>
        <v>0.33</v>
      </c>
      <c r="AW127" s="1">
        <f t="shared" si="140"/>
        <v>40.416666666666664</v>
      </c>
      <c r="AX127" s="1">
        <f t="shared" si="141"/>
        <v>54789.272501486295</v>
      </c>
      <c r="AZ127" s="1">
        <f t="shared" si="142"/>
        <v>24.5</v>
      </c>
      <c r="BA127" s="1">
        <f t="shared" si="143"/>
        <v>33212.466217395813</v>
      </c>
    </row>
    <row r="128" spans="1:53" x14ac:dyDescent="0.15">
      <c r="C128" s="7">
        <v>7</v>
      </c>
      <c r="D128" s="7">
        <f t="shared" si="144"/>
        <v>24.736194749999999</v>
      </c>
      <c r="E128" s="10">
        <f t="shared" si="145"/>
        <v>22.045988002333299</v>
      </c>
      <c r="F128" s="7" t="s">
        <v>83</v>
      </c>
      <c r="G128" s="1">
        <v>8</v>
      </c>
      <c r="H128" s="9">
        <f t="shared" si="124"/>
        <v>24.736194749999999</v>
      </c>
      <c r="I128" s="9">
        <f t="shared" si="125"/>
        <v>297.88619474999996</v>
      </c>
      <c r="J128" s="9">
        <f t="shared" si="126"/>
        <v>0.33630598124961963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0.85245184371059812</v>
      </c>
      <c r="P128" s="9">
        <f t="shared" si="129"/>
        <v>0.28668465376714009</v>
      </c>
      <c r="Q128" s="12">
        <f t="shared" si="130"/>
        <v>9.4605935743156233E-2</v>
      </c>
      <c r="R128" s="9">
        <f t="shared" si="131"/>
        <v>9.3951000000000007E-2</v>
      </c>
      <c r="S128" s="13">
        <f t="shared" si="132"/>
        <v>1.0069710353605201</v>
      </c>
      <c r="T128" s="2">
        <f t="shared" si="133"/>
        <v>0.01</v>
      </c>
      <c r="U128" s="14">
        <f t="shared" si="134"/>
        <v>1.0069710353605201E-2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0.01</v>
      </c>
      <c r="AF128" s="2">
        <v>0.49</v>
      </c>
      <c r="AG128" s="14">
        <f t="shared" si="135"/>
        <v>4.8999999999999998E-3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0.02</v>
      </c>
      <c r="AR128" s="2">
        <v>0.5</v>
      </c>
      <c r="AS128" s="2">
        <f t="shared" si="136"/>
        <v>0.01</v>
      </c>
      <c r="AT128" s="1">
        <f t="shared" si="137"/>
        <v>2.49697103536052E-2</v>
      </c>
      <c r="AU128" s="9">
        <f t="shared" si="138"/>
        <v>28.47</v>
      </c>
      <c r="AV128" s="1">
        <f t="shared" si="139"/>
        <v>0.33</v>
      </c>
      <c r="AW128" s="1">
        <f t="shared" si="140"/>
        <v>40.416666666666664</v>
      </c>
      <c r="AX128" s="1">
        <f t="shared" si="141"/>
        <v>63525.809350198848</v>
      </c>
      <c r="AZ128" s="1">
        <f t="shared" si="142"/>
        <v>24.5</v>
      </c>
      <c r="BA128" s="1">
        <f t="shared" si="143"/>
        <v>38508.428760739094</v>
      </c>
    </row>
    <row r="129" spans="1:54" x14ac:dyDescent="0.15">
      <c r="C129" s="7">
        <v>8</v>
      </c>
      <c r="D129" s="7">
        <f t="shared" si="144"/>
        <v>25.178792910967701</v>
      </c>
      <c r="E129" s="10">
        <f t="shared" si="145"/>
        <v>24.736194749999999</v>
      </c>
      <c r="F129" s="7" t="s">
        <v>83</v>
      </c>
      <c r="G129" s="1">
        <v>9</v>
      </c>
      <c r="H129" s="9">
        <f t="shared" si="124"/>
        <v>25.178792910967701</v>
      </c>
      <c r="I129" s="9">
        <f t="shared" si="125"/>
        <v>298.32879291096765</v>
      </c>
      <c r="J129" s="9">
        <f t="shared" si="126"/>
        <v>0.35301639124583495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0.85046718994345794</v>
      </c>
      <c r="P129" s="9">
        <f t="shared" si="129"/>
        <v>0.30022885826682555</v>
      </c>
      <c r="Q129" s="12">
        <f t="shared" si="130"/>
        <v>9.9075523228052437E-2</v>
      </c>
      <c r="R129" s="9">
        <f t="shared" si="131"/>
        <v>9.3951000000000007E-2</v>
      </c>
      <c r="S129" s="13">
        <f t="shared" si="132"/>
        <v>1.0545446373966476</v>
      </c>
      <c r="T129" s="2">
        <f t="shared" si="133"/>
        <v>0.01</v>
      </c>
      <c r="U129" s="14">
        <f t="shared" si="134"/>
        <v>1.0545446373966476E-2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0.01</v>
      </c>
      <c r="AF129" s="2">
        <v>0.49</v>
      </c>
      <c r="AG129" s="14">
        <f t="shared" si="135"/>
        <v>4.8999999999999998E-3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0.02</v>
      </c>
      <c r="AR129" s="2">
        <v>0.5</v>
      </c>
      <c r="AS129" s="2">
        <f t="shared" si="136"/>
        <v>0.01</v>
      </c>
      <c r="AT129" s="1">
        <f t="shared" si="137"/>
        <v>2.5445446373966479E-2</v>
      </c>
      <c r="AU129" s="9">
        <f t="shared" si="138"/>
        <v>28.47</v>
      </c>
      <c r="AV129" s="1">
        <f t="shared" si="139"/>
        <v>0.33</v>
      </c>
      <c r="AW129" s="1">
        <f t="shared" si="140"/>
        <v>40.416666666666664</v>
      </c>
      <c r="AX129" s="1">
        <f t="shared" si="141"/>
        <v>64736.136394546375</v>
      </c>
      <c r="AZ129" s="1">
        <f t="shared" si="142"/>
        <v>24.5</v>
      </c>
      <c r="BA129" s="1">
        <f t="shared" si="143"/>
        <v>39242.111546384811</v>
      </c>
    </row>
    <row r="130" spans="1:54" x14ac:dyDescent="0.15">
      <c r="C130" s="7">
        <v>9</v>
      </c>
      <c r="D130" s="7">
        <f t="shared" si="144"/>
        <v>24.321883035999999</v>
      </c>
      <c r="E130" s="10">
        <f t="shared" si="145"/>
        <v>25.178792910967701</v>
      </c>
      <c r="F130" s="7" t="s">
        <v>83</v>
      </c>
      <c r="G130" s="1">
        <v>10</v>
      </c>
      <c r="H130" s="9">
        <f t="shared" si="124"/>
        <v>24.321883035999999</v>
      </c>
      <c r="I130" s="9">
        <f t="shared" si="125"/>
        <v>297.47188303599995</v>
      </c>
      <c r="J130" s="9">
        <f t="shared" si="126"/>
        <v>0.32133903434909672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0.83493833167663234</v>
      </c>
      <c r="P130" s="9">
        <f t="shared" si="129"/>
        <v>0.26829827724201488</v>
      </c>
      <c r="Q130" s="12">
        <f t="shared" si="130"/>
        <v>8.8538431489864913E-2</v>
      </c>
      <c r="R130" s="9">
        <f t="shared" si="131"/>
        <v>9.3951000000000007E-2</v>
      </c>
      <c r="S130" s="13">
        <f t="shared" si="132"/>
        <v>0.94238945290486431</v>
      </c>
      <c r="T130" s="2">
        <f t="shared" si="133"/>
        <v>0.01</v>
      </c>
      <c r="U130" s="14">
        <f t="shared" si="134"/>
        <v>9.4238945290486438E-3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0.01</v>
      </c>
      <c r="AF130" s="2">
        <v>0.49</v>
      </c>
      <c r="AG130" s="14">
        <f t="shared" si="135"/>
        <v>4.8999999999999998E-3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0.02</v>
      </c>
      <c r="AR130" s="2">
        <v>0.5</v>
      </c>
      <c r="AS130" s="2">
        <f t="shared" si="136"/>
        <v>0.01</v>
      </c>
      <c r="AT130" s="1">
        <f t="shared" si="137"/>
        <v>2.4323894529048644E-2</v>
      </c>
      <c r="AU130" s="9">
        <f t="shared" si="138"/>
        <v>28.47</v>
      </c>
      <c r="AV130" s="1">
        <f t="shared" si="139"/>
        <v>0.33</v>
      </c>
      <c r="AW130" s="1">
        <f t="shared" si="140"/>
        <v>40.416666666666664</v>
      </c>
      <c r="AX130" s="1">
        <f t="shared" si="141"/>
        <v>61882.779760943005</v>
      </c>
      <c r="AZ130" s="1">
        <f t="shared" si="142"/>
        <v>24.5</v>
      </c>
      <c r="BA130" s="1">
        <f t="shared" si="143"/>
        <v>37512.44793756133</v>
      </c>
    </row>
    <row r="131" spans="1:54" x14ac:dyDescent="0.15">
      <c r="C131" s="7">
        <v>10</v>
      </c>
      <c r="D131" s="7">
        <f t="shared" si="144"/>
        <v>22.842408593870999</v>
      </c>
      <c r="E131" s="10">
        <f t="shared" si="145"/>
        <v>24.321883035999999</v>
      </c>
      <c r="F131" s="7" t="s">
        <v>83</v>
      </c>
      <c r="G131" s="1">
        <v>11</v>
      </c>
      <c r="H131" s="9">
        <f t="shared" si="124"/>
        <v>22.842408593870999</v>
      </c>
      <c r="I131" s="9">
        <f t="shared" si="125"/>
        <v>295.992408593871</v>
      </c>
      <c r="J131" s="9">
        <f t="shared" si="126"/>
        <v>0.27284167603501147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0.53830805171288665</v>
      </c>
      <c r="O131" s="9">
        <f t="shared" si="146"/>
        <v>0.31303200272173082</v>
      </c>
      <c r="P131" s="9">
        <f t="shared" si="129"/>
        <v>8.5408176275193315E-2</v>
      </c>
      <c r="Q131" s="12">
        <f t="shared" si="130"/>
        <v>2.8184698170813795E-2</v>
      </c>
      <c r="R131" s="9">
        <f t="shared" si="131"/>
        <v>9.3951000000000007E-2</v>
      </c>
      <c r="S131" s="13">
        <f t="shared" si="132"/>
        <v>0.29999359422266708</v>
      </c>
      <c r="T131" s="2">
        <f t="shared" si="133"/>
        <v>0.01</v>
      </c>
      <c r="U131" s="14">
        <f t="shared" si="134"/>
        <v>2.9999359422266708E-3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0.01</v>
      </c>
      <c r="AF131" s="2">
        <v>0.49</v>
      </c>
      <c r="AG131" s="14">
        <f t="shared" si="135"/>
        <v>4.8999999999999998E-3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0.02</v>
      </c>
      <c r="AR131" s="2">
        <v>0.5</v>
      </c>
      <c r="AS131" s="2">
        <f t="shared" si="136"/>
        <v>0.01</v>
      </c>
      <c r="AT131" s="1">
        <f t="shared" si="137"/>
        <v>1.789993594222667E-2</v>
      </c>
      <c r="AU131" s="9">
        <f t="shared" si="138"/>
        <v>28.47</v>
      </c>
      <c r="AV131" s="1">
        <f t="shared" si="139"/>
        <v>0.33</v>
      </c>
      <c r="AW131" s="1">
        <f t="shared" si="140"/>
        <v>40.416666666666664</v>
      </c>
      <c r="AX131" s="1">
        <f t="shared" si="141"/>
        <v>45539.491725921616</v>
      </c>
      <c r="AZ131" s="1">
        <f t="shared" si="142"/>
        <v>24.5</v>
      </c>
      <c r="BA131" s="1">
        <f t="shared" si="143"/>
        <v>27605.382613239086</v>
      </c>
    </row>
    <row r="132" spans="1:54" x14ac:dyDescent="0.15">
      <c r="C132" s="7">
        <v>11</v>
      </c>
      <c r="D132" s="7">
        <f t="shared" si="144"/>
        <v>19.600174563666702</v>
      </c>
      <c r="E132" s="10">
        <f t="shared" si="145"/>
        <v>22.842408593870999</v>
      </c>
      <c r="F132" s="7" t="s">
        <v>85</v>
      </c>
      <c r="G132" s="1">
        <v>12</v>
      </c>
      <c r="H132" s="9">
        <f t="shared" si="124"/>
        <v>19.600174563666702</v>
      </c>
      <c r="I132" s="9">
        <f t="shared" si="125"/>
        <v>292.75017456366669</v>
      </c>
      <c r="J132" s="9">
        <f t="shared" si="126"/>
        <v>0.18953471672441785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0.51232382644653751</v>
      </c>
      <c r="P132" s="9">
        <f t="shared" si="129"/>
        <v>9.7103151316714306E-2</v>
      </c>
      <c r="Q132" s="12">
        <f t="shared" si="130"/>
        <v>3.2044039934515725E-2</v>
      </c>
      <c r="R132" s="9">
        <f t="shared" si="131"/>
        <v>9.3951000000000007E-2</v>
      </c>
      <c r="S132" s="13">
        <f t="shared" si="132"/>
        <v>0.34107183462140606</v>
      </c>
      <c r="T132" s="2">
        <f t="shared" si="133"/>
        <v>0.01</v>
      </c>
      <c r="U132" s="14">
        <f t="shared" si="134"/>
        <v>3.4107183462140605E-3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0.01</v>
      </c>
      <c r="AF132" s="2">
        <v>0.49</v>
      </c>
      <c r="AG132" s="14">
        <f t="shared" si="135"/>
        <v>4.8999999999999998E-3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0.02</v>
      </c>
      <c r="AR132" s="2">
        <v>0.5</v>
      </c>
      <c r="AS132" s="2">
        <f t="shared" si="136"/>
        <v>0.01</v>
      </c>
      <c r="AT132" s="1">
        <f t="shared" si="137"/>
        <v>1.8310718346214061E-2</v>
      </c>
      <c r="AU132" s="9">
        <f t="shared" si="138"/>
        <v>28.47</v>
      </c>
      <c r="AV132" s="1">
        <f t="shared" si="139"/>
        <v>0.33</v>
      </c>
      <c r="AW132" s="1">
        <f t="shared" si="140"/>
        <v>40.416666666666664</v>
      </c>
      <c r="AX132" s="1">
        <f t="shared" si="141"/>
        <v>46584.569314350738</v>
      </c>
      <c r="AY132" s="1">
        <f>SUM(AX121:AX132)</f>
        <v>552240.85130606999</v>
      </c>
      <c r="AZ132" s="1">
        <f t="shared" si="142"/>
        <v>24.5</v>
      </c>
      <c r="BA132" s="1">
        <f t="shared" si="143"/>
        <v>28238.893563750757</v>
      </c>
      <c r="BB132" s="1">
        <f>SUM(BA121:BA132)</f>
        <v>334760.43357522599</v>
      </c>
    </row>
    <row r="133" spans="1:54" x14ac:dyDescent="0.15">
      <c r="C133" s="7">
        <v>12</v>
      </c>
      <c r="D133" s="7">
        <f t="shared" si="144"/>
        <v>16.221455496774201</v>
      </c>
      <c r="E133" s="10">
        <f t="shared" si="145"/>
        <v>19.600174563666702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15.8823808970968</v>
      </c>
      <c r="E136" s="7"/>
      <c r="F136" s="7"/>
      <c r="G136" s="1">
        <v>1</v>
      </c>
      <c r="H136" s="9">
        <f t="shared" ref="H136:H147" si="147">E137</f>
        <v>15.8823808970968</v>
      </c>
      <c r="I136" s="9">
        <f t="shared" ref="I136:I147" si="148">H136+273.15</f>
        <v>289.0323808970968</v>
      </c>
      <c r="J136" s="9">
        <f t="shared" ref="J136:J147" si="149">EXP(($C$15*(I136-$C$13))/($C$16*I136*$C$13))</f>
        <v>0.1235635814318374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9.379067906170821E-2</v>
      </c>
      <c r="Q136" s="12">
        <f t="shared" ref="Q136:Q147" si="153">P136*$B$138</f>
        <v>2.4385576556044137E-2</v>
      </c>
      <c r="R136" s="9">
        <f t="shared" ref="R136:R147" si="154">L136*$B$138</f>
        <v>0.19735245833333334</v>
      </c>
      <c r="S136" s="13">
        <f t="shared" ref="S136:S147" si="155">Q136/R136</f>
        <v>0.12356358143183743</v>
      </c>
      <c r="T136" s="2">
        <f t="shared" ref="T136:T147" si="156">$B$137/100</f>
        <v>0.01</v>
      </c>
      <c r="U136" s="14">
        <f t="shared" ref="U136:U147" si="157">S136*T136</f>
        <v>1.2356358143183744E-3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5.0000000000000001E-3</v>
      </c>
      <c r="AF136" s="2">
        <v>0.49</v>
      </c>
      <c r="AG136" s="14">
        <f t="shared" ref="AG136:AG147" si="158">AF136*AE136</f>
        <v>2.4499999999999999E-3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1.4999999999999999E-2</v>
      </c>
      <c r="AR136" s="2">
        <v>0.5</v>
      </c>
      <c r="AS136" s="2">
        <f t="shared" ref="AS136:AS147" si="159">AR136*AQ136</f>
        <v>7.4999999999999997E-3</v>
      </c>
      <c r="AT136" s="1">
        <f t="shared" ref="AT136:AT147" si="160">(AS136+AM136+AD136+AA136+U136+X136+AG136+AJ136+AP136)</f>
        <v>1.1185635814318372E-2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14.816465009032299</v>
      </c>
      <c r="E137" s="10">
        <f t="shared" ref="E137:E148" si="166">D136</f>
        <v>15.8823808970968</v>
      </c>
      <c r="F137" s="7" t="s">
        <v>83</v>
      </c>
      <c r="G137" s="1">
        <v>2</v>
      </c>
      <c r="H137" s="9">
        <f t="shared" si="147"/>
        <v>14.816465009032299</v>
      </c>
      <c r="I137" s="9">
        <f t="shared" si="148"/>
        <v>287.96646500903228</v>
      </c>
      <c r="J137" s="9">
        <f t="shared" si="149"/>
        <v>0.10907770252950069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1.4243051542716252</v>
      </c>
      <c r="P137" s="9">
        <f t="shared" si="152"/>
        <v>0.15535993392887493</v>
      </c>
      <c r="Q137" s="12">
        <f t="shared" si="153"/>
        <v>4.0393582821507484E-2</v>
      </c>
      <c r="R137" s="9">
        <f t="shared" si="154"/>
        <v>0.19735245833333334</v>
      </c>
      <c r="S137" s="13">
        <f t="shared" si="155"/>
        <v>0.20467737348009971</v>
      </c>
      <c r="T137" s="2">
        <f t="shared" si="156"/>
        <v>0.01</v>
      </c>
      <c r="U137" s="14">
        <f t="shared" si="157"/>
        <v>2.046773734800997E-3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5.0000000000000001E-3</v>
      </c>
      <c r="AF137" s="2">
        <v>0.49</v>
      </c>
      <c r="AG137" s="14">
        <f t="shared" si="158"/>
        <v>2.4499999999999999E-3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1.4999999999999999E-2</v>
      </c>
      <c r="AR137" s="2">
        <v>0.5</v>
      </c>
      <c r="AS137" s="2">
        <f t="shared" si="159"/>
        <v>7.4999999999999997E-3</v>
      </c>
      <c r="AT137" s="1">
        <f t="shared" si="160"/>
        <v>1.1996773734800997E-2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15.426149645517199</v>
      </c>
      <c r="E138" s="10">
        <f t="shared" si="166"/>
        <v>14.816465009032299</v>
      </c>
      <c r="F138" s="7" t="s">
        <v>83</v>
      </c>
      <c r="G138" s="1">
        <v>3</v>
      </c>
      <c r="H138" s="9">
        <f t="shared" si="147"/>
        <v>15.426149645517199</v>
      </c>
      <c r="I138" s="9">
        <f t="shared" si="148"/>
        <v>288.57614964551715</v>
      </c>
      <c r="J138" s="9">
        <f t="shared" si="149"/>
        <v>0.11715487160453381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2.0279931370094171</v>
      </c>
      <c r="P138" s="9">
        <f t="shared" si="152"/>
        <v>0.23758927558121398</v>
      </c>
      <c r="Q138" s="12">
        <f t="shared" si="153"/>
        <v>6.1773211651115635E-2</v>
      </c>
      <c r="R138" s="9">
        <f t="shared" si="154"/>
        <v>0.19735245833333334</v>
      </c>
      <c r="S138" s="13">
        <f t="shared" si="155"/>
        <v>0.31300958788554384</v>
      </c>
      <c r="T138" s="2">
        <f t="shared" si="156"/>
        <v>0.01</v>
      </c>
      <c r="U138" s="14">
        <f t="shared" si="157"/>
        <v>3.1300958788554384E-3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5.0000000000000001E-3</v>
      </c>
      <c r="AF138" s="2">
        <v>0.49</v>
      </c>
      <c r="AG138" s="14">
        <f t="shared" si="158"/>
        <v>2.4499999999999999E-3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1.4999999999999999E-2</v>
      </c>
      <c r="AR138" s="2">
        <v>0.5</v>
      </c>
      <c r="AS138" s="2">
        <f t="shared" si="159"/>
        <v>7.4999999999999997E-3</v>
      </c>
      <c r="AT138" s="1">
        <f t="shared" si="160"/>
        <v>1.308009587885544E-2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14.782316736774201</v>
      </c>
      <c r="E139" s="10">
        <f t="shared" si="166"/>
        <v>15.426149645517199</v>
      </c>
      <c r="F139" s="7" t="s">
        <v>83</v>
      </c>
      <c r="G139" s="1">
        <v>4</v>
      </c>
      <c r="H139" s="9">
        <f t="shared" si="147"/>
        <v>14.782316736774201</v>
      </c>
      <c r="I139" s="9">
        <f t="shared" si="148"/>
        <v>287.93231673677417</v>
      </c>
      <c r="J139" s="9">
        <f t="shared" si="149"/>
        <v>0.10864116893658719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2.5494517780948698</v>
      </c>
      <c r="P139" s="9">
        <f t="shared" si="152"/>
        <v>0.27697542131968733</v>
      </c>
      <c r="Q139" s="12">
        <f t="shared" si="153"/>
        <v>7.2013609543118709E-2</v>
      </c>
      <c r="R139" s="9">
        <f t="shared" si="154"/>
        <v>0.19735245833333334</v>
      </c>
      <c r="S139" s="13">
        <f t="shared" si="155"/>
        <v>0.36489846719560942</v>
      </c>
      <c r="T139" s="2">
        <f t="shared" si="156"/>
        <v>0.01</v>
      </c>
      <c r="U139" s="14">
        <f t="shared" si="157"/>
        <v>3.6489846719560941E-3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5.0000000000000001E-3</v>
      </c>
      <c r="AF139" s="2">
        <v>0.49</v>
      </c>
      <c r="AG139" s="14">
        <f t="shared" si="158"/>
        <v>2.4499999999999999E-3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1.4999999999999999E-2</v>
      </c>
      <c r="AR139" s="2">
        <v>0.5</v>
      </c>
      <c r="AS139" s="2">
        <f t="shared" si="159"/>
        <v>7.4999999999999997E-3</v>
      </c>
      <c r="AT139" s="1">
        <f t="shared" si="160"/>
        <v>1.3598984671956093E-2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17.0450092326667</v>
      </c>
      <c r="E140" s="10">
        <f t="shared" si="166"/>
        <v>14.782316736774201</v>
      </c>
      <c r="F140" s="7" t="s">
        <v>83</v>
      </c>
      <c r="G140" s="1">
        <v>5</v>
      </c>
      <c r="H140" s="9">
        <f t="shared" si="147"/>
        <v>17.0450092326667</v>
      </c>
      <c r="I140" s="9">
        <f t="shared" si="148"/>
        <v>290.19500923266668</v>
      </c>
      <c r="J140" s="9">
        <f t="shared" si="149"/>
        <v>0.14141807353233285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3.0315242734418493</v>
      </c>
      <c r="P140" s="9">
        <f t="shared" si="152"/>
        <v>0.42871232261665138</v>
      </c>
      <c r="Q140" s="12">
        <f t="shared" si="153"/>
        <v>0.11146520388032936</v>
      </c>
      <c r="R140" s="9">
        <f t="shared" si="154"/>
        <v>0.19735245833333334</v>
      </c>
      <c r="S140" s="13">
        <f t="shared" si="155"/>
        <v>0.56480271298197759</v>
      </c>
      <c r="T140" s="2">
        <f t="shared" si="156"/>
        <v>0.01</v>
      </c>
      <c r="U140" s="14">
        <f t="shared" si="157"/>
        <v>5.6480271298197764E-3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0.01</v>
      </c>
      <c r="AF140" s="2">
        <v>0.49</v>
      </c>
      <c r="AG140" s="14">
        <f t="shared" si="158"/>
        <v>4.8999999999999998E-3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0.02</v>
      </c>
      <c r="AR140" s="2">
        <v>0.5</v>
      </c>
      <c r="AS140" s="2">
        <f t="shared" si="159"/>
        <v>0.01</v>
      </c>
      <c r="AT140" s="1">
        <f t="shared" si="160"/>
        <v>2.0548027129819776E-2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18.423651827419398</v>
      </c>
      <c r="E141" s="10">
        <f t="shared" si="166"/>
        <v>17.0450092326667</v>
      </c>
      <c r="F141" s="7" t="s">
        <v>85</v>
      </c>
      <c r="G141" s="1">
        <v>6</v>
      </c>
      <c r="H141" s="9">
        <f t="shared" si="147"/>
        <v>18.423651827419398</v>
      </c>
      <c r="I141" s="9">
        <f t="shared" si="148"/>
        <v>291.57365182741938</v>
      </c>
      <c r="J141" s="9">
        <f t="shared" si="149"/>
        <v>0.16573110171715613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3.3618598674918649</v>
      </c>
      <c r="P141" s="9">
        <f t="shared" si="152"/>
        <v>0.5571647396581193</v>
      </c>
      <c r="Q141" s="12">
        <f t="shared" si="153"/>
        <v>0.14486283231111102</v>
      </c>
      <c r="R141" s="9">
        <f t="shared" si="154"/>
        <v>0.19735245833333334</v>
      </c>
      <c r="S141" s="13">
        <f t="shared" si="155"/>
        <v>0.73403105050981432</v>
      </c>
      <c r="T141" s="2">
        <f t="shared" si="156"/>
        <v>0.01</v>
      </c>
      <c r="U141" s="14">
        <f t="shared" si="157"/>
        <v>7.3403105050981431E-3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0.01</v>
      </c>
      <c r="AF141" s="2">
        <v>0.49</v>
      </c>
      <c r="AG141" s="14">
        <f t="shared" si="158"/>
        <v>4.8999999999999998E-3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0.02</v>
      </c>
      <c r="AR141" s="2">
        <v>0.5</v>
      </c>
      <c r="AS141" s="2">
        <f t="shared" si="159"/>
        <v>0.01</v>
      </c>
      <c r="AT141" s="1">
        <f t="shared" si="160"/>
        <v>2.2240310505098143E-2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22.045988002333299</v>
      </c>
      <c r="E142" s="10">
        <f t="shared" si="166"/>
        <v>18.423651827419398</v>
      </c>
      <c r="F142" s="7" t="s">
        <v>83</v>
      </c>
      <c r="G142" s="1">
        <v>7</v>
      </c>
      <c r="H142" s="9">
        <f t="shared" si="147"/>
        <v>22.045988002333299</v>
      </c>
      <c r="I142" s="9">
        <f t="shared" si="148"/>
        <v>295.19598800233325</v>
      </c>
      <c r="J142" s="9">
        <f t="shared" si="149"/>
        <v>0.24967046759171563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3.5637430445004123</v>
      </c>
      <c r="P142" s="9">
        <f t="shared" si="152"/>
        <v>0.88976139229714224</v>
      </c>
      <c r="Q142" s="12">
        <f t="shared" si="153"/>
        <v>0.23133796199725698</v>
      </c>
      <c r="R142" s="9">
        <f t="shared" si="154"/>
        <v>0.19735245833333334</v>
      </c>
      <c r="S142" s="13">
        <f t="shared" si="155"/>
        <v>1.1722071462951895</v>
      </c>
      <c r="T142" s="2">
        <f t="shared" si="156"/>
        <v>0.01</v>
      </c>
      <c r="U142" s="14">
        <f t="shared" si="157"/>
        <v>1.1722071462951896E-2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0.01</v>
      </c>
      <c r="AF142" s="2">
        <v>0.49</v>
      </c>
      <c r="AG142" s="14">
        <f t="shared" si="158"/>
        <v>4.8999999999999998E-3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0.02</v>
      </c>
      <c r="AR142" s="2">
        <v>0.5</v>
      </c>
      <c r="AS142" s="2">
        <f t="shared" si="159"/>
        <v>0.01</v>
      </c>
      <c r="AT142" s="1">
        <f t="shared" si="160"/>
        <v>2.6622071462951896E-2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24.736194749999999</v>
      </c>
      <c r="E143" s="10">
        <f t="shared" si="166"/>
        <v>22.045988002333299</v>
      </c>
      <c r="F143" s="7" t="s">
        <v>83</v>
      </c>
      <c r="G143" s="1">
        <v>8</v>
      </c>
      <c r="H143" s="9">
        <f t="shared" si="147"/>
        <v>24.736194749999999</v>
      </c>
      <c r="I143" s="9">
        <f t="shared" si="148"/>
        <v>297.88619474999996</v>
      </c>
      <c r="J143" s="9">
        <f t="shared" si="149"/>
        <v>0.33630598124961963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3.4330295688699364</v>
      </c>
      <c r="P143" s="9">
        <f t="shared" si="152"/>
        <v>1.1545483778177625</v>
      </c>
      <c r="Q143" s="12">
        <f t="shared" si="153"/>
        <v>0.30018257823261829</v>
      </c>
      <c r="R143" s="9">
        <f t="shared" si="154"/>
        <v>0.19735245833333334</v>
      </c>
      <c r="S143" s="13">
        <f t="shared" si="155"/>
        <v>1.521048082034034</v>
      </c>
      <c r="T143" s="2">
        <f t="shared" si="156"/>
        <v>0.01</v>
      </c>
      <c r="U143" s="14">
        <f t="shared" si="157"/>
        <v>1.5210480820340339E-2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0.01</v>
      </c>
      <c r="AF143" s="2">
        <v>0.49</v>
      </c>
      <c r="AG143" s="14">
        <f t="shared" si="158"/>
        <v>4.8999999999999998E-3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0.02</v>
      </c>
      <c r="AR143" s="2">
        <v>0.5</v>
      </c>
      <c r="AS143" s="2">
        <f t="shared" si="159"/>
        <v>0.01</v>
      </c>
      <c r="AT143" s="1">
        <f t="shared" si="160"/>
        <v>3.0110480820340339E-2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25.178792910967701</v>
      </c>
      <c r="E144" s="10">
        <f t="shared" si="166"/>
        <v>24.736194749999999</v>
      </c>
      <c r="F144" s="7" t="s">
        <v>83</v>
      </c>
      <c r="G144" s="1">
        <v>9</v>
      </c>
      <c r="H144" s="9">
        <f t="shared" si="147"/>
        <v>25.178792910967701</v>
      </c>
      <c r="I144" s="9">
        <f t="shared" si="148"/>
        <v>298.32879291096765</v>
      </c>
      <c r="J144" s="9">
        <f t="shared" si="149"/>
        <v>0.35301639124583495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3.0375291077188407</v>
      </c>
      <c r="P144" s="9">
        <f t="shared" si="152"/>
        <v>1.0722975639110861</v>
      </c>
      <c r="Q144" s="12">
        <f t="shared" si="153"/>
        <v>0.27879736661688237</v>
      </c>
      <c r="R144" s="9">
        <f t="shared" si="154"/>
        <v>0.19735245833333334</v>
      </c>
      <c r="S144" s="13">
        <f t="shared" si="155"/>
        <v>1.4126875792243059</v>
      </c>
      <c r="T144" s="2">
        <f t="shared" si="156"/>
        <v>0.01</v>
      </c>
      <c r="U144" s="14">
        <f t="shared" si="157"/>
        <v>1.412687579224306E-2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0.01</v>
      </c>
      <c r="AF144" s="2">
        <v>0.49</v>
      </c>
      <c r="AG144" s="14">
        <f t="shared" si="158"/>
        <v>4.8999999999999998E-3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0.02</v>
      </c>
      <c r="AR144" s="2">
        <v>0.5</v>
      </c>
      <c r="AS144" s="2">
        <f t="shared" si="159"/>
        <v>0.01</v>
      </c>
      <c r="AT144" s="1">
        <f t="shared" si="160"/>
        <v>2.9026875792243063E-2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24.321883035999999</v>
      </c>
      <c r="E145" s="10">
        <f t="shared" si="166"/>
        <v>25.178792910967701</v>
      </c>
      <c r="F145" s="7" t="s">
        <v>83</v>
      </c>
      <c r="G145" s="1">
        <v>10</v>
      </c>
      <c r="H145" s="9">
        <f t="shared" si="147"/>
        <v>24.321883035999999</v>
      </c>
      <c r="I145" s="9">
        <f t="shared" si="148"/>
        <v>297.47188303599995</v>
      </c>
      <c r="J145" s="9">
        <f t="shared" si="149"/>
        <v>0.32133903434909672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2.7242794604744214</v>
      </c>
      <c r="P145" s="9">
        <f t="shared" si="152"/>
        <v>0.87541733112592879</v>
      </c>
      <c r="Q145" s="12">
        <f t="shared" si="153"/>
        <v>0.2276085060927415</v>
      </c>
      <c r="R145" s="9">
        <f t="shared" si="154"/>
        <v>0.19735245833333334</v>
      </c>
      <c r="S145" s="13">
        <f t="shared" si="155"/>
        <v>1.1533097079961625</v>
      </c>
      <c r="T145" s="2">
        <f t="shared" si="156"/>
        <v>0.01</v>
      </c>
      <c r="U145" s="14">
        <f t="shared" si="157"/>
        <v>1.1533097079961625E-2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0.01</v>
      </c>
      <c r="AF145" s="2">
        <v>0.49</v>
      </c>
      <c r="AG145" s="14">
        <f t="shared" si="158"/>
        <v>4.8999999999999998E-3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0.02</v>
      </c>
      <c r="AR145" s="2">
        <v>0.5</v>
      </c>
      <c r="AS145" s="2">
        <f t="shared" si="159"/>
        <v>0.01</v>
      </c>
      <c r="AT145" s="1">
        <f t="shared" si="160"/>
        <v>2.6433097079961623E-2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22.842408593870999</v>
      </c>
      <c r="E146" s="10">
        <f t="shared" si="166"/>
        <v>24.321883035999999</v>
      </c>
      <c r="F146" s="7" t="s">
        <v>83</v>
      </c>
      <c r="G146" s="1">
        <v>11</v>
      </c>
      <c r="H146" s="9">
        <f t="shared" si="147"/>
        <v>22.842408593870999</v>
      </c>
      <c r="I146" s="9">
        <f t="shared" si="148"/>
        <v>295.992408593871</v>
      </c>
      <c r="J146" s="9">
        <f t="shared" si="149"/>
        <v>0.27284167603501147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2.6079100460151592</v>
      </c>
      <c r="P146" s="9">
        <f t="shared" si="152"/>
        <v>0.71154654790331995</v>
      </c>
      <c r="Q146" s="12">
        <f t="shared" si="153"/>
        <v>0.1850021024548632</v>
      </c>
      <c r="R146" s="9">
        <f t="shared" si="154"/>
        <v>0.19735245833333334</v>
      </c>
      <c r="S146" s="13">
        <f t="shared" si="155"/>
        <v>0.9374198022017538</v>
      </c>
      <c r="T146" s="2">
        <f t="shared" si="156"/>
        <v>0.01</v>
      </c>
      <c r="U146" s="14">
        <f t="shared" si="157"/>
        <v>9.3741980220175391E-3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0.01</v>
      </c>
      <c r="AF146" s="2">
        <v>0.49</v>
      </c>
      <c r="AG146" s="14">
        <f t="shared" si="158"/>
        <v>4.8999999999999998E-3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0.02</v>
      </c>
      <c r="AR146" s="2">
        <v>0.5</v>
      </c>
      <c r="AS146" s="2">
        <f t="shared" si="159"/>
        <v>0.01</v>
      </c>
      <c r="AT146" s="1">
        <f t="shared" si="160"/>
        <v>2.4274198022017537E-2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19.600174563666702</v>
      </c>
      <c r="E147" s="10">
        <f t="shared" si="166"/>
        <v>22.842408593870999</v>
      </c>
      <c r="F147" s="7" t="s">
        <v>85</v>
      </c>
      <c r="G147" s="1">
        <v>12</v>
      </c>
      <c r="H147" s="9">
        <f t="shared" si="147"/>
        <v>19.600174563666702</v>
      </c>
      <c r="I147" s="9">
        <f t="shared" si="148"/>
        <v>292.75017456366669</v>
      </c>
      <c r="J147" s="9">
        <f t="shared" si="149"/>
        <v>0.18953471672441785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2.6554114147785062</v>
      </c>
      <c r="P147" s="9">
        <f t="shared" si="152"/>
        <v>0.50329265028682979</v>
      </c>
      <c r="Q147" s="12">
        <f t="shared" si="153"/>
        <v>0.13085608907457574</v>
      </c>
      <c r="R147" s="9">
        <f t="shared" si="154"/>
        <v>0.19735245833333334</v>
      </c>
      <c r="S147" s="13">
        <f t="shared" si="155"/>
        <v>0.66305781128683217</v>
      </c>
      <c r="T147" s="2">
        <f t="shared" si="156"/>
        <v>0.01</v>
      </c>
      <c r="U147" s="14">
        <f t="shared" si="157"/>
        <v>6.6305781128683221E-3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0.01</v>
      </c>
      <c r="AF147" s="2">
        <v>0.49</v>
      </c>
      <c r="AG147" s="14">
        <f t="shared" si="158"/>
        <v>4.8999999999999998E-3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0.02</v>
      </c>
      <c r="AR147" s="2">
        <v>0.5</v>
      </c>
      <c r="AS147" s="2">
        <f t="shared" si="159"/>
        <v>0.01</v>
      </c>
      <c r="AT147" s="1">
        <f t="shared" si="160"/>
        <v>2.153057811286832E-2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16.221455496774201</v>
      </c>
      <c r="E148" s="10">
        <f t="shared" si="166"/>
        <v>19.600174563666702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4294000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504000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 s="1">
        <v>1040000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12479000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139922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20617274.703867219</v>
      </c>
      <c r="J13" s="6" t="s">
        <v>37</v>
      </c>
      <c r="K13" s="6">
        <f>I13/(10000*1000)</f>
        <v>2.0617274703867219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6.3364331526774196</v>
      </c>
      <c r="E26" s="7"/>
      <c r="F26" s="7"/>
      <c r="G26" s="1">
        <v>1</v>
      </c>
      <c r="H26" s="9">
        <f t="shared" ref="H26:H37" si="0">E27</f>
        <v>6.3364331526774196</v>
      </c>
      <c r="I26" s="9">
        <f t="shared" ref="I26:I37" si="1">H26+273.15</f>
        <v>279.48643315267742</v>
      </c>
      <c r="J26" s="9">
        <f t="shared" ref="J26:J37" si="2">EXP(($C$15*(I26-$C$13))/($C$16*I26*$C$13))</f>
        <v>3.9100972265290655E-2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1.5848442898649826</v>
      </c>
      <c r="Q26" s="12">
        <f t="shared" ref="Q26:Q37" si="6">P26*$B$28</f>
        <v>0.15848442898649828</v>
      </c>
      <c r="R26" s="9">
        <f t="shared" ref="R26:R37" si="7">L26*$B$28</f>
        <v>4.0532094166666672</v>
      </c>
      <c r="S26" s="13">
        <f t="shared" ref="S26:S37" si="8">Q26/R26</f>
        <v>3.9100972265290655E-2</v>
      </c>
      <c r="T26" s="2">
        <f t="shared" ref="T26:T37" si="9">$B$27/100</f>
        <v>0.34</v>
      </c>
      <c r="U26" s="14">
        <f t="shared" ref="U26:U37" si="10">S26*T26</f>
        <v>1.3294330570198824E-2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2.6194330570198824E-2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4.5567212505483896</v>
      </c>
      <c r="E27" s="10">
        <f t="shared" ref="E27:E38" si="18">D26</f>
        <v>6.3364331526774196</v>
      </c>
      <c r="F27" s="7" t="s">
        <v>83</v>
      </c>
      <c r="G27" s="1">
        <v>2</v>
      </c>
      <c r="H27" s="9">
        <f t="shared" si="0"/>
        <v>4.5567212505483896</v>
      </c>
      <c r="I27" s="9">
        <f t="shared" si="1"/>
        <v>277.70672125054836</v>
      </c>
      <c r="J27" s="9">
        <f t="shared" si="2"/>
        <v>3.1277016003185748E-2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79.479344043468345</v>
      </c>
      <c r="P27" s="9">
        <f t="shared" si="5"/>
        <v>2.4858767155702655</v>
      </c>
      <c r="Q27" s="12">
        <f t="shared" si="6"/>
        <v>0.24858767155702655</v>
      </c>
      <c r="R27" s="9">
        <f t="shared" si="7"/>
        <v>4.0532094166666672</v>
      </c>
      <c r="S27" s="13">
        <f t="shared" si="8"/>
        <v>6.1331070271089867E-2</v>
      </c>
      <c r="T27" s="2">
        <f t="shared" si="9"/>
        <v>0.34</v>
      </c>
      <c r="U27" s="14">
        <f t="shared" si="10"/>
        <v>2.0852563892170557E-2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3.3752563892170559E-2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4.6634615449655197</v>
      </c>
      <c r="E28" s="10">
        <f t="shared" si="18"/>
        <v>4.5567212505483896</v>
      </c>
      <c r="F28" s="7" t="s">
        <v>83</v>
      </c>
      <c r="G28" s="1">
        <v>3</v>
      </c>
      <c r="H28" s="9">
        <f t="shared" si="0"/>
        <v>4.6634615449655197</v>
      </c>
      <c r="I28" s="9">
        <f t="shared" si="1"/>
        <v>277.81346154496549</v>
      </c>
      <c r="J28" s="9">
        <f t="shared" si="2"/>
        <v>3.1701203928598098E-2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117.52556149456474</v>
      </c>
      <c r="P28" s="9">
        <f t="shared" si="5"/>
        <v>3.7257017917621931</v>
      </c>
      <c r="Q28" s="12">
        <f t="shared" si="6"/>
        <v>0.37257017917621932</v>
      </c>
      <c r="R28" s="9">
        <f t="shared" si="7"/>
        <v>4.0532094166666672</v>
      </c>
      <c r="S28" s="13">
        <f t="shared" si="8"/>
        <v>9.1919795124382836E-2</v>
      </c>
      <c r="T28" s="2">
        <f t="shared" si="9"/>
        <v>0.34</v>
      </c>
      <c r="U28" s="14">
        <f t="shared" si="10"/>
        <v>3.1252730342290168E-2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4.415273034229017E-2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5.3162369457419301</v>
      </c>
      <c r="E29" s="10">
        <f t="shared" si="18"/>
        <v>4.6634615449655197</v>
      </c>
      <c r="F29" s="7" t="s">
        <v>83</v>
      </c>
      <c r="G29" s="1">
        <v>4</v>
      </c>
      <c r="H29" s="9">
        <f t="shared" si="0"/>
        <v>5.3162369457419301</v>
      </c>
      <c r="I29" s="9">
        <f t="shared" si="1"/>
        <v>278.46623694574191</v>
      </c>
      <c r="J29" s="9">
        <f t="shared" si="2"/>
        <v>3.4415718326641809E-2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154.33195386946923</v>
      </c>
      <c r="P29" s="9">
        <f t="shared" si="5"/>
        <v>5.3114450531719308</v>
      </c>
      <c r="Q29" s="12">
        <f t="shared" si="6"/>
        <v>0.53114450531719315</v>
      </c>
      <c r="R29" s="9">
        <f t="shared" si="7"/>
        <v>4.0532094166666672</v>
      </c>
      <c r="S29" s="13">
        <f t="shared" si="8"/>
        <v>0.13104294664202248</v>
      </c>
      <c r="T29" s="2">
        <f t="shared" si="9"/>
        <v>0.34</v>
      </c>
      <c r="U29" s="14">
        <f t="shared" si="10"/>
        <v>4.4554601858287649E-2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5.745460185828765E-2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8.3470512741</v>
      </c>
      <c r="E30" s="10">
        <f t="shared" si="18"/>
        <v>5.3162369457419301</v>
      </c>
      <c r="F30" s="7" t="s">
        <v>83</v>
      </c>
      <c r="G30" s="1">
        <v>5</v>
      </c>
      <c r="H30" s="9">
        <f t="shared" si="0"/>
        <v>8.3470512741</v>
      </c>
      <c r="I30" s="9">
        <f t="shared" si="1"/>
        <v>281.49705127409999</v>
      </c>
      <c r="J30" s="9">
        <f t="shared" si="2"/>
        <v>5.014816569153565E-2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141.56948337548246</v>
      </c>
      <c r="O30" s="9">
        <f t="shared" si="19"/>
        <v>47.983119607481513</v>
      </c>
      <c r="P30" s="9">
        <f t="shared" si="5"/>
        <v>2.4062654324727557</v>
      </c>
      <c r="Q30" s="12">
        <f t="shared" si="6"/>
        <v>0.24062654324727559</v>
      </c>
      <c r="R30" s="9">
        <f t="shared" si="7"/>
        <v>4.0532094166666672</v>
      </c>
      <c r="S30" s="13">
        <f t="shared" si="8"/>
        <v>5.9366916068493022E-2</v>
      </c>
      <c r="T30" s="2">
        <f t="shared" si="9"/>
        <v>0.34</v>
      </c>
      <c r="U30" s="14">
        <f t="shared" si="10"/>
        <v>2.0184751463287628E-2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3.3084751463287626E-2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14.0406331206774</v>
      </c>
      <c r="E31" s="10">
        <f t="shared" si="18"/>
        <v>8.3470512741</v>
      </c>
      <c r="F31" s="7" t="s">
        <v>85</v>
      </c>
      <c r="G31" s="1">
        <v>6</v>
      </c>
      <c r="H31" s="9">
        <f t="shared" si="0"/>
        <v>14.0406331206774</v>
      </c>
      <c r="I31" s="9">
        <f t="shared" si="1"/>
        <v>287.19063312067738</v>
      </c>
      <c r="J31" s="9">
        <f t="shared" si="2"/>
        <v>9.9555805957684956E-2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86.108948341675429</v>
      </c>
      <c r="P31" s="9">
        <f t="shared" si="5"/>
        <v>8.5726457523241564</v>
      </c>
      <c r="Q31" s="12">
        <f t="shared" si="6"/>
        <v>0.85726457523241573</v>
      </c>
      <c r="R31" s="9">
        <f t="shared" si="7"/>
        <v>4.0532094166666672</v>
      </c>
      <c r="S31" s="13">
        <f t="shared" si="8"/>
        <v>0.21150266051079702</v>
      </c>
      <c r="T31" s="2">
        <f t="shared" si="9"/>
        <v>0.34</v>
      </c>
      <c r="U31" s="14">
        <f t="shared" si="10"/>
        <v>7.1910904573670997E-2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8.4810904573670992E-2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16.332706819999999</v>
      </c>
      <c r="E32" s="10">
        <f t="shared" si="18"/>
        <v>14.0406331206774</v>
      </c>
      <c r="F32" s="7" t="s">
        <v>83</v>
      </c>
      <c r="G32" s="1">
        <v>7</v>
      </c>
      <c r="H32" s="9">
        <f t="shared" si="0"/>
        <v>16.332706819999999</v>
      </c>
      <c r="I32" s="9">
        <f t="shared" si="1"/>
        <v>289.48270681999998</v>
      </c>
      <c r="J32" s="9">
        <f t="shared" si="2"/>
        <v>0.1302116179000361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118.06839675601793</v>
      </c>
      <c r="P32" s="9">
        <f t="shared" si="5"/>
        <v>15.373876964464468</v>
      </c>
      <c r="Q32" s="12">
        <f t="shared" si="6"/>
        <v>1.537387696446447</v>
      </c>
      <c r="R32" s="9">
        <f t="shared" si="7"/>
        <v>4.0532094166666672</v>
      </c>
      <c r="S32" s="13">
        <f t="shared" si="8"/>
        <v>0.37930132356960339</v>
      </c>
      <c r="T32" s="2">
        <f t="shared" si="9"/>
        <v>0.34</v>
      </c>
      <c r="U32" s="14">
        <f t="shared" si="10"/>
        <v>0.12896245001366516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0.15461245001366516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18.062254005483901</v>
      </c>
      <c r="E33" s="10">
        <f t="shared" si="18"/>
        <v>16.332706819999999</v>
      </c>
      <c r="F33" s="7" t="s">
        <v>83</v>
      </c>
      <c r="G33" s="1">
        <v>8</v>
      </c>
      <c r="H33" s="9">
        <f t="shared" si="0"/>
        <v>18.062254005483901</v>
      </c>
      <c r="I33" s="9">
        <f t="shared" si="1"/>
        <v>291.21225400548389</v>
      </c>
      <c r="J33" s="9">
        <f t="shared" si="2"/>
        <v>0.15900320373367854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143.22661395822013</v>
      </c>
      <c r="P33" s="9">
        <f t="shared" si="5"/>
        <v>22.773490479283801</v>
      </c>
      <c r="Q33" s="12">
        <f t="shared" si="6"/>
        <v>2.27734904792838</v>
      </c>
      <c r="R33" s="9">
        <f t="shared" si="7"/>
        <v>4.0532094166666672</v>
      </c>
      <c r="S33" s="13">
        <f t="shared" si="8"/>
        <v>0.56186315924462071</v>
      </c>
      <c r="T33" s="2">
        <f t="shared" si="9"/>
        <v>0.34</v>
      </c>
      <c r="U33" s="14">
        <f t="shared" si="10"/>
        <v>0.19103347414317107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0.21668347414317107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17.944231152258102</v>
      </c>
      <c r="E34" s="10">
        <f t="shared" si="18"/>
        <v>18.062254005483901</v>
      </c>
      <c r="F34" s="7" t="s">
        <v>83</v>
      </c>
      <c r="G34" s="1">
        <v>9</v>
      </c>
      <c r="H34" s="9">
        <f t="shared" si="0"/>
        <v>17.944231152258102</v>
      </c>
      <c r="I34" s="9">
        <f t="shared" si="1"/>
        <v>291.09423115225809</v>
      </c>
      <c r="J34" s="9">
        <f t="shared" si="2"/>
        <v>0.15686226551976987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160.985217645603</v>
      </c>
      <c r="P34" s="9">
        <f t="shared" si="5"/>
        <v>25.252505955082519</v>
      </c>
      <c r="Q34" s="12">
        <f t="shared" si="6"/>
        <v>2.5252505955082523</v>
      </c>
      <c r="R34" s="9">
        <f t="shared" si="7"/>
        <v>4.0532094166666672</v>
      </c>
      <c r="S34" s="13">
        <f t="shared" si="8"/>
        <v>0.62302495033306271</v>
      </c>
      <c r="T34" s="2">
        <f t="shared" si="9"/>
        <v>0.34</v>
      </c>
      <c r="U34" s="14">
        <f t="shared" si="10"/>
        <v>0.21182848311324134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0.23747848311324135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17.795994632666702</v>
      </c>
      <c r="E35" s="10">
        <f t="shared" si="18"/>
        <v>17.944231152258102</v>
      </c>
      <c r="F35" s="7" t="s">
        <v>83</v>
      </c>
      <c r="G35" s="1">
        <v>10</v>
      </c>
      <c r="H35" s="9">
        <f t="shared" si="0"/>
        <v>17.795994632666702</v>
      </c>
      <c r="I35" s="9">
        <f t="shared" si="1"/>
        <v>290.94599463266667</v>
      </c>
      <c r="J35" s="9">
        <f t="shared" si="2"/>
        <v>0.15421164185869049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176.26480585718716</v>
      </c>
      <c r="P35" s="9">
        <f t="shared" si="5"/>
        <v>27.182085113140154</v>
      </c>
      <c r="Q35" s="12">
        <f t="shared" si="6"/>
        <v>2.7182085113140158</v>
      </c>
      <c r="R35" s="9">
        <f t="shared" si="7"/>
        <v>4.0532094166666672</v>
      </c>
      <c r="S35" s="13">
        <f t="shared" si="8"/>
        <v>0.67063115469356938</v>
      </c>
      <c r="T35" s="2">
        <f t="shared" si="9"/>
        <v>0.34</v>
      </c>
      <c r="U35" s="14">
        <f t="shared" si="10"/>
        <v>0.22801459259581361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0.25366459259581359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10.2851945603548</v>
      </c>
      <c r="E36" s="10">
        <f t="shared" si="18"/>
        <v>17.795994632666702</v>
      </c>
      <c r="F36" s="7" t="s">
        <v>83</v>
      </c>
      <c r="G36" s="1">
        <v>11</v>
      </c>
      <c r="H36" s="9">
        <f t="shared" si="0"/>
        <v>10.2851945603548</v>
      </c>
      <c r="I36" s="9">
        <f t="shared" si="1"/>
        <v>283.43519456035477</v>
      </c>
      <c r="J36" s="9">
        <f t="shared" si="2"/>
        <v>6.3529558528555755E-2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141.62858470684466</v>
      </c>
      <c r="O36" s="9">
        <f t="shared" si="19"/>
        <v>47.986230203869013</v>
      </c>
      <c r="P36" s="9">
        <f t="shared" si="5"/>
        <v>3.0485440203014464</v>
      </c>
      <c r="Q36" s="12">
        <f t="shared" si="6"/>
        <v>0.30485440203014469</v>
      </c>
      <c r="R36" s="9">
        <f t="shared" si="7"/>
        <v>4.0532094166666672</v>
      </c>
      <c r="S36" s="13">
        <f t="shared" si="8"/>
        <v>7.5213089354967247E-2</v>
      </c>
      <c r="T36" s="2">
        <f t="shared" si="9"/>
        <v>0.34</v>
      </c>
      <c r="U36" s="14">
        <f t="shared" si="10"/>
        <v>2.5572450380688866E-2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3.8472450380688868E-2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6.0494134900333298</v>
      </c>
      <c r="E37" s="10">
        <f t="shared" si="18"/>
        <v>10.2851945603548</v>
      </c>
      <c r="F37" s="7" t="s">
        <v>85</v>
      </c>
      <c r="G37" s="1">
        <v>12</v>
      </c>
      <c r="H37" s="9">
        <f t="shared" si="0"/>
        <v>6.0494134900333298</v>
      </c>
      <c r="I37" s="9">
        <f t="shared" si="1"/>
        <v>279.19941349003329</v>
      </c>
      <c r="J37" s="9">
        <f t="shared" si="2"/>
        <v>3.7725391647044748E-2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85.469780350234231</v>
      </c>
      <c r="P37" s="9">
        <f t="shared" si="5"/>
        <v>3.2243809376994759</v>
      </c>
      <c r="Q37" s="12">
        <f t="shared" si="6"/>
        <v>0.32243809376994759</v>
      </c>
      <c r="R37" s="9">
        <f t="shared" si="7"/>
        <v>4.0532094166666672</v>
      </c>
      <c r="S37" s="13">
        <f t="shared" si="8"/>
        <v>7.9551303824592051E-2</v>
      </c>
      <c r="T37" s="2">
        <f t="shared" si="9"/>
        <v>0.34</v>
      </c>
      <c r="U37" s="14">
        <f t="shared" si="10"/>
        <v>2.7047443300361299E-2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3.9947443300361297E-2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5.2822138188064498</v>
      </c>
      <c r="E38" s="10">
        <f t="shared" si="18"/>
        <v>6.0494134900333298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6.3364331526774196</v>
      </c>
      <c r="E42" s="7"/>
      <c r="F42" s="7"/>
      <c r="G42" s="1">
        <v>1</v>
      </c>
      <c r="H42" s="9">
        <f t="shared" ref="H42:H53" si="20">E43</f>
        <v>6.3364331526774196</v>
      </c>
      <c r="I42" s="9">
        <f t="shared" ref="I42:I53" si="21">H42+273.15</f>
        <v>279.48643315267742</v>
      </c>
      <c r="J42" s="9">
        <f t="shared" ref="J42:J53" si="22">EXP(($C$15*(I42-$C$13))/($C$16*I42*$C$13))</f>
        <v>3.9100972265290655E-2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2.3013365988890131</v>
      </c>
      <c r="Q42" s="12">
        <f t="shared" ref="Q42:Q53" si="26">P42*$B$44</f>
        <v>0.55232078373336313</v>
      </c>
      <c r="R42" s="9">
        <f t="shared" ref="R42:R53" si="27">L42*$B$44</f>
        <v>14.125500000000001</v>
      </c>
      <c r="S42" s="13">
        <f t="shared" ref="S42:S53" si="28">Q42/R42</f>
        <v>3.9100972265290655E-2</v>
      </c>
      <c r="T42" s="2">
        <f t="shared" ref="T42:T53" si="29">$B$43/100</f>
        <v>0.43</v>
      </c>
      <c r="U42" s="14">
        <f t="shared" ref="U42:U53" si="30">S42*T42</f>
        <v>1.6813418074074982E-2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2.5233418074074983E-2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357833.33333333331</v>
      </c>
      <c r="AU42" s="1">
        <f t="shared" ref="AU42:AU53" si="38">AT42*10000*AS42*0.67*AR42*AQ42</f>
        <v>1987316571.2043426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4.5567212505483896</v>
      </c>
      <c r="E43" s="10">
        <f t="shared" ref="E43:E54" si="40">D42</f>
        <v>6.3364331526774196</v>
      </c>
      <c r="F43" s="7" t="s">
        <v>83</v>
      </c>
      <c r="G43" s="1">
        <v>2</v>
      </c>
      <c r="H43" s="9">
        <f t="shared" si="20"/>
        <v>4.5567212505483896</v>
      </c>
      <c r="I43" s="9">
        <f t="shared" si="21"/>
        <v>277.70672125054836</v>
      </c>
      <c r="J43" s="9">
        <f t="shared" si="22"/>
        <v>3.1277016003185748E-2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115.411163401111</v>
      </c>
      <c r="P43" s="9">
        <f t="shared" si="25"/>
        <v>3.6097168046428338</v>
      </c>
      <c r="Q43" s="12">
        <f t="shared" si="26"/>
        <v>0.86633203311428009</v>
      </c>
      <c r="R43" s="9">
        <f t="shared" si="27"/>
        <v>14.125500000000001</v>
      </c>
      <c r="S43" s="13">
        <f t="shared" si="28"/>
        <v>6.1331070271089874E-2</v>
      </c>
      <c r="T43" s="2">
        <f t="shared" si="29"/>
        <v>0.43</v>
      </c>
      <c r="U43" s="14">
        <f t="shared" si="30"/>
        <v>2.6372360216568646E-2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3.4792360216568646E-2</v>
      </c>
      <c r="AR43" s="9">
        <f t="shared" si="35"/>
        <v>136.875</v>
      </c>
      <c r="AS43" s="1">
        <f t="shared" si="36"/>
        <v>0.24</v>
      </c>
      <c r="AT43" s="1">
        <f t="shared" si="37"/>
        <v>357833.33333333331</v>
      </c>
      <c r="AU43" s="1">
        <f t="shared" si="38"/>
        <v>2740153308.0742679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4.6634615449655197</v>
      </c>
      <c r="E44" s="10">
        <f t="shared" si="40"/>
        <v>4.5567212505483896</v>
      </c>
      <c r="F44" s="7" t="s">
        <v>83</v>
      </c>
      <c r="G44" s="1">
        <v>3</v>
      </c>
      <c r="H44" s="9">
        <f t="shared" si="20"/>
        <v>4.6634615449655197</v>
      </c>
      <c r="I44" s="9">
        <f t="shared" si="21"/>
        <v>277.81346154496549</v>
      </c>
      <c r="J44" s="9">
        <f t="shared" si="22"/>
        <v>3.1701203928598098E-2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170.65769659646818</v>
      </c>
      <c r="P44" s="9">
        <f t="shared" si="25"/>
        <v>5.4100544417894598</v>
      </c>
      <c r="Q44" s="12">
        <f t="shared" si="26"/>
        <v>1.2984130660294704</v>
      </c>
      <c r="R44" s="9">
        <f t="shared" si="27"/>
        <v>14.125500000000001</v>
      </c>
      <c r="S44" s="13">
        <f t="shared" si="28"/>
        <v>9.1919795124382878E-2</v>
      </c>
      <c r="T44" s="2">
        <f t="shared" si="29"/>
        <v>0.43</v>
      </c>
      <c r="U44" s="14">
        <f t="shared" si="30"/>
        <v>3.9525511903484634E-2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4.7945511903484631E-2</v>
      </c>
      <c r="AR44" s="9">
        <f t="shared" si="35"/>
        <v>136.875</v>
      </c>
      <c r="AS44" s="1">
        <f t="shared" si="36"/>
        <v>0.24</v>
      </c>
      <c r="AT44" s="1">
        <f t="shared" si="37"/>
        <v>357833.33333333331</v>
      </c>
      <c r="AU44" s="1">
        <f t="shared" si="38"/>
        <v>3776060383.1378875</v>
      </c>
    </row>
    <row r="45" spans="1:48" x14ac:dyDescent="0.15">
      <c r="C45" s="7">
        <v>3</v>
      </c>
      <c r="D45" s="7">
        <f t="shared" si="39"/>
        <v>5.3162369457419301</v>
      </c>
      <c r="E45" s="10">
        <f t="shared" si="40"/>
        <v>4.6634615449655197</v>
      </c>
      <c r="F45" s="7" t="s">
        <v>83</v>
      </c>
      <c r="G45" s="1">
        <v>4</v>
      </c>
      <c r="H45" s="9">
        <f t="shared" si="20"/>
        <v>5.3162369457419301</v>
      </c>
      <c r="I45" s="9">
        <f t="shared" si="21"/>
        <v>278.46623694574191</v>
      </c>
      <c r="J45" s="9">
        <f t="shared" si="22"/>
        <v>3.4415718326641809E-2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224.10389215467873</v>
      </c>
      <c r="P45" s="9">
        <f t="shared" si="25"/>
        <v>7.7126964282995365</v>
      </c>
      <c r="Q45" s="12">
        <f t="shared" si="26"/>
        <v>1.8510471427918886</v>
      </c>
      <c r="R45" s="9">
        <f t="shared" si="27"/>
        <v>14.125500000000001</v>
      </c>
      <c r="S45" s="13">
        <f t="shared" si="28"/>
        <v>0.13104294664202248</v>
      </c>
      <c r="T45" s="2">
        <f t="shared" si="29"/>
        <v>0.43</v>
      </c>
      <c r="U45" s="14">
        <f t="shared" si="30"/>
        <v>5.6348467056069669E-2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6.4768467056069673E-2</v>
      </c>
      <c r="AR45" s="9">
        <f t="shared" si="35"/>
        <v>136.875</v>
      </c>
      <c r="AS45" s="1">
        <f t="shared" si="36"/>
        <v>0.24</v>
      </c>
      <c r="AT45" s="1">
        <f t="shared" si="37"/>
        <v>357833.33333333331</v>
      </c>
      <c r="AU45" s="1">
        <f t="shared" si="38"/>
        <v>5100991371.6078405</v>
      </c>
    </row>
    <row r="46" spans="1:48" x14ac:dyDescent="0.15">
      <c r="C46" s="7">
        <v>4</v>
      </c>
      <c r="D46" s="7">
        <f t="shared" si="39"/>
        <v>8.3470512741</v>
      </c>
      <c r="E46" s="10">
        <f t="shared" si="40"/>
        <v>5.3162369457419301</v>
      </c>
      <c r="F46" s="7" t="s">
        <v>83</v>
      </c>
      <c r="G46" s="1">
        <v>5</v>
      </c>
      <c r="H46" s="9">
        <f t="shared" si="20"/>
        <v>8.3470512741</v>
      </c>
      <c r="I46" s="9">
        <f t="shared" si="21"/>
        <v>281.49705127409999</v>
      </c>
      <c r="J46" s="9">
        <f t="shared" si="22"/>
        <v>5.014816569153565E-2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205.57163594006025</v>
      </c>
      <c r="O46" s="9">
        <f t="shared" si="41"/>
        <v>69.675809786318979</v>
      </c>
      <c r="P46" s="9">
        <f t="shared" si="25"/>
        <v>3.4941140538562454</v>
      </c>
      <c r="Q46" s="12">
        <f t="shared" si="26"/>
        <v>0.8385873729254989</v>
      </c>
      <c r="R46" s="9">
        <f t="shared" si="27"/>
        <v>14.125500000000001</v>
      </c>
      <c r="S46" s="13">
        <f t="shared" si="28"/>
        <v>5.9366916068493071E-2</v>
      </c>
      <c r="T46" s="2">
        <f t="shared" si="29"/>
        <v>0.43</v>
      </c>
      <c r="U46" s="14">
        <f t="shared" si="30"/>
        <v>2.5527773909452021E-2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3.3947773909452021E-2</v>
      </c>
      <c r="AR46" s="9">
        <f t="shared" si="35"/>
        <v>136.875</v>
      </c>
      <c r="AS46" s="1">
        <f t="shared" si="36"/>
        <v>0.24</v>
      </c>
      <c r="AT46" s="1">
        <f t="shared" si="37"/>
        <v>357833.33333333331</v>
      </c>
      <c r="AU46" s="1">
        <f t="shared" si="38"/>
        <v>2673635947.6826682</v>
      </c>
    </row>
    <row r="47" spans="1:48" x14ac:dyDescent="0.15">
      <c r="C47" s="7">
        <v>5</v>
      </c>
      <c r="D47" s="7">
        <f t="shared" si="39"/>
        <v>14.0406331206774</v>
      </c>
      <c r="E47" s="10">
        <f t="shared" si="40"/>
        <v>8.3470512741</v>
      </c>
      <c r="F47" s="7" t="s">
        <v>85</v>
      </c>
      <c r="G47" s="1">
        <v>6</v>
      </c>
      <c r="H47" s="9">
        <f t="shared" si="20"/>
        <v>14.0406331206774</v>
      </c>
      <c r="I47" s="9">
        <f t="shared" si="21"/>
        <v>287.19063312067738</v>
      </c>
      <c r="J47" s="9">
        <f t="shared" si="22"/>
        <v>9.9555805957684956E-2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125.03794573246275</v>
      </c>
      <c r="P47" s="9">
        <f t="shared" si="25"/>
        <v>12.448253462688603</v>
      </c>
      <c r="Q47" s="12">
        <f t="shared" si="26"/>
        <v>2.9875808310452645</v>
      </c>
      <c r="R47" s="9">
        <f t="shared" si="27"/>
        <v>14.125500000000001</v>
      </c>
      <c r="S47" s="13">
        <f t="shared" si="28"/>
        <v>0.21150266051079711</v>
      </c>
      <c r="T47" s="2">
        <f t="shared" si="29"/>
        <v>0.43</v>
      </c>
      <c r="U47" s="14">
        <f t="shared" si="30"/>
        <v>9.0946144019642752E-2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9.9366144019642763E-2</v>
      </c>
      <c r="AR47" s="9">
        <f t="shared" si="35"/>
        <v>136.875</v>
      </c>
      <c r="AS47" s="1">
        <f t="shared" si="36"/>
        <v>0.24</v>
      </c>
      <c r="AT47" s="1">
        <f t="shared" si="37"/>
        <v>357833.33333333331</v>
      </c>
      <c r="AU47" s="1">
        <f t="shared" si="38"/>
        <v>7825811946.9671717</v>
      </c>
    </row>
    <row r="48" spans="1:48" x14ac:dyDescent="0.15">
      <c r="C48" s="7">
        <v>6</v>
      </c>
      <c r="D48" s="7">
        <f t="shared" si="39"/>
        <v>16.332706819999999</v>
      </c>
      <c r="E48" s="10">
        <f t="shared" si="40"/>
        <v>14.0406331206774</v>
      </c>
      <c r="F48" s="7" t="s">
        <v>83</v>
      </c>
      <c r="G48" s="1">
        <v>7</v>
      </c>
      <c r="H48" s="9">
        <f t="shared" si="20"/>
        <v>16.332706819999999</v>
      </c>
      <c r="I48" s="9">
        <f t="shared" si="21"/>
        <v>289.48270681999998</v>
      </c>
      <c r="J48" s="9">
        <f t="shared" si="22"/>
        <v>0.1302116179000361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171.44594226977415</v>
      </c>
      <c r="P48" s="9">
        <f t="shared" si="25"/>
        <v>22.32425352534348</v>
      </c>
      <c r="Q48" s="12">
        <f t="shared" si="26"/>
        <v>5.3578208460824346</v>
      </c>
      <c r="R48" s="9">
        <f t="shared" si="27"/>
        <v>14.125500000000001</v>
      </c>
      <c r="S48" s="13">
        <f t="shared" si="28"/>
        <v>0.3793013235696035</v>
      </c>
      <c r="T48" s="2">
        <f t="shared" si="29"/>
        <v>0.43</v>
      </c>
      <c r="U48" s="14">
        <f t="shared" si="30"/>
        <v>0.16309956913492951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0.17869956913492951</v>
      </c>
      <c r="AR48" s="9">
        <f t="shared" si="35"/>
        <v>136.875</v>
      </c>
      <c r="AS48" s="1">
        <f t="shared" si="36"/>
        <v>0.24</v>
      </c>
      <c r="AT48" s="1">
        <f t="shared" si="37"/>
        <v>357833.33333333331</v>
      </c>
      <c r="AU48" s="1">
        <f t="shared" si="38"/>
        <v>14073900490.468536</v>
      </c>
    </row>
    <row r="49" spans="1:48" x14ac:dyDescent="0.15">
      <c r="C49" s="7">
        <v>7</v>
      </c>
      <c r="D49" s="7">
        <f t="shared" si="39"/>
        <v>18.062254005483901</v>
      </c>
      <c r="E49" s="10">
        <f t="shared" si="40"/>
        <v>16.332706819999999</v>
      </c>
      <c r="F49" s="7" t="s">
        <v>83</v>
      </c>
      <c r="G49" s="1">
        <v>8</v>
      </c>
      <c r="H49" s="9">
        <f t="shared" si="20"/>
        <v>18.062254005483901</v>
      </c>
      <c r="I49" s="9">
        <f t="shared" si="21"/>
        <v>291.21225400548389</v>
      </c>
      <c r="J49" s="9">
        <f t="shared" si="22"/>
        <v>0.15900320373367854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207.97793874443067</v>
      </c>
      <c r="P49" s="9">
        <f t="shared" si="25"/>
        <v>33.069158566291229</v>
      </c>
      <c r="Q49" s="12">
        <f t="shared" si="26"/>
        <v>7.9365980559098945</v>
      </c>
      <c r="R49" s="9">
        <f t="shared" si="27"/>
        <v>14.125500000000001</v>
      </c>
      <c r="S49" s="13">
        <f t="shared" si="28"/>
        <v>0.56186315924462105</v>
      </c>
      <c r="T49" s="2">
        <f t="shared" si="29"/>
        <v>0.43</v>
      </c>
      <c r="U49" s="14">
        <f t="shared" si="30"/>
        <v>0.24160115847518704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0.25720115847518704</v>
      </c>
      <c r="AR49" s="9">
        <f t="shared" si="35"/>
        <v>136.875</v>
      </c>
      <c r="AS49" s="1">
        <f t="shared" si="36"/>
        <v>0.24</v>
      </c>
      <c r="AT49" s="1">
        <f t="shared" si="37"/>
        <v>357833.33333333331</v>
      </c>
      <c r="AU49" s="1">
        <f t="shared" si="38"/>
        <v>20256475871.409706</v>
      </c>
    </row>
    <row r="50" spans="1:48" x14ac:dyDescent="0.15">
      <c r="C50" s="7">
        <v>8</v>
      </c>
      <c r="D50" s="7">
        <f t="shared" si="39"/>
        <v>17.944231152258102</v>
      </c>
      <c r="E50" s="10">
        <f t="shared" si="40"/>
        <v>18.062254005483901</v>
      </c>
      <c r="F50" s="7" t="s">
        <v>83</v>
      </c>
      <c r="G50" s="1">
        <v>9</v>
      </c>
      <c r="H50" s="9">
        <f t="shared" si="20"/>
        <v>17.944231152258102</v>
      </c>
      <c r="I50" s="9">
        <f t="shared" si="21"/>
        <v>291.09423115225809</v>
      </c>
      <c r="J50" s="9">
        <f t="shared" si="22"/>
        <v>0.15686226551976987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233.76503017813943</v>
      </c>
      <c r="P50" s="9">
        <f t="shared" si="25"/>
        <v>36.668912233040324</v>
      </c>
      <c r="Q50" s="12">
        <f t="shared" si="26"/>
        <v>8.8005389359296782</v>
      </c>
      <c r="R50" s="9">
        <f t="shared" si="27"/>
        <v>14.125500000000001</v>
      </c>
      <c r="S50" s="13">
        <f t="shared" si="28"/>
        <v>0.62302495033306271</v>
      </c>
      <c r="T50" s="2">
        <f t="shared" si="29"/>
        <v>0.43</v>
      </c>
      <c r="U50" s="14">
        <f t="shared" si="30"/>
        <v>0.26790072864321696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0.28350072864321696</v>
      </c>
      <c r="AR50" s="9">
        <f t="shared" si="35"/>
        <v>136.875</v>
      </c>
      <c r="AS50" s="1">
        <f t="shared" si="36"/>
        <v>0.24</v>
      </c>
      <c r="AT50" s="1">
        <f t="shared" si="37"/>
        <v>357833.33333333331</v>
      </c>
      <c r="AU50" s="1">
        <f t="shared" si="38"/>
        <v>22327759732.24247</v>
      </c>
    </row>
    <row r="51" spans="1:48" x14ac:dyDescent="0.15">
      <c r="C51" s="7">
        <v>9</v>
      </c>
      <c r="D51" s="7">
        <f t="shared" si="39"/>
        <v>17.795994632666702</v>
      </c>
      <c r="E51" s="10">
        <f t="shared" si="40"/>
        <v>17.944231152258102</v>
      </c>
      <c r="F51" s="7" t="s">
        <v>83</v>
      </c>
      <c r="G51" s="1">
        <v>10</v>
      </c>
      <c r="H51" s="9">
        <f t="shared" si="20"/>
        <v>17.795994632666702</v>
      </c>
      <c r="I51" s="9">
        <f t="shared" si="21"/>
        <v>290.94599463266667</v>
      </c>
      <c r="J51" s="9">
        <f t="shared" si="22"/>
        <v>0.15421164185869049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255.95236794509913</v>
      </c>
      <c r="P51" s="9">
        <f t="shared" si="25"/>
        <v>39.470834898433395</v>
      </c>
      <c r="Q51" s="12">
        <f t="shared" si="26"/>
        <v>9.4730003756240144</v>
      </c>
      <c r="R51" s="9">
        <f t="shared" si="27"/>
        <v>14.125500000000001</v>
      </c>
      <c r="S51" s="13">
        <f t="shared" si="28"/>
        <v>0.67063115469356938</v>
      </c>
      <c r="T51" s="2">
        <f t="shared" si="29"/>
        <v>0.43</v>
      </c>
      <c r="U51" s="14">
        <f t="shared" si="30"/>
        <v>0.28837139651823485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0.30397139651823485</v>
      </c>
      <c r="AR51" s="9">
        <f t="shared" si="35"/>
        <v>136.875</v>
      </c>
      <c r="AS51" s="1">
        <f t="shared" si="36"/>
        <v>0.24</v>
      </c>
      <c r="AT51" s="1">
        <f t="shared" si="37"/>
        <v>357833.33333333331</v>
      </c>
      <c r="AU51" s="1">
        <f t="shared" si="38"/>
        <v>23939974826.218983</v>
      </c>
    </row>
    <row r="52" spans="1:48" x14ac:dyDescent="0.15">
      <c r="C52" s="7">
        <v>10</v>
      </c>
      <c r="D52" s="7">
        <f t="shared" si="39"/>
        <v>10.2851945603548</v>
      </c>
      <c r="E52" s="10">
        <f t="shared" si="40"/>
        <v>17.795994632666702</v>
      </c>
      <c r="F52" s="7" t="s">
        <v>83</v>
      </c>
      <c r="G52" s="1">
        <v>11</v>
      </c>
      <c r="H52" s="9">
        <f t="shared" si="20"/>
        <v>10.2851945603548</v>
      </c>
      <c r="I52" s="9">
        <f t="shared" si="21"/>
        <v>283.43519456035477</v>
      </c>
      <c r="J52" s="9">
        <f t="shared" si="22"/>
        <v>6.3529558528555755E-2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205.65745639433243</v>
      </c>
      <c r="O52" s="9">
        <f t="shared" si="41"/>
        <v>69.680326652333292</v>
      </c>
      <c r="P52" s="9">
        <f t="shared" si="25"/>
        <v>4.4267603903482913</v>
      </c>
      <c r="Q52" s="12">
        <f t="shared" si="26"/>
        <v>1.0624224936835898</v>
      </c>
      <c r="R52" s="9">
        <f t="shared" si="27"/>
        <v>14.125500000000001</v>
      </c>
      <c r="S52" s="13">
        <f t="shared" si="28"/>
        <v>7.5213089354967233E-2</v>
      </c>
      <c r="T52" s="2">
        <f t="shared" si="29"/>
        <v>0.43</v>
      </c>
      <c r="U52" s="14">
        <f t="shared" si="30"/>
        <v>3.234162842263591E-2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4.0761628422635907E-2</v>
      </c>
      <c r="AR52" s="9">
        <f t="shared" si="35"/>
        <v>136.875</v>
      </c>
      <c r="AS52" s="1">
        <f t="shared" si="36"/>
        <v>0.24</v>
      </c>
      <c r="AT52" s="1">
        <f t="shared" si="37"/>
        <v>357833.33333333331</v>
      </c>
      <c r="AU52" s="1">
        <f t="shared" si="38"/>
        <v>3210276919.1148443</v>
      </c>
    </row>
    <row r="53" spans="1:48" x14ac:dyDescent="0.15">
      <c r="C53" s="7">
        <v>11</v>
      </c>
      <c r="D53" s="7">
        <f t="shared" si="39"/>
        <v>6.0494134900333298</v>
      </c>
      <c r="E53" s="10">
        <f t="shared" si="40"/>
        <v>10.2851945603548</v>
      </c>
      <c r="F53" s="7" t="s">
        <v>85</v>
      </c>
      <c r="G53" s="1">
        <v>12</v>
      </c>
      <c r="H53" s="9">
        <f t="shared" si="20"/>
        <v>6.0494134900333298</v>
      </c>
      <c r="I53" s="9">
        <f t="shared" si="21"/>
        <v>279.19941349003329</v>
      </c>
      <c r="J53" s="9">
        <f t="shared" si="22"/>
        <v>3.7725391647044748E-2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124.10981626198499</v>
      </c>
      <c r="P53" s="9">
        <f t="shared" si="25"/>
        <v>4.6820914257261466</v>
      </c>
      <c r="Q53" s="12">
        <f t="shared" si="26"/>
        <v>1.1237019421742751</v>
      </c>
      <c r="R53" s="9">
        <f t="shared" si="27"/>
        <v>14.125500000000001</v>
      </c>
      <c r="S53" s="13">
        <f t="shared" si="28"/>
        <v>7.9551303824592051E-2</v>
      </c>
      <c r="T53" s="2">
        <f t="shared" si="29"/>
        <v>0.43</v>
      </c>
      <c r="U53" s="14">
        <f t="shared" si="30"/>
        <v>3.4207060644574579E-2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4.2627060644574576E-2</v>
      </c>
      <c r="AR53" s="9">
        <f t="shared" si="35"/>
        <v>136.875</v>
      </c>
      <c r="AS53" s="1">
        <f t="shared" si="36"/>
        <v>0.24</v>
      </c>
      <c r="AT53" s="1">
        <f t="shared" si="37"/>
        <v>357833.33333333331</v>
      </c>
      <c r="AU53" s="1">
        <f t="shared" si="38"/>
        <v>3357193375.547121</v>
      </c>
      <c r="AV53" s="1">
        <f>SUM(AU42:AU53)</f>
        <v>111269550743.67583</v>
      </c>
    </row>
    <row r="54" spans="1:48" x14ac:dyDescent="0.15">
      <c r="C54" s="7">
        <v>12</v>
      </c>
      <c r="D54" s="7">
        <f t="shared" si="39"/>
        <v>5.2822138188064498</v>
      </c>
      <c r="E54" s="10">
        <f t="shared" si="40"/>
        <v>6.0494134900333298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6.3364331526774196</v>
      </c>
      <c r="E58" s="7"/>
      <c r="F58" s="7"/>
      <c r="G58" s="1">
        <v>1</v>
      </c>
      <c r="H58" s="9">
        <f t="shared" ref="H58:H69" si="42">E59</f>
        <v>6.3364331526774196</v>
      </c>
      <c r="I58" s="9">
        <f t="shared" ref="I58:I69" si="43">H58+273.15</f>
        <v>279.48643315267742</v>
      </c>
      <c r="J58" s="9">
        <f t="shared" ref="J58:J69" si="44">EXP(($C$15*(I58-$C$13))/($C$16*I58*$C$13))</f>
        <v>3.9100972265290655E-2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3.9009736663338313E-3</v>
      </c>
      <c r="Q58" s="12">
        <f t="shared" ref="Q58:Q69" si="48">P58*$B$60</f>
        <v>7.4118499660342791E-4</v>
      </c>
      <c r="R58" s="9">
        <f t="shared" ref="R58:R69" si="49">L58*$B$60</f>
        <v>1.8955666666666669E-2</v>
      </c>
      <c r="S58" s="13">
        <f t="shared" ref="S58:S69" si="50">Q58/R58</f>
        <v>3.9100972265290648E-2</v>
      </c>
      <c r="T58" s="2">
        <f t="shared" ref="T58:T69" si="51">$B$59/100</f>
        <v>0.01</v>
      </c>
      <c r="U58" s="14">
        <f t="shared" ref="U58:U69" si="52">S58*T58</f>
        <v>3.9100972265290648E-4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1.2391009722652906E-2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86666.666666666672</v>
      </c>
      <c r="AU58" s="1">
        <f t="shared" ref="AU58:AU69" si="59">AT58*10000*AS58*0.67*AR58*AQ58</f>
        <v>13638689.954694392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4.5567212505483896</v>
      </c>
      <c r="E59" s="10">
        <f t="shared" ref="E59:E70" si="61">D58</f>
        <v>6.3364331526774196</v>
      </c>
      <c r="F59" s="7" t="s">
        <v>83</v>
      </c>
      <c r="G59" s="1">
        <v>2</v>
      </c>
      <c r="H59" s="9">
        <f t="shared" si="42"/>
        <v>4.5567212505483896</v>
      </c>
      <c r="I59" s="9">
        <f t="shared" si="43"/>
        <v>277.70672125054836</v>
      </c>
      <c r="J59" s="9">
        <f t="shared" si="44"/>
        <v>3.1277016003185748E-2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0.19563235966699952</v>
      </c>
      <c r="P59" s="9">
        <f t="shared" si="47"/>
        <v>6.1187964440457343E-3</v>
      </c>
      <c r="Q59" s="12">
        <f t="shared" si="48"/>
        <v>1.1625713243686895E-3</v>
      </c>
      <c r="R59" s="9">
        <f t="shared" si="49"/>
        <v>1.8955666666666669E-2</v>
      </c>
      <c r="S59" s="13">
        <f t="shared" si="50"/>
        <v>6.1331070271089874E-2</v>
      </c>
      <c r="T59" s="2">
        <f t="shared" si="51"/>
        <v>0.01</v>
      </c>
      <c r="U59" s="14">
        <f t="shared" si="52"/>
        <v>6.1331070271089874E-4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1.2613310702710899E-2</v>
      </c>
      <c r="AR59" s="9">
        <f t="shared" si="56"/>
        <v>9.9766666666666666</v>
      </c>
      <c r="AS59" s="1">
        <f t="shared" si="57"/>
        <v>0.19</v>
      </c>
      <c r="AT59" s="1">
        <f t="shared" si="58"/>
        <v>86666.666666666672</v>
      </c>
      <c r="AU59" s="1">
        <f t="shared" si="59"/>
        <v>13883374.949016754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4.6634615449655197</v>
      </c>
      <c r="E60" s="10">
        <f t="shared" si="61"/>
        <v>4.5567212505483896</v>
      </c>
      <c r="F60" s="7" t="s">
        <v>83</v>
      </c>
      <c r="G60" s="1">
        <v>3</v>
      </c>
      <c r="H60" s="9">
        <f t="shared" si="42"/>
        <v>4.6634615449655197</v>
      </c>
      <c r="I60" s="9">
        <f t="shared" si="43"/>
        <v>277.81346154496549</v>
      </c>
      <c r="J60" s="9">
        <f t="shared" si="44"/>
        <v>3.1701203928598098E-2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0.28928022988962049</v>
      </c>
      <c r="P60" s="9">
        <f t="shared" si="47"/>
        <v>9.170531560242598E-3</v>
      </c>
      <c r="Q60" s="12">
        <f t="shared" si="48"/>
        <v>1.7424009964460937E-3</v>
      </c>
      <c r="R60" s="9">
        <f t="shared" si="49"/>
        <v>1.8955666666666669E-2</v>
      </c>
      <c r="S60" s="13">
        <f t="shared" si="50"/>
        <v>9.1919795124382864E-2</v>
      </c>
      <c r="T60" s="2">
        <f t="shared" si="51"/>
        <v>0.01</v>
      </c>
      <c r="U60" s="14">
        <f t="shared" si="52"/>
        <v>9.1919795124382868E-4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1.2919197951243829E-2</v>
      </c>
      <c r="AR60" s="9">
        <f t="shared" si="56"/>
        <v>9.9766666666666666</v>
      </c>
      <c r="AS60" s="1">
        <f t="shared" si="57"/>
        <v>0.19</v>
      </c>
      <c r="AT60" s="1">
        <f t="shared" si="58"/>
        <v>86666.666666666672</v>
      </c>
      <c r="AU60" s="1">
        <f t="shared" si="59"/>
        <v>14220062.711936368</v>
      </c>
    </row>
    <row r="61" spans="1:48" x14ac:dyDescent="0.15">
      <c r="C61" s="7">
        <v>3</v>
      </c>
      <c r="D61" s="7">
        <f t="shared" si="60"/>
        <v>5.3162369457419301</v>
      </c>
      <c r="E61" s="10">
        <f t="shared" si="61"/>
        <v>4.6634615449655197</v>
      </c>
      <c r="F61" s="7" t="s">
        <v>83</v>
      </c>
      <c r="G61" s="1">
        <v>4</v>
      </c>
      <c r="H61" s="9">
        <f t="shared" si="42"/>
        <v>5.3162369457419301</v>
      </c>
      <c r="I61" s="9">
        <f t="shared" si="43"/>
        <v>278.46623694574191</v>
      </c>
      <c r="J61" s="9">
        <f t="shared" si="44"/>
        <v>3.4415718326641809E-2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0.37987636499604455</v>
      </c>
      <c r="P61" s="9">
        <f t="shared" si="47"/>
        <v>1.3073717976652443E-2</v>
      </c>
      <c r="Q61" s="12">
        <f t="shared" si="48"/>
        <v>2.4840064155639643E-3</v>
      </c>
      <c r="R61" s="9">
        <f t="shared" si="49"/>
        <v>1.8955666666666669E-2</v>
      </c>
      <c r="S61" s="13">
        <f t="shared" si="50"/>
        <v>0.13104294664202248</v>
      </c>
      <c r="T61" s="2">
        <f t="shared" si="51"/>
        <v>0.01</v>
      </c>
      <c r="U61" s="14">
        <f t="shared" si="52"/>
        <v>1.3104294664202248E-3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1.3310429466420226E-2</v>
      </c>
      <c r="AR61" s="9">
        <f t="shared" si="56"/>
        <v>9.9766666666666666</v>
      </c>
      <c r="AS61" s="1">
        <f t="shared" si="57"/>
        <v>0.19</v>
      </c>
      <c r="AT61" s="1">
        <f t="shared" si="58"/>
        <v>86666.666666666672</v>
      </c>
      <c r="AU61" s="1">
        <f t="shared" si="59"/>
        <v>14650688.258637479</v>
      </c>
    </row>
    <row r="62" spans="1:48" x14ac:dyDescent="0.15">
      <c r="C62" s="7">
        <v>4</v>
      </c>
      <c r="D62" s="7">
        <f t="shared" si="60"/>
        <v>8.3470512741</v>
      </c>
      <c r="E62" s="10">
        <f t="shared" si="61"/>
        <v>5.3162369457419301</v>
      </c>
      <c r="F62" s="7" t="s">
        <v>83</v>
      </c>
      <c r="G62" s="1">
        <v>5</v>
      </c>
      <c r="H62" s="9">
        <f t="shared" si="42"/>
        <v>8.3470512741</v>
      </c>
      <c r="I62" s="9">
        <f t="shared" si="43"/>
        <v>281.49705127409999</v>
      </c>
      <c r="J62" s="9">
        <f t="shared" si="44"/>
        <v>5.014816569153565E-2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0.34846251466842249</v>
      </c>
      <c r="O62" s="9">
        <f t="shared" si="62"/>
        <v>0.11810679901763627</v>
      </c>
      <c r="P62" s="9">
        <f t="shared" si="47"/>
        <v>5.9228393264333231E-3</v>
      </c>
      <c r="Q62" s="12">
        <f t="shared" si="48"/>
        <v>1.1253394720223313E-3</v>
      </c>
      <c r="R62" s="9">
        <f t="shared" si="49"/>
        <v>1.8955666666666669E-2</v>
      </c>
      <c r="S62" s="13">
        <f t="shared" si="50"/>
        <v>5.9366916068493036E-2</v>
      </c>
      <c r="T62" s="2">
        <f t="shared" si="51"/>
        <v>0.01</v>
      </c>
      <c r="U62" s="14">
        <f t="shared" si="52"/>
        <v>5.9366916068493032E-4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1.2593669160684931E-2</v>
      </c>
      <c r="AR62" s="9">
        <f t="shared" si="56"/>
        <v>9.9766666666666666</v>
      </c>
      <c r="AS62" s="1">
        <f t="shared" si="57"/>
        <v>0.19</v>
      </c>
      <c r="AT62" s="1">
        <f t="shared" si="58"/>
        <v>86666.666666666672</v>
      </c>
      <c r="AU62" s="1">
        <f t="shared" si="59"/>
        <v>13861755.65342097</v>
      </c>
    </row>
    <row r="63" spans="1:48" x14ac:dyDescent="0.15">
      <c r="C63" s="7">
        <v>5</v>
      </c>
      <c r="D63" s="7">
        <f t="shared" si="60"/>
        <v>14.0406331206774</v>
      </c>
      <c r="E63" s="10">
        <f t="shared" si="61"/>
        <v>8.3470512741</v>
      </c>
      <c r="F63" s="7" t="s">
        <v>85</v>
      </c>
      <c r="G63" s="1">
        <v>6</v>
      </c>
      <c r="H63" s="9">
        <f t="shared" si="42"/>
        <v>14.0406331206774</v>
      </c>
      <c r="I63" s="9">
        <f t="shared" si="43"/>
        <v>287.19063312067738</v>
      </c>
      <c r="J63" s="9">
        <f t="shared" si="44"/>
        <v>9.9555805957684956E-2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0.21195062635786963</v>
      </c>
      <c r="P63" s="9">
        <f t="shared" si="47"/>
        <v>2.1100915430293854E-2</v>
      </c>
      <c r="Q63" s="12">
        <f t="shared" si="48"/>
        <v>4.0091739317558326E-3</v>
      </c>
      <c r="R63" s="9">
        <f t="shared" si="49"/>
        <v>1.8955666666666669E-2</v>
      </c>
      <c r="S63" s="13">
        <f t="shared" si="50"/>
        <v>0.21150266051079705</v>
      </c>
      <c r="T63" s="2">
        <f t="shared" si="51"/>
        <v>0.01</v>
      </c>
      <c r="U63" s="14">
        <f t="shared" si="52"/>
        <v>2.1150266051079706E-3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1.411502660510797E-2</v>
      </c>
      <c r="AR63" s="9">
        <f t="shared" si="56"/>
        <v>9.9766666666666666</v>
      </c>
      <c r="AS63" s="1">
        <f t="shared" si="57"/>
        <v>0.19</v>
      </c>
      <c r="AT63" s="1">
        <f t="shared" si="58"/>
        <v>86666.666666666672</v>
      </c>
      <c r="AU63" s="1">
        <f t="shared" si="59"/>
        <v>15536302.196372887</v>
      </c>
    </row>
    <row r="64" spans="1:48" x14ac:dyDescent="0.15">
      <c r="C64" s="7">
        <v>6</v>
      </c>
      <c r="D64" s="7">
        <f t="shared" si="60"/>
        <v>16.332706819999999</v>
      </c>
      <c r="E64" s="10">
        <f t="shared" si="61"/>
        <v>14.0406331206774</v>
      </c>
      <c r="F64" s="7" t="s">
        <v>83</v>
      </c>
      <c r="G64" s="1">
        <v>7</v>
      </c>
      <c r="H64" s="9">
        <f t="shared" si="42"/>
        <v>16.332706819999999</v>
      </c>
      <c r="I64" s="9">
        <f t="shared" si="43"/>
        <v>289.48270681999998</v>
      </c>
      <c r="J64" s="9">
        <f t="shared" si="44"/>
        <v>0.1302116179000361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0.29061637759424247</v>
      </c>
      <c r="P64" s="9">
        <f t="shared" si="47"/>
        <v>3.7841628714794115E-2</v>
      </c>
      <c r="Q64" s="12">
        <f t="shared" si="48"/>
        <v>7.1899094558108816E-3</v>
      </c>
      <c r="R64" s="9">
        <f t="shared" si="49"/>
        <v>1.8955666666666669E-2</v>
      </c>
      <c r="S64" s="13">
        <f t="shared" si="50"/>
        <v>0.3793013235696035</v>
      </c>
      <c r="T64" s="2">
        <f t="shared" si="51"/>
        <v>0.01</v>
      </c>
      <c r="U64" s="14">
        <f t="shared" si="52"/>
        <v>3.7930132356960352E-3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2.3893013235696037E-2</v>
      </c>
      <c r="AR64" s="9">
        <f t="shared" si="56"/>
        <v>9.9766666666666666</v>
      </c>
      <c r="AS64" s="1">
        <f t="shared" si="57"/>
        <v>0.19</v>
      </c>
      <c r="AT64" s="1">
        <f t="shared" si="58"/>
        <v>86666.666666666672</v>
      </c>
      <c r="AU64" s="1">
        <f t="shared" si="59"/>
        <v>26298857.550674189</v>
      </c>
    </row>
    <row r="65" spans="1:48" x14ac:dyDescent="0.15">
      <c r="C65" s="7">
        <v>7</v>
      </c>
      <c r="D65" s="7">
        <f t="shared" si="60"/>
        <v>18.062254005483901</v>
      </c>
      <c r="E65" s="10">
        <f t="shared" si="61"/>
        <v>16.332706819999999</v>
      </c>
      <c r="F65" s="7" t="s">
        <v>83</v>
      </c>
      <c r="G65" s="1">
        <v>8</v>
      </c>
      <c r="H65" s="9">
        <f t="shared" si="42"/>
        <v>18.062254005483901</v>
      </c>
      <c r="I65" s="9">
        <f t="shared" si="43"/>
        <v>291.21225400548389</v>
      </c>
      <c r="J65" s="9">
        <f t="shared" si="44"/>
        <v>0.15900320373367854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0.35254141554611501</v>
      </c>
      <c r="P65" s="9">
        <f t="shared" si="47"/>
        <v>5.6055214520638351E-2</v>
      </c>
      <c r="Q65" s="12">
        <f t="shared" si="48"/>
        <v>1.0650490758921287E-2</v>
      </c>
      <c r="R65" s="9">
        <f t="shared" si="49"/>
        <v>1.8955666666666669E-2</v>
      </c>
      <c r="S65" s="13">
        <f t="shared" si="50"/>
        <v>0.56186315924462094</v>
      </c>
      <c r="T65" s="2">
        <f t="shared" si="51"/>
        <v>0.01</v>
      </c>
      <c r="U65" s="14">
        <f t="shared" si="52"/>
        <v>5.6186315924462091E-3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2.5718631592446209E-2</v>
      </c>
      <c r="AR65" s="9">
        <f t="shared" si="56"/>
        <v>9.9766666666666666</v>
      </c>
      <c r="AS65" s="1">
        <f t="shared" si="57"/>
        <v>0.19</v>
      </c>
      <c r="AT65" s="1">
        <f t="shared" si="58"/>
        <v>86666.666666666672</v>
      </c>
      <c r="AU65" s="1">
        <f t="shared" si="59"/>
        <v>28308301.760680296</v>
      </c>
    </row>
    <row r="66" spans="1:48" x14ac:dyDescent="0.15">
      <c r="C66" s="7">
        <v>8</v>
      </c>
      <c r="D66" s="7">
        <f t="shared" si="60"/>
        <v>17.944231152258102</v>
      </c>
      <c r="E66" s="10">
        <f t="shared" si="61"/>
        <v>18.062254005483901</v>
      </c>
      <c r="F66" s="7" t="s">
        <v>83</v>
      </c>
      <c r="G66" s="1">
        <v>9</v>
      </c>
      <c r="H66" s="9">
        <f t="shared" si="42"/>
        <v>17.944231152258102</v>
      </c>
      <c r="I66" s="9">
        <f t="shared" si="43"/>
        <v>291.09423115225809</v>
      </c>
      <c r="J66" s="9">
        <f t="shared" si="44"/>
        <v>0.15686226551976987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0.39625286769214335</v>
      </c>
      <c r="P66" s="9">
        <f t="shared" si="47"/>
        <v>6.2157122544895228E-2</v>
      </c>
      <c r="Q66" s="12">
        <f t="shared" si="48"/>
        <v>1.1809853283530094E-2</v>
      </c>
      <c r="R66" s="9">
        <f t="shared" si="49"/>
        <v>1.8955666666666669E-2</v>
      </c>
      <c r="S66" s="13">
        <f t="shared" si="50"/>
        <v>0.62302495033306271</v>
      </c>
      <c r="T66" s="2">
        <f t="shared" si="51"/>
        <v>0.01</v>
      </c>
      <c r="U66" s="14">
        <f t="shared" si="52"/>
        <v>6.2302495033306274E-3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2.6330249503330627E-2</v>
      </c>
      <c r="AR66" s="9">
        <f t="shared" si="56"/>
        <v>9.9766666666666666</v>
      </c>
      <c r="AS66" s="1">
        <f t="shared" si="57"/>
        <v>0.19</v>
      </c>
      <c r="AT66" s="1">
        <f t="shared" si="58"/>
        <v>86666.666666666672</v>
      </c>
      <c r="AU66" s="1">
        <f t="shared" si="59"/>
        <v>28981504.933303144</v>
      </c>
    </row>
    <row r="67" spans="1:48" x14ac:dyDescent="0.15">
      <c r="C67" s="7">
        <v>9</v>
      </c>
      <c r="D67" s="7">
        <f t="shared" si="60"/>
        <v>17.795994632666702</v>
      </c>
      <c r="E67" s="10">
        <f t="shared" si="61"/>
        <v>17.944231152258102</v>
      </c>
      <c r="F67" s="7" t="s">
        <v>83</v>
      </c>
      <c r="G67" s="1">
        <v>10</v>
      </c>
      <c r="H67" s="9">
        <f t="shared" si="42"/>
        <v>17.795994632666702</v>
      </c>
      <c r="I67" s="9">
        <f t="shared" si="43"/>
        <v>290.94599463266667</v>
      </c>
      <c r="J67" s="9">
        <f t="shared" si="44"/>
        <v>0.15421164185869049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0.43386241181391477</v>
      </c>
      <c r="P67" s="9">
        <f t="shared" si="47"/>
        <v>6.6906634866595108E-2</v>
      </c>
      <c r="Q67" s="12">
        <f t="shared" si="48"/>
        <v>1.271226062465307E-2</v>
      </c>
      <c r="R67" s="9">
        <f t="shared" si="49"/>
        <v>1.8955666666666669E-2</v>
      </c>
      <c r="S67" s="13">
        <f t="shared" si="50"/>
        <v>0.67063115469356926</v>
      </c>
      <c r="T67" s="2">
        <f t="shared" si="51"/>
        <v>0.01</v>
      </c>
      <c r="U67" s="14">
        <f t="shared" si="52"/>
        <v>6.7063115469356924E-3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2.6806311546935691E-2</v>
      </c>
      <c r="AR67" s="9">
        <f t="shared" si="56"/>
        <v>9.9766666666666666</v>
      </c>
      <c r="AS67" s="1">
        <f t="shared" si="57"/>
        <v>0.19</v>
      </c>
      <c r="AT67" s="1">
        <f t="shared" si="58"/>
        <v>86666.666666666672</v>
      </c>
      <c r="AU67" s="1">
        <f t="shared" si="59"/>
        <v>29505502.796048548</v>
      </c>
    </row>
    <row r="68" spans="1:48" x14ac:dyDescent="0.15">
      <c r="C68" s="7">
        <v>10</v>
      </c>
      <c r="D68" s="7">
        <f t="shared" si="60"/>
        <v>10.2851945603548</v>
      </c>
      <c r="E68" s="10">
        <f t="shared" si="61"/>
        <v>17.795994632666702</v>
      </c>
      <c r="F68" s="7" t="s">
        <v>83</v>
      </c>
      <c r="G68" s="1">
        <v>11</v>
      </c>
      <c r="H68" s="9">
        <f t="shared" si="42"/>
        <v>10.2851945603548</v>
      </c>
      <c r="I68" s="9">
        <f t="shared" si="43"/>
        <v>283.43519456035477</v>
      </c>
      <c r="J68" s="9">
        <f t="shared" si="44"/>
        <v>6.3529558528555755E-2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0.34860798809995375</v>
      </c>
      <c r="O68" s="9">
        <f t="shared" si="62"/>
        <v>0.11811445551403266</v>
      </c>
      <c r="P68" s="9">
        <f t="shared" si="47"/>
        <v>7.5037592146472328E-3</v>
      </c>
      <c r="Q68" s="12">
        <f t="shared" si="48"/>
        <v>1.4257142507829743E-3</v>
      </c>
      <c r="R68" s="9">
        <f t="shared" si="49"/>
        <v>1.8955666666666669E-2</v>
      </c>
      <c r="S68" s="13">
        <f t="shared" si="50"/>
        <v>7.5213089354967247E-2</v>
      </c>
      <c r="T68" s="2">
        <f t="shared" si="51"/>
        <v>0.01</v>
      </c>
      <c r="U68" s="14">
        <f t="shared" si="52"/>
        <v>7.5213089354967246E-4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1.2752130893549672E-2</v>
      </c>
      <c r="AR68" s="9">
        <f t="shared" si="56"/>
        <v>9.9766666666666666</v>
      </c>
      <c r="AS68" s="1">
        <f t="shared" si="57"/>
        <v>0.19</v>
      </c>
      <c r="AT68" s="1">
        <f t="shared" si="58"/>
        <v>86666.666666666672</v>
      </c>
      <c r="AU68" s="1">
        <f t="shared" si="59"/>
        <v>14036173.274954649</v>
      </c>
    </row>
    <row r="69" spans="1:48" x14ac:dyDescent="0.15">
      <c r="C69" s="7">
        <v>11</v>
      </c>
      <c r="D69" s="7">
        <f t="shared" si="60"/>
        <v>6.0494134900333298</v>
      </c>
      <c r="E69" s="10">
        <f t="shared" si="61"/>
        <v>10.2851945603548</v>
      </c>
      <c r="F69" s="7" t="s">
        <v>85</v>
      </c>
      <c r="G69" s="1">
        <v>12</v>
      </c>
      <c r="H69" s="9">
        <f t="shared" si="42"/>
        <v>6.0494134900333298</v>
      </c>
      <c r="I69" s="9">
        <f t="shared" si="43"/>
        <v>279.19941349003329</v>
      </c>
      <c r="J69" s="9">
        <f t="shared" si="44"/>
        <v>3.7725391647044748E-2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0.21037736296605208</v>
      </c>
      <c r="P69" s="9">
        <f t="shared" si="47"/>
        <v>7.936568411566803E-3</v>
      </c>
      <c r="Q69" s="12">
        <f t="shared" si="48"/>
        <v>1.5079479981976926E-3</v>
      </c>
      <c r="R69" s="9">
        <f t="shared" si="49"/>
        <v>1.8955666666666669E-2</v>
      </c>
      <c r="S69" s="13">
        <f t="shared" si="50"/>
        <v>7.9551303824592065E-2</v>
      </c>
      <c r="T69" s="2">
        <f t="shared" si="51"/>
        <v>0.01</v>
      </c>
      <c r="U69" s="14">
        <f t="shared" si="52"/>
        <v>7.9551303824592062E-4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1.2795513038245922E-2</v>
      </c>
      <c r="AR69" s="9">
        <f t="shared" si="56"/>
        <v>9.9766666666666666</v>
      </c>
      <c r="AS69" s="1">
        <f t="shared" si="57"/>
        <v>0.19</v>
      </c>
      <c r="AT69" s="1">
        <f t="shared" si="58"/>
        <v>86666.666666666672</v>
      </c>
      <c r="AU69" s="1">
        <f t="shared" si="59"/>
        <v>14083923.670953464</v>
      </c>
      <c r="AV69" s="1">
        <f>SUM(AU58:AU69)</f>
        <v>227005137.71069312</v>
      </c>
    </row>
    <row r="70" spans="1:48" x14ac:dyDescent="0.15">
      <c r="C70" s="7">
        <v>12</v>
      </c>
      <c r="D70" s="7">
        <f t="shared" si="60"/>
        <v>5.2822138188064498</v>
      </c>
      <c r="E70" s="10">
        <f t="shared" si="61"/>
        <v>6.0494134900333298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6.3364331526774196</v>
      </c>
      <c r="E73" s="7"/>
      <c r="F73" s="7"/>
      <c r="G73" s="1">
        <v>1</v>
      </c>
      <c r="H73" s="9">
        <f t="shared" ref="H73:H84" si="63">E74</f>
        <v>6.3364331526774196</v>
      </c>
      <c r="I73" s="9">
        <f t="shared" ref="I73:I84" si="64">H73+273.15</f>
        <v>279.48643315267742</v>
      </c>
      <c r="J73" s="9">
        <f t="shared" ref="J73:J84" si="65">EXP(($C$15*(I73-$C$13))/($C$16*I73*$C$13))</f>
        <v>3.9100972265290655E-2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4.2815564630493269E-3</v>
      </c>
      <c r="Q73" s="12">
        <f t="shared" ref="Q73:Q84" si="69">P73*$B$75</f>
        <v>7.7068016334887884E-4</v>
      </c>
      <c r="R73" s="9">
        <f t="shared" ref="R73:R84" si="70">L73*$B$75</f>
        <v>1.9710000000000002E-2</v>
      </c>
      <c r="S73" s="13">
        <f t="shared" ref="S73:S84" si="71">Q73/R73</f>
        <v>3.9100972265290655E-2</v>
      </c>
      <c r="T73" s="2">
        <f t="shared" ref="T73:T84" si="72">$B$74/100</f>
        <v>0.01</v>
      </c>
      <c r="U73" s="14">
        <f t="shared" ref="U73:U84" si="73">S73*T73</f>
        <v>3.9100972265290659E-4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1.2991009722652908E-2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42000</v>
      </c>
      <c r="AU73" s="1">
        <f t="shared" ref="AU73:AU84" si="80">AT73*10000*AS73*0.67*AR73*AQ73</f>
        <v>7205325.8379663751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4.5567212505483896</v>
      </c>
      <c r="E74" s="10">
        <f t="shared" ref="E74:E85" si="82">D73</f>
        <v>6.3364331526774196</v>
      </c>
      <c r="F74" s="7" t="s">
        <v>83</v>
      </c>
      <c r="G74" s="1">
        <v>2</v>
      </c>
      <c r="H74" s="9">
        <f t="shared" si="63"/>
        <v>4.5567212505483896</v>
      </c>
      <c r="I74" s="9">
        <f t="shared" si="64"/>
        <v>277.70672125054836</v>
      </c>
      <c r="J74" s="9">
        <f t="shared" si="65"/>
        <v>3.1277016003185748E-2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0.21471844353695069</v>
      </c>
      <c r="P74" s="9">
        <f t="shared" si="68"/>
        <v>6.7157521946843417E-3</v>
      </c>
      <c r="Q74" s="12">
        <f t="shared" si="69"/>
        <v>1.2088353950431814E-3</v>
      </c>
      <c r="R74" s="9">
        <f t="shared" si="70"/>
        <v>1.9710000000000002E-2</v>
      </c>
      <c r="S74" s="13">
        <f t="shared" si="71"/>
        <v>6.1331070271089867E-2</v>
      </c>
      <c r="T74" s="2">
        <f t="shared" si="72"/>
        <v>0.01</v>
      </c>
      <c r="U74" s="14">
        <f t="shared" si="73"/>
        <v>6.1331070271089863E-4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1.3213310702710899E-2</v>
      </c>
      <c r="AR74" s="9">
        <f t="shared" si="77"/>
        <v>10.950000000000001</v>
      </c>
      <c r="AS74" s="1">
        <f t="shared" si="78"/>
        <v>0.18</v>
      </c>
      <c r="AT74" s="1">
        <f t="shared" si="79"/>
        <v>42000</v>
      </c>
      <c r="AU74" s="1">
        <f t="shared" si="80"/>
        <v>7328622.7201651512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4.6634615449655197</v>
      </c>
      <c r="E75" s="10">
        <f t="shared" si="82"/>
        <v>4.5567212505483896</v>
      </c>
      <c r="F75" s="7" t="s">
        <v>83</v>
      </c>
      <c r="G75" s="1">
        <v>3</v>
      </c>
      <c r="H75" s="9">
        <f t="shared" si="63"/>
        <v>4.6634615449655197</v>
      </c>
      <c r="I75" s="9">
        <f t="shared" si="64"/>
        <v>277.81346154496549</v>
      </c>
      <c r="J75" s="9">
        <f t="shared" si="65"/>
        <v>3.1701203928598098E-2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0.31750269134226639</v>
      </c>
      <c r="P75" s="9">
        <f t="shared" si="68"/>
        <v>1.0065217566119925E-2</v>
      </c>
      <c r="Q75" s="12">
        <f t="shared" si="69"/>
        <v>1.8117391619015865E-3</v>
      </c>
      <c r="R75" s="9">
        <f t="shared" si="70"/>
        <v>1.9710000000000002E-2</v>
      </c>
      <c r="S75" s="13">
        <f t="shared" si="71"/>
        <v>9.1919795124382864E-2</v>
      </c>
      <c r="T75" s="2">
        <f t="shared" si="72"/>
        <v>0.01</v>
      </c>
      <c r="U75" s="14">
        <f t="shared" si="73"/>
        <v>9.1919795124382868E-4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1.3519197951243829E-2</v>
      </c>
      <c r="AR75" s="9">
        <f t="shared" si="77"/>
        <v>10.950000000000001</v>
      </c>
      <c r="AS75" s="1">
        <f t="shared" si="78"/>
        <v>0.18</v>
      </c>
      <c r="AT75" s="1">
        <f t="shared" si="79"/>
        <v>42000</v>
      </c>
      <c r="AU75" s="1">
        <f t="shared" si="80"/>
        <v>7498279.8401591061</v>
      </c>
    </row>
    <row r="76" spans="1:48" x14ac:dyDescent="0.15">
      <c r="C76" s="7">
        <v>3</v>
      </c>
      <c r="D76" s="7">
        <f t="shared" si="81"/>
        <v>5.3162369457419301</v>
      </c>
      <c r="E76" s="10">
        <f t="shared" si="82"/>
        <v>4.6634615449655197</v>
      </c>
      <c r="F76" s="7" t="s">
        <v>83</v>
      </c>
      <c r="G76" s="1">
        <v>4</v>
      </c>
      <c r="H76" s="9">
        <f t="shared" si="63"/>
        <v>5.3162369457419301</v>
      </c>
      <c r="I76" s="9">
        <f t="shared" si="64"/>
        <v>278.46623694574191</v>
      </c>
      <c r="J76" s="9">
        <f t="shared" si="65"/>
        <v>3.4415718326641809E-2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0.41693747377614648</v>
      </c>
      <c r="P76" s="9">
        <f t="shared" si="68"/>
        <v>1.4349202657301463E-2</v>
      </c>
      <c r="Q76" s="12">
        <f t="shared" si="69"/>
        <v>2.5828564783142633E-3</v>
      </c>
      <c r="R76" s="9">
        <f t="shared" si="70"/>
        <v>1.9710000000000002E-2</v>
      </c>
      <c r="S76" s="13">
        <f t="shared" si="71"/>
        <v>0.13104294664202248</v>
      </c>
      <c r="T76" s="2">
        <f t="shared" si="72"/>
        <v>0.01</v>
      </c>
      <c r="U76" s="14">
        <f t="shared" si="73"/>
        <v>1.3104294664202248E-3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1.3910429466420226E-2</v>
      </c>
      <c r="AR76" s="9">
        <f t="shared" si="77"/>
        <v>10.950000000000001</v>
      </c>
      <c r="AS76" s="1">
        <f t="shared" si="78"/>
        <v>0.18</v>
      </c>
      <c r="AT76" s="1">
        <f t="shared" si="79"/>
        <v>42000</v>
      </c>
      <c r="AU76" s="1">
        <f t="shared" si="80"/>
        <v>7715272.252997634</v>
      </c>
    </row>
    <row r="77" spans="1:48" x14ac:dyDescent="0.15">
      <c r="C77" s="7">
        <v>4</v>
      </c>
      <c r="D77" s="7">
        <f t="shared" si="81"/>
        <v>8.3470512741</v>
      </c>
      <c r="E77" s="10">
        <f t="shared" si="82"/>
        <v>5.3162369457419301</v>
      </c>
      <c r="F77" s="7" t="s">
        <v>83</v>
      </c>
      <c r="G77" s="1">
        <v>5</v>
      </c>
      <c r="H77" s="9">
        <f t="shared" si="63"/>
        <v>8.3470512741</v>
      </c>
      <c r="I77" s="9">
        <f t="shared" si="64"/>
        <v>281.49705127409999</v>
      </c>
      <c r="J77" s="9">
        <f t="shared" si="65"/>
        <v>5.014816569153565E-2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0.38245885756290277</v>
      </c>
      <c r="O77" s="9">
        <f t="shared" si="83"/>
        <v>0.12962941355594226</v>
      </c>
      <c r="P77" s="9">
        <f t="shared" si="68"/>
        <v>6.5006773094999897E-3</v>
      </c>
      <c r="Q77" s="12">
        <f t="shared" si="69"/>
        <v>1.1701219157099982E-3</v>
      </c>
      <c r="R77" s="9">
        <f t="shared" si="70"/>
        <v>1.9710000000000002E-2</v>
      </c>
      <c r="S77" s="13">
        <f t="shared" si="71"/>
        <v>5.936691606849305E-2</v>
      </c>
      <c r="T77" s="2">
        <f t="shared" si="72"/>
        <v>0.01</v>
      </c>
      <c r="U77" s="14">
        <f t="shared" si="73"/>
        <v>5.9366916068493054E-4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1.3193669160684931E-2</v>
      </c>
      <c r="AR77" s="9">
        <f t="shared" si="77"/>
        <v>10.950000000000001</v>
      </c>
      <c r="AS77" s="1">
        <f t="shared" si="78"/>
        <v>0.18</v>
      </c>
      <c r="AT77" s="1">
        <f t="shared" si="79"/>
        <v>42000</v>
      </c>
      <c r="AU77" s="1">
        <f t="shared" si="80"/>
        <v>7317728.7470807936</v>
      </c>
    </row>
    <row r="78" spans="1:48" x14ac:dyDescent="0.15">
      <c r="C78" s="7">
        <v>5</v>
      </c>
      <c r="D78" s="7">
        <f t="shared" si="81"/>
        <v>14.0406331206774</v>
      </c>
      <c r="E78" s="10">
        <f t="shared" si="82"/>
        <v>8.3470512741</v>
      </c>
      <c r="F78" s="7" t="s">
        <v>85</v>
      </c>
      <c r="G78" s="1">
        <v>6</v>
      </c>
      <c r="H78" s="9">
        <f t="shared" si="63"/>
        <v>14.0406331206774</v>
      </c>
      <c r="I78" s="9">
        <f t="shared" si="64"/>
        <v>287.19063312067738</v>
      </c>
      <c r="J78" s="9">
        <f t="shared" si="65"/>
        <v>9.9555805957684956E-2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0.23262873624644229</v>
      </c>
      <c r="P78" s="9">
        <f t="shared" si="68"/>
        <v>2.315954132593228E-2</v>
      </c>
      <c r="Q78" s="12">
        <f t="shared" si="69"/>
        <v>4.1687174386678101E-3</v>
      </c>
      <c r="R78" s="9">
        <f t="shared" si="70"/>
        <v>1.9710000000000002E-2</v>
      </c>
      <c r="S78" s="13">
        <f t="shared" si="71"/>
        <v>0.21150266051079705</v>
      </c>
      <c r="T78" s="2">
        <f t="shared" si="72"/>
        <v>0.01</v>
      </c>
      <c r="U78" s="14">
        <f t="shared" si="73"/>
        <v>2.1150266051079706E-3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1.471502660510797E-2</v>
      </c>
      <c r="AR78" s="9">
        <f t="shared" si="77"/>
        <v>10.950000000000001</v>
      </c>
      <c r="AS78" s="1">
        <f t="shared" si="78"/>
        <v>0.18</v>
      </c>
      <c r="AT78" s="1">
        <f t="shared" si="79"/>
        <v>42000</v>
      </c>
      <c r="AU78" s="1">
        <f t="shared" si="80"/>
        <v>8161533.527241121</v>
      </c>
    </row>
    <row r="79" spans="1:48" x14ac:dyDescent="0.15">
      <c r="C79" s="7">
        <v>6</v>
      </c>
      <c r="D79" s="7">
        <f t="shared" si="81"/>
        <v>16.332706819999999</v>
      </c>
      <c r="E79" s="10">
        <f t="shared" si="82"/>
        <v>14.0406331206774</v>
      </c>
      <c r="F79" s="7" t="s">
        <v>83</v>
      </c>
      <c r="G79" s="1">
        <v>7</v>
      </c>
      <c r="H79" s="9">
        <f t="shared" si="63"/>
        <v>16.332706819999999</v>
      </c>
      <c r="I79" s="9">
        <f t="shared" si="64"/>
        <v>289.48270681999998</v>
      </c>
      <c r="J79" s="9">
        <f t="shared" si="65"/>
        <v>0.1302116179000361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0.31896919492051001</v>
      </c>
      <c r="P79" s="9">
        <f t="shared" si="68"/>
        <v>4.1533494930871585E-2</v>
      </c>
      <c r="Q79" s="12">
        <f t="shared" si="69"/>
        <v>7.4760290875568848E-3</v>
      </c>
      <c r="R79" s="9">
        <f t="shared" si="70"/>
        <v>1.9710000000000002E-2</v>
      </c>
      <c r="S79" s="13">
        <f t="shared" si="71"/>
        <v>0.37930132356960344</v>
      </c>
      <c r="T79" s="2">
        <f t="shared" si="72"/>
        <v>0.01</v>
      </c>
      <c r="U79" s="14">
        <f t="shared" si="73"/>
        <v>3.7930132356960343E-3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2.5393013235696035E-2</v>
      </c>
      <c r="AR79" s="9">
        <f t="shared" si="77"/>
        <v>10.950000000000001</v>
      </c>
      <c r="AS79" s="1">
        <f t="shared" si="78"/>
        <v>0.18</v>
      </c>
      <c r="AT79" s="1">
        <f t="shared" si="79"/>
        <v>42000</v>
      </c>
      <c r="AU79" s="1">
        <f t="shared" si="80"/>
        <v>14083965.625238508</v>
      </c>
    </row>
    <row r="80" spans="1:48" x14ac:dyDescent="0.15">
      <c r="C80" s="7">
        <v>7</v>
      </c>
      <c r="D80" s="7">
        <f t="shared" si="81"/>
        <v>18.062254005483901</v>
      </c>
      <c r="E80" s="10">
        <f t="shared" si="82"/>
        <v>16.332706819999999</v>
      </c>
      <c r="F80" s="7" t="s">
        <v>83</v>
      </c>
      <c r="G80" s="1">
        <v>8</v>
      </c>
      <c r="H80" s="9">
        <f t="shared" si="63"/>
        <v>18.062254005483901</v>
      </c>
      <c r="I80" s="9">
        <f t="shared" si="64"/>
        <v>291.21225400548389</v>
      </c>
      <c r="J80" s="9">
        <f t="shared" si="65"/>
        <v>0.15900320373367854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0.38693569998963845</v>
      </c>
      <c r="P80" s="9">
        <f t="shared" si="68"/>
        <v>6.1524015937286E-2</v>
      </c>
      <c r="Q80" s="12">
        <f t="shared" si="69"/>
        <v>1.1074322868711479E-2</v>
      </c>
      <c r="R80" s="9">
        <f t="shared" si="70"/>
        <v>1.9710000000000002E-2</v>
      </c>
      <c r="S80" s="13">
        <f t="shared" si="71"/>
        <v>0.56186315924462094</v>
      </c>
      <c r="T80" s="2">
        <f t="shared" si="72"/>
        <v>0.01</v>
      </c>
      <c r="U80" s="14">
        <f t="shared" si="73"/>
        <v>5.6186315924462091E-3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2.721863159244621E-2</v>
      </c>
      <c r="AR80" s="9">
        <f t="shared" si="77"/>
        <v>10.950000000000001</v>
      </c>
      <c r="AS80" s="1">
        <f t="shared" si="78"/>
        <v>0.18</v>
      </c>
      <c r="AT80" s="1">
        <f t="shared" si="79"/>
        <v>42000</v>
      </c>
      <c r="AU80" s="1">
        <f t="shared" si="80"/>
        <v>15096525.495255411</v>
      </c>
    </row>
    <row r="81" spans="1:48" x14ac:dyDescent="0.15">
      <c r="C81" s="7">
        <v>8</v>
      </c>
      <c r="D81" s="7">
        <f t="shared" si="81"/>
        <v>17.944231152258102</v>
      </c>
      <c r="E81" s="10">
        <f t="shared" si="82"/>
        <v>18.062254005483901</v>
      </c>
      <c r="F81" s="7" t="s">
        <v>83</v>
      </c>
      <c r="G81" s="1">
        <v>9</v>
      </c>
      <c r="H81" s="9">
        <f t="shared" si="63"/>
        <v>17.944231152258102</v>
      </c>
      <c r="I81" s="9">
        <f t="shared" si="64"/>
        <v>291.09423115225809</v>
      </c>
      <c r="J81" s="9">
        <f t="shared" si="65"/>
        <v>0.15686226551976987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0.43491168405235242</v>
      </c>
      <c r="P81" s="9">
        <f t="shared" si="68"/>
        <v>6.8221232061470363E-2</v>
      </c>
      <c r="Q81" s="12">
        <f t="shared" si="69"/>
        <v>1.2279821771064665E-2</v>
      </c>
      <c r="R81" s="9">
        <f t="shared" si="70"/>
        <v>1.9710000000000002E-2</v>
      </c>
      <c r="S81" s="13">
        <f t="shared" si="71"/>
        <v>0.6230249503330626</v>
      </c>
      <c r="T81" s="2">
        <f t="shared" si="72"/>
        <v>0.01</v>
      </c>
      <c r="U81" s="14">
        <f t="shared" si="73"/>
        <v>6.2302495033306265E-3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2.7830249503330629E-2</v>
      </c>
      <c r="AR81" s="9">
        <f t="shared" si="77"/>
        <v>10.950000000000001</v>
      </c>
      <c r="AS81" s="1">
        <f t="shared" si="78"/>
        <v>0.18</v>
      </c>
      <c r="AT81" s="1">
        <f t="shared" si="79"/>
        <v>42000</v>
      </c>
      <c r="AU81" s="1">
        <f t="shared" si="80"/>
        <v>15435752.886377597</v>
      </c>
    </row>
    <row r="82" spans="1:48" x14ac:dyDescent="0.15">
      <c r="C82" s="7">
        <v>9</v>
      </c>
      <c r="D82" s="7">
        <f t="shared" si="81"/>
        <v>17.795994632666702</v>
      </c>
      <c r="E82" s="10">
        <f t="shared" si="82"/>
        <v>17.944231152258102</v>
      </c>
      <c r="F82" s="7" t="s">
        <v>83</v>
      </c>
      <c r="G82" s="1">
        <v>10</v>
      </c>
      <c r="H82" s="9">
        <f t="shared" si="63"/>
        <v>17.795994632666702</v>
      </c>
      <c r="I82" s="9">
        <f t="shared" si="64"/>
        <v>290.94599463266667</v>
      </c>
      <c r="J82" s="9">
        <f t="shared" si="65"/>
        <v>0.15421164185869049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0.47619045199088206</v>
      </c>
      <c r="P82" s="9">
        <f t="shared" si="68"/>
        <v>7.3434111438945848E-2</v>
      </c>
      <c r="Q82" s="12">
        <f t="shared" si="69"/>
        <v>1.3218140059010253E-2</v>
      </c>
      <c r="R82" s="9">
        <f t="shared" si="70"/>
        <v>1.9710000000000002E-2</v>
      </c>
      <c r="S82" s="13">
        <f t="shared" si="71"/>
        <v>0.67063115469356938</v>
      </c>
      <c r="T82" s="2">
        <f t="shared" si="72"/>
        <v>0.01</v>
      </c>
      <c r="U82" s="14">
        <f t="shared" si="73"/>
        <v>6.7063115469356942E-3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2.8306311546935695E-2</v>
      </c>
      <c r="AR82" s="9">
        <f t="shared" si="77"/>
        <v>10.950000000000001</v>
      </c>
      <c r="AS82" s="1">
        <f t="shared" si="78"/>
        <v>0.18</v>
      </c>
      <c r="AT82" s="1">
        <f t="shared" si="79"/>
        <v>42000</v>
      </c>
      <c r="AU82" s="1">
        <f t="shared" si="80"/>
        <v>15699795.652605485</v>
      </c>
    </row>
    <row r="83" spans="1:48" x14ac:dyDescent="0.15">
      <c r="C83" s="7">
        <v>10</v>
      </c>
      <c r="D83" s="7">
        <f t="shared" si="81"/>
        <v>10.2851945603548</v>
      </c>
      <c r="E83" s="10">
        <f t="shared" si="82"/>
        <v>17.795994632666702</v>
      </c>
      <c r="F83" s="7" t="s">
        <v>83</v>
      </c>
      <c r="G83" s="1">
        <v>11</v>
      </c>
      <c r="H83" s="9">
        <f t="shared" si="63"/>
        <v>10.2851945603548</v>
      </c>
      <c r="I83" s="9">
        <f t="shared" si="64"/>
        <v>283.43519456035477</v>
      </c>
      <c r="J83" s="9">
        <f t="shared" si="65"/>
        <v>6.3529558528555755E-2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0.38261852352433939</v>
      </c>
      <c r="O83" s="9">
        <f t="shared" si="83"/>
        <v>0.12963781702759686</v>
      </c>
      <c r="P83" s="9">
        <f t="shared" si="68"/>
        <v>8.235833284368917E-3</v>
      </c>
      <c r="Q83" s="12">
        <f t="shared" si="69"/>
        <v>1.4824499911864049E-3</v>
      </c>
      <c r="R83" s="9">
        <f t="shared" si="70"/>
        <v>1.9710000000000002E-2</v>
      </c>
      <c r="S83" s="13">
        <f t="shared" si="71"/>
        <v>7.5213089354967261E-2</v>
      </c>
      <c r="T83" s="2">
        <f t="shared" si="72"/>
        <v>0.01</v>
      </c>
      <c r="U83" s="14">
        <f t="shared" si="73"/>
        <v>7.5213089354967267E-4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1.3352130893549672E-2</v>
      </c>
      <c r="AR83" s="9">
        <f t="shared" si="77"/>
        <v>10.950000000000001</v>
      </c>
      <c r="AS83" s="1">
        <f t="shared" si="78"/>
        <v>0.18</v>
      </c>
      <c r="AT83" s="1">
        <f t="shared" si="79"/>
        <v>42000</v>
      </c>
      <c r="AU83" s="1">
        <f t="shared" si="80"/>
        <v>7405617.8675198536</v>
      </c>
    </row>
    <row r="84" spans="1:48" x14ac:dyDescent="0.15">
      <c r="C84" s="7">
        <v>11</v>
      </c>
      <c r="D84" s="7">
        <f t="shared" si="81"/>
        <v>6.0494134900333298</v>
      </c>
      <c r="E84" s="10">
        <f t="shared" si="82"/>
        <v>10.2851945603548</v>
      </c>
      <c r="F84" s="7" t="s">
        <v>85</v>
      </c>
      <c r="G84" s="1">
        <v>12</v>
      </c>
      <c r="H84" s="9">
        <f t="shared" si="63"/>
        <v>6.0494134900333298</v>
      </c>
      <c r="I84" s="9">
        <f t="shared" si="64"/>
        <v>279.19941349003329</v>
      </c>
      <c r="J84" s="9">
        <f t="shared" si="65"/>
        <v>3.7725391647044748E-2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0.23090198374322796</v>
      </c>
      <c r="P84" s="9">
        <f t="shared" si="68"/>
        <v>8.7108677687928338E-3</v>
      </c>
      <c r="Q84" s="12">
        <f t="shared" si="69"/>
        <v>1.5679561983827101E-3</v>
      </c>
      <c r="R84" s="9">
        <f t="shared" si="70"/>
        <v>1.9710000000000002E-2</v>
      </c>
      <c r="S84" s="13">
        <f t="shared" si="71"/>
        <v>7.9551303824592079E-2</v>
      </c>
      <c r="T84" s="2">
        <f t="shared" si="72"/>
        <v>0.01</v>
      </c>
      <c r="U84" s="14">
        <f t="shared" si="73"/>
        <v>7.9551303824592083E-4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1.3395513038245922E-2</v>
      </c>
      <c r="AR84" s="9">
        <f t="shared" si="77"/>
        <v>10.950000000000001</v>
      </c>
      <c r="AS84" s="1">
        <f t="shared" si="78"/>
        <v>0.18</v>
      </c>
      <c r="AT84" s="1">
        <f t="shared" si="79"/>
        <v>42000</v>
      </c>
      <c r="AU84" s="1">
        <f t="shared" si="80"/>
        <v>7429679.3142248951</v>
      </c>
      <c r="AV84" s="1">
        <f>SUM(AU73:AU84)</f>
        <v>120378099.76683195</v>
      </c>
    </row>
    <row r="85" spans="1:48" x14ac:dyDescent="0.15">
      <c r="C85" s="7">
        <v>12</v>
      </c>
      <c r="D85" s="7">
        <f t="shared" si="81"/>
        <v>5.2822138188064498</v>
      </c>
      <c r="E85" s="10">
        <f t="shared" si="82"/>
        <v>6.0494134900333298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6.3364331526774196</v>
      </c>
      <c r="E89" s="7"/>
      <c r="F89" s="7"/>
      <c r="G89" s="1">
        <v>1</v>
      </c>
      <c r="H89" s="9">
        <f t="shared" ref="H89:H100" si="84">E90</f>
        <v>6.3364331526774196</v>
      </c>
      <c r="I89" s="9">
        <f t="shared" ref="I89:I100" si="85">H89+273.15</f>
        <v>279.48643315267742</v>
      </c>
      <c r="J89" s="9">
        <f t="shared" ref="J89:J100" si="86">EXP(($C$15*(I89-$C$13))/($C$16*I89*$C$13))</f>
        <v>3.9100972265290655E-2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0.20744141063473989</v>
      </c>
      <c r="Q89" s="12">
        <f t="shared" ref="Q89:Q100" si="90">P89*$B$91</f>
        <v>9.3348634785632947E-2</v>
      </c>
      <c r="R89" s="9">
        <f t="shared" ref="R89:R100" si="91">L89*$B$91</f>
        <v>2.3873737500000001</v>
      </c>
      <c r="S89" s="13">
        <f t="shared" ref="S89:S100" si="92">Q89/R89</f>
        <v>3.9100972265290655E-2</v>
      </c>
      <c r="T89" s="2">
        <f t="shared" ref="T89:T100" si="93">$B$90/100</f>
        <v>0.51</v>
      </c>
      <c r="U89" s="14">
        <f t="shared" ref="U89:U100" si="94">S89*T89</f>
        <v>1.9941495855298235E-2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3.6349361000372421E-2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1039916.6666666666</v>
      </c>
      <c r="AN89" s="1">
        <f t="shared" ref="AN89:AN100" si="99">AM89*10000*AK89*AJ89</f>
        <v>3932176865.6631184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4.5567212505483896</v>
      </c>
      <c r="E90" s="10">
        <f t="shared" ref="E90:E101" si="101">D89</f>
        <v>6.3364331526774196</v>
      </c>
      <c r="F90" s="7" t="s">
        <v>83</v>
      </c>
      <c r="G90" s="1">
        <v>2</v>
      </c>
      <c r="H90" s="9">
        <f t="shared" si="84"/>
        <v>4.5567212505483896</v>
      </c>
      <c r="I90" s="9">
        <f t="shared" si="85"/>
        <v>277.70672125054836</v>
      </c>
      <c r="J90" s="9">
        <f t="shared" si="86"/>
        <v>3.1277016003185748E-2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10.40310858936526</v>
      </c>
      <c r="P90" s="9">
        <f t="shared" si="89"/>
        <v>0.32537819383245636</v>
      </c>
      <c r="Q90" s="12">
        <f t="shared" si="90"/>
        <v>0.14642018722460537</v>
      </c>
      <c r="R90" s="9">
        <f t="shared" si="91"/>
        <v>2.3873737500000001</v>
      </c>
      <c r="S90" s="13">
        <f t="shared" si="92"/>
        <v>6.1331070271089881E-2</v>
      </c>
      <c r="T90" s="2">
        <f t="shared" si="93"/>
        <v>0.51</v>
      </c>
      <c r="U90" s="14">
        <f t="shared" si="94"/>
        <v>3.1278845838255839E-2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3.9767572020234135E-2</v>
      </c>
      <c r="AK90" s="9">
        <f t="shared" si="96"/>
        <v>10.4025</v>
      </c>
      <c r="AL90" s="1">
        <f t="shared" si="97"/>
        <v>0.45</v>
      </c>
      <c r="AM90" s="17">
        <f t="shared" si="98"/>
        <v>1039916.6666666666</v>
      </c>
      <c r="AN90" s="1">
        <f t="shared" si="99"/>
        <v>4301949811.4410992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4.6634615449655197</v>
      </c>
      <c r="E91" s="10">
        <f t="shared" si="101"/>
        <v>4.5567212505483896</v>
      </c>
      <c r="F91" s="7" t="s">
        <v>83</v>
      </c>
      <c r="G91" s="1">
        <v>3</v>
      </c>
      <c r="H91" s="9">
        <f t="shared" si="84"/>
        <v>4.6634615449655197</v>
      </c>
      <c r="I91" s="9">
        <f t="shared" si="85"/>
        <v>277.81346154496549</v>
      </c>
      <c r="J91" s="9">
        <f t="shared" si="86"/>
        <v>3.1701203928598098E-2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15.383005395532804</v>
      </c>
      <c r="P91" s="9">
        <f t="shared" si="89"/>
        <v>0.48765979107851026</v>
      </c>
      <c r="Q91" s="12">
        <f t="shared" si="90"/>
        <v>0.21944690598532962</v>
      </c>
      <c r="R91" s="9">
        <f t="shared" si="91"/>
        <v>2.3873737500000001</v>
      </c>
      <c r="S91" s="13">
        <f t="shared" si="92"/>
        <v>9.191979512438285E-2</v>
      </c>
      <c r="T91" s="2">
        <f t="shared" si="93"/>
        <v>0.51</v>
      </c>
      <c r="U91" s="14">
        <f t="shared" si="94"/>
        <v>4.6879095513435255E-2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4.4471047297300725E-2</v>
      </c>
      <c r="AK91" s="9">
        <f t="shared" si="96"/>
        <v>10.4025</v>
      </c>
      <c r="AL91" s="1">
        <f t="shared" si="97"/>
        <v>0.45</v>
      </c>
      <c r="AM91" s="17">
        <f t="shared" si="98"/>
        <v>1039916.6666666666</v>
      </c>
      <c r="AN91" s="1">
        <f t="shared" si="99"/>
        <v>4810759214.5145168</v>
      </c>
    </row>
    <row r="92" spans="1:48" x14ac:dyDescent="0.15">
      <c r="C92" s="7">
        <v>3</v>
      </c>
      <c r="D92" s="7">
        <f t="shared" si="100"/>
        <v>5.3162369457419301</v>
      </c>
      <c r="E92" s="10">
        <f t="shared" si="101"/>
        <v>4.6634615449655197</v>
      </c>
      <c r="F92" s="7" t="s">
        <v>83</v>
      </c>
      <c r="G92" s="1">
        <v>4</v>
      </c>
      <c r="H92" s="9">
        <f t="shared" si="84"/>
        <v>5.3162369457419301</v>
      </c>
      <c r="I92" s="9">
        <f t="shared" si="85"/>
        <v>278.46623694574191</v>
      </c>
      <c r="J92" s="9">
        <f t="shared" si="86"/>
        <v>3.4415718326641809E-2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20.200620604454294</v>
      </c>
      <c r="P92" s="9">
        <f t="shared" si="89"/>
        <v>0.69521886874625571</v>
      </c>
      <c r="Q92" s="12">
        <f t="shared" si="90"/>
        <v>0.31284849093581507</v>
      </c>
      <c r="R92" s="9">
        <f t="shared" si="91"/>
        <v>2.3873737500000001</v>
      </c>
      <c r="S92" s="13">
        <f t="shared" si="92"/>
        <v>0.13104294664202246</v>
      </c>
      <c r="T92" s="2">
        <f t="shared" si="93"/>
        <v>0.51</v>
      </c>
      <c r="U92" s="14">
        <f t="shared" si="94"/>
        <v>6.6831902787431452E-2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5.0486818690410579E-2</v>
      </c>
      <c r="AK92" s="9">
        <f t="shared" si="96"/>
        <v>10.4025</v>
      </c>
      <c r="AL92" s="1">
        <f t="shared" si="97"/>
        <v>0.45</v>
      </c>
      <c r="AM92" s="17">
        <f t="shared" si="98"/>
        <v>1039916.6666666666</v>
      </c>
      <c r="AN92" s="1">
        <f t="shared" si="99"/>
        <v>5461529309.2312355</v>
      </c>
    </row>
    <row r="93" spans="1:48" x14ac:dyDescent="0.15">
      <c r="C93" s="7">
        <v>4</v>
      </c>
      <c r="D93" s="7">
        <f t="shared" si="100"/>
        <v>8.3470512741</v>
      </c>
      <c r="E93" s="10">
        <f t="shared" si="101"/>
        <v>5.3162369457419301</v>
      </c>
      <c r="F93" s="7" t="s">
        <v>83</v>
      </c>
      <c r="G93" s="1">
        <v>5</v>
      </c>
      <c r="H93" s="9">
        <f t="shared" si="84"/>
        <v>8.3470512741</v>
      </c>
      <c r="I93" s="9">
        <f t="shared" si="85"/>
        <v>281.49705127409999</v>
      </c>
      <c r="J93" s="9">
        <f t="shared" si="86"/>
        <v>5.014816569153565E-2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18.530131648922637</v>
      </c>
      <c r="O93" s="9">
        <f t="shared" si="102"/>
        <v>6.280545086785402</v>
      </c>
      <c r="P93" s="9">
        <f t="shared" si="89"/>
        <v>0.31495781564527447</v>
      </c>
      <c r="Q93" s="12">
        <f t="shared" si="90"/>
        <v>0.14173101704037352</v>
      </c>
      <c r="R93" s="9">
        <f t="shared" si="91"/>
        <v>2.3873737500000001</v>
      </c>
      <c r="S93" s="13">
        <f t="shared" si="92"/>
        <v>5.9366916068493057E-2</v>
      </c>
      <c r="T93" s="2">
        <f t="shared" si="93"/>
        <v>0.51</v>
      </c>
      <c r="U93" s="14">
        <f t="shared" si="94"/>
        <v>3.0277127194931461E-2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3.2039553849271839E-2</v>
      </c>
      <c r="AK93" s="9">
        <f t="shared" si="96"/>
        <v>10.4025</v>
      </c>
      <c r="AL93" s="1">
        <f t="shared" si="97"/>
        <v>0.45</v>
      </c>
      <c r="AM93" s="17">
        <f t="shared" si="98"/>
        <v>1039916.6666666666</v>
      </c>
      <c r="AN93" s="1">
        <f t="shared" si="99"/>
        <v>3465953429.8548918</v>
      </c>
    </row>
    <row r="94" spans="1:48" x14ac:dyDescent="0.15">
      <c r="C94" s="7">
        <v>5</v>
      </c>
      <c r="D94" s="7">
        <f t="shared" si="100"/>
        <v>14.0406331206774</v>
      </c>
      <c r="E94" s="10">
        <f t="shared" si="101"/>
        <v>8.3470512741</v>
      </c>
      <c r="F94" s="7" t="s">
        <v>85</v>
      </c>
      <c r="G94" s="1">
        <v>6</v>
      </c>
      <c r="H94" s="9">
        <f t="shared" si="84"/>
        <v>14.0406331206774</v>
      </c>
      <c r="I94" s="9">
        <f t="shared" si="85"/>
        <v>287.19063312067738</v>
      </c>
      <c r="J94" s="9">
        <f t="shared" si="86"/>
        <v>9.9555805957684956E-2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11.270862271140128</v>
      </c>
      <c r="P94" s="9">
        <f t="shared" si="89"/>
        <v>1.1220797772414191</v>
      </c>
      <c r="Q94" s="12">
        <f t="shared" si="90"/>
        <v>0.50493589975863862</v>
      </c>
      <c r="R94" s="9">
        <f t="shared" si="91"/>
        <v>2.3873737500000001</v>
      </c>
      <c r="S94" s="13">
        <f t="shared" si="92"/>
        <v>0.21150266051079711</v>
      </c>
      <c r="T94" s="2">
        <f t="shared" si="93"/>
        <v>0.51</v>
      </c>
      <c r="U94" s="14">
        <f t="shared" si="94"/>
        <v>0.10786635686050652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5.8650706593442722E-2</v>
      </c>
      <c r="AK94" s="9">
        <f t="shared" si="96"/>
        <v>10.4025</v>
      </c>
      <c r="AL94" s="1">
        <f t="shared" si="97"/>
        <v>0.45</v>
      </c>
      <c r="AM94" s="17">
        <f t="shared" si="98"/>
        <v>1039916.6666666666</v>
      </c>
      <c r="AN94" s="1">
        <f t="shared" si="99"/>
        <v>6344676915.2054119</v>
      </c>
    </row>
    <row r="95" spans="1:48" x14ac:dyDescent="0.15">
      <c r="C95" s="7">
        <v>6</v>
      </c>
      <c r="D95" s="7">
        <f t="shared" si="100"/>
        <v>16.332706819999999</v>
      </c>
      <c r="E95" s="10">
        <f t="shared" si="101"/>
        <v>14.0406331206774</v>
      </c>
      <c r="F95" s="7" t="s">
        <v>83</v>
      </c>
      <c r="G95" s="1">
        <v>7</v>
      </c>
      <c r="H95" s="9">
        <f t="shared" si="84"/>
        <v>16.332706819999999</v>
      </c>
      <c r="I95" s="9">
        <f t="shared" si="85"/>
        <v>289.48270681999998</v>
      </c>
      <c r="J95" s="9">
        <f t="shared" si="86"/>
        <v>0.1302116179000361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15.454057493898707</v>
      </c>
      <c r="P95" s="9">
        <f t="shared" si="89"/>
        <v>2.0122978294007279</v>
      </c>
      <c r="Q95" s="12">
        <f t="shared" si="90"/>
        <v>0.90553402323032761</v>
      </c>
      <c r="R95" s="9">
        <f t="shared" si="91"/>
        <v>2.3873737500000001</v>
      </c>
      <c r="S95" s="13">
        <f t="shared" si="92"/>
        <v>0.37930132356960344</v>
      </c>
      <c r="T95" s="2">
        <f t="shared" si="93"/>
        <v>0.51</v>
      </c>
      <c r="U95" s="14">
        <f t="shared" si="94"/>
        <v>0.19344367502049775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0.10477826801868008</v>
      </c>
      <c r="AK95" s="9">
        <f t="shared" si="96"/>
        <v>10.4025</v>
      </c>
      <c r="AL95" s="1">
        <f t="shared" si="97"/>
        <v>0.45</v>
      </c>
      <c r="AM95" s="17">
        <f t="shared" si="98"/>
        <v>1039916.6666666666</v>
      </c>
      <c r="AN95" s="1">
        <f t="shared" si="99"/>
        <v>11334633407.258034</v>
      </c>
    </row>
    <row r="96" spans="1:48" x14ac:dyDescent="0.15">
      <c r="C96" s="7">
        <v>7</v>
      </c>
      <c r="D96" s="7">
        <f t="shared" si="100"/>
        <v>18.062254005483901</v>
      </c>
      <c r="E96" s="10">
        <f t="shared" si="101"/>
        <v>16.332706819999999</v>
      </c>
      <c r="F96" s="7" t="s">
        <v>83</v>
      </c>
      <c r="G96" s="1">
        <v>8</v>
      </c>
      <c r="H96" s="9">
        <f t="shared" si="84"/>
        <v>18.062254005483901</v>
      </c>
      <c r="I96" s="9">
        <f t="shared" si="85"/>
        <v>291.21225400548389</v>
      </c>
      <c r="J96" s="9">
        <f t="shared" si="86"/>
        <v>0.15900320373367854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18.747034664497981</v>
      </c>
      <c r="P96" s="9">
        <f t="shared" si="89"/>
        <v>2.9808385721615065</v>
      </c>
      <c r="Q96" s="12">
        <f t="shared" si="90"/>
        <v>1.3413773574726779</v>
      </c>
      <c r="R96" s="9">
        <f t="shared" si="91"/>
        <v>2.3873737500000001</v>
      </c>
      <c r="S96" s="13">
        <f t="shared" si="92"/>
        <v>0.56186315924462094</v>
      </c>
      <c r="T96" s="2">
        <f t="shared" si="93"/>
        <v>0.51</v>
      </c>
      <c r="U96" s="14">
        <f t="shared" si="94"/>
        <v>0.28655021121475666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0.13284988868124914</v>
      </c>
      <c r="AK96" s="9">
        <f t="shared" si="96"/>
        <v>10.4025</v>
      </c>
      <c r="AL96" s="1">
        <f t="shared" si="97"/>
        <v>0.45</v>
      </c>
      <c r="AM96" s="17">
        <f t="shared" si="98"/>
        <v>1039916.6666666666</v>
      </c>
      <c r="AN96" s="1">
        <f t="shared" si="99"/>
        <v>14371346414.397112</v>
      </c>
    </row>
    <row r="97" spans="1:50" x14ac:dyDescent="0.15">
      <c r="C97" s="7">
        <v>8</v>
      </c>
      <c r="D97" s="7">
        <f t="shared" si="100"/>
        <v>17.944231152258102</v>
      </c>
      <c r="E97" s="10">
        <f t="shared" si="101"/>
        <v>18.062254005483901</v>
      </c>
      <c r="F97" s="7" t="s">
        <v>83</v>
      </c>
      <c r="G97" s="1">
        <v>9</v>
      </c>
      <c r="H97" s="9">
        <f t="shared" si="84"/>
        <v>17.944231152258102</v>
      </c>
      <c r="I97" s="9">
        <f t="shared" si="85"/>
        <v>291.09423115225809</v>
      </c>
      <c r="J97" s="9">
        <f t="shared" si="86"/>
        <v>0.15686226551976987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21.071471092336477</v>
      </c>
      <c r="P97" s="9">
        <f t="shared" si="89"/>
        <v>3.3053186933782395</v>
      </c>
      <c r="Q97" s="12">
        <f t="shared" si="90"/>
        <v>1.4873934120202077</v>
      </c>
      <c r="R97" s="9">
        <f t="shared" si="91"/>
        <v>2.3873737500000001</v>
      </c>
      <c r="S97" s="13">
        <f t="shared" si="92"/>
        <v>0.62302495033306271</v>
      </c>
      <c r="T97" s="2">
        <f t="shared" si="93"/>
        <v>0.51</v>
      </c>
      <c r="U97" s="14">
        <f t="shared" si="94"/>
        <v>0.31774272466986198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0.14225443148796338</v>
      </c>
      <c r="AK97" s="9">
        <f t="shared" si="96"/>
        <v>10.4025</v>
      </c>
      <c r="AL97" s="1">
        <f t="shared" si="97"/>
        <v>0.45</v>
      </c>
      <c r="AM97" s="17">
        <f t="shared" si="98"/>
        <v>1039916.6666666666</v>
      </c>
      <c r="AN97" s="1">
        <f t="shared" si="99"/>
        <v>15388704756.853842</v>
      </c>
    </row>
    <row r="98" spans="1:50" x14ac:dyDescent="0.15">
      <c r="C98" s="7">
        <v>9</v>
      </c>
      <c r="D98" s="7">
        <f t="shared" si="100"/>
        <v>17.795994632666702</v>
      </c>
      <c r="E98" s="10">
        <f t="shared" si="101"/>
        <v>17.944231152258102</v>
      </c>
      <c r="F98" s="7" t="s">
        <v>83</v>
      </c>
      <c r="G98" s="1">
        <v>10</v>
      </c>
      <c r="H98" s="9">
        <f t="shared" si="84"/>
        <v>17.795994632666702</v>
      </c>
      <c r="I98" s="9">
        <f t="shared" si="85"/>
        <v>290.94599463266667</v>
      </c>
      <c r="J98" s="9">
        <f t="shared" si="86"/>
        <v>0.15421164185869049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23.071427398958235</v>
      </c>
      <c r="P98" s="9">
        <f t="shared" si="89"/>
        <v>3.5578826992169263</v>
      </c>
      <c r="Q98" s="12">
        <f t="shared" si="90"/>
        <v>1.6010472146476169</v>
      </c>
      <c r="R98" s="9">
        <f t="shared" si="91"/>
        <v>2.3873737500000001</v>
      </c>
      <c r="S98" s="13">
        <f t="shared" si="92"/>
        <v>0.67063115469356938</v>
      </c>
      <c r="T98" s="2">
        <f t="shared" si="93"/>
        <v>0.51</v>
      </c>
      <c r="U98" s="14">
        <f t="shared" si="94"/>
        <v>0.34202188889372037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0.1463685995014567</v>
      </c>
      <c r="AK98" s="9">
        <f t="shared" si="96"/>
        <v>10.4025</v>
      </c>
      <c r="AL98" s="1">
        <f t="shared" si="97"/>
        <v>0.45</v>
      </c>
      <c r="AM98" s="17">
        <f t="shared" si="98"/>
        <v>1039916.6666666666</v>
      </c>
      <c r="AN98" s="1">
        <f t="shared" si="99"/>
        <v>15833764472.867664</v>
      </c>
    </row>
    <row r="99" spans="1:50" x14ac:dyDescent="0.15">
      <c r="C99" s="7">
        <v>10</v>
      </c>
      <c r="D99" s="7">
        <f t="shared" si="100"/>
        <v>10.2851945603548</v>
      </c>
      <c r="E99" s="10">
        <f t="shared" si="101"/>
        <v>17.795994632666702</v>
      </c>
      <c r="F99" s="7" t="s">
        <v>83</v>
      </c>
      <c r="G99" s="1">
        <v>11</v>
      </c>
      <c r="H99" s="9">
        <f t="shared" si="84"/>
        <v>10.2851945603548</v>
      </c>
      <c r="I99" s="9">
        <f t="shared" si="85"/>
        <v>283.43519456035477</v>
      </c>
      <c r="J99" s="9">
        <f t="shared" si="86"/>
        <v>6.3529558528555755E-2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18.537867464754246</v>
      </c>
      <c r="O99" s="9">
        <f t="shared" si="102"/>
        <v>6.2809522349870655</v>
      </c>
      <c r="P99" s="9">
        <f t="shared" si="89"/>
        <v>0.39902612262767384</v>
      </c>
      <c r="Q99" s="12">
        <f t="shared" si="90"/>
        <v>0.17956175518245324</v>
      </c>
      <c r="R99" s="9">
        <f t="shared" si="91"/>
        <v>2.3873737500000001</v>
      </c>
      <c r="S99" s="13">
        <f t="shared" si="92"/>
        <v>7.5213089354967247E-2</v>
      </c>
      <c r="T99" s="2">
        <f t="shared" si="93"/>
        <v>0.51</v>
      </c>
      <c r="U99" s="14">
        <f t="shared" si="94"/>
        <v>3.8358675571033299E-2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4.1902140684666536E-2</v>
      </c>
      <c r="AK99" s="9">
        <f t="shared" si="96"/>
        <v>10.4025</v>
      </c>
      <c r="AL99" s="1">
        <f t="shared" si="97"/>
        <v>0.45</v>
      </c>
      <c r="AM99" s="17">
        <f t="shared" si="98"/>
        <v>1039916.6666666666</v>
      </c>
      <c r="AN99" s="1">
        <f t="shared" si="99"/>
        <v>4532861752.9292727</v>
      </c>
    </row>
    <row r="100" spans="1:50" x14ac:dyDescent="0.15">
      <c r="C100" s="7">
        <v>11</v>
      </c>
      <c r="D100" s="7">
        <f t="shared" si="100"/>
        <v>6.0494134900333298</v>
      </c>
      <c r="E100" s="10">
        <f t="shared" si="101"/>
        <v>10.2851945603548</v>
      </c>
      <c r="F100" s="7" t="s">
        <v>85</v>
      </c>
      <c r="G100" s="1">
        <v>12</v>
      </c>
      <c r="H100" s="9">
        <f t="shared" si="84"/>
        <v>6.0494134900333298</v>
      </c>
      <c r="I100" s="9">
        <f t="shared" si="85"/>
        <v>279.19941349003329</v>
      </c>
      <c r="J100" s="9">
        <f t="shared" si="86"/>
        <v>3.7725391647044748E-2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11.187201112359391</v>
      </c>
      <c r="P100" s="9">
        <f t="shared" si="89"/>
        <v>0.4220415433980127</v>
      </c>
      <c r="Q100" s="12">
        <f t="shared" si="90"/>
        <v>0.18991869452910573</v>
      </c>
      <c r="R100" s="9">
        <f t="shared" si="91"/>
        <v>2.3873737500000001</v>
      </c>
      <c r="S100" s="13">
        <f t="shared" si="92"/>
        <v>7.9551303824592079E-2</v>
      </c>
      <c r="T100" s="2">
        <f t="shared" si="93"/>
        <v>0.51</v>
      </c>
      <c r="U100" s="14">
        <f t="shared" si="94"/>
        <v>4.0571164950541964E-2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4.2569206232588405E-2</v>
      </c>
      <c r="AK100" s="9">
        <f t="shared" si="96"/>
        <v>10.4025</v>
      </c>
      <c r="AL100" s="1">
        <f t="shared" si="97"/>
        <v>0.45</v>
      </c>
      <c r="AM100" s="17">
        <f t="shared" si="98"/>
        <v>1039916.6666666666</v>
      </c>
      <c r="AN100" s="1">
        <f t="shared" si="99"/>
        <v>4605023123.6722794</v>
      </c>
      <c r="AO100" s="1">
        <f>SUM(AN89:AN100)</f>
        <v>94383379473.888458</v>
      </c>
    </row>
    <row r="101" spans="1:50" x14ac:dyDescent="0.15">
      <c r="C101" s="7">
        <v>12</v>
      </c>
      <c r="D101" s="7">
        <f t="shared" si="100"/>
        <v>5.2822138188064498</v>
      </c>
      <c r="E101" s="10">
        <f t="shared" si="101"/>
        <v>6.0494134900333298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6.3364331526774196</v>
      </c>
      <c r="E105" s="7"/>
      <c r="F105" s="7"/>
      <c r="G105" s="1">
        <v>1</v>
      </c>
      <c r="H105" s="9">
        <f t="shared" ref="H105:H116" si="103">E106</f>
        <v>6.3364331526774196</v>
      </c>
      <c r="I105" s="9">
        <f t="shared" ref="I105:I116" si="104">H105+273.15</f>
        <v>279.48643315267742</v>
      </c>
      <c r="J105" s="9">
        <f t="shared" ref="J105:J116" si="105">EXP(($C$15*(I105-$C$13))/($C$16*I105*$C$13))</f>
        <v>3.9100972265290655E-2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2.5333137066995054E-2</v>
      </c>
      <c r="Q105" s="12">
        <f t="shared" ref="Q105:Q116" si="109">P105*$B$107</f>
        <v>7.599941120098516E-3</v>
      </c>
      <c r="R105" s="9">
        <f t="shared" ref="R105:R116" si="110">L105*$B$107</f>
        <v>0.19436706250000002</v>
      </c>
      <c r="S105" s="13">
        <f t="shared" ref="S105:S116" si="111">Q105/R105</f>
        <v>3.9100972265290655E-2</v>
      </c>
      <c r="T105" s="2">
        <f t="shared" ref="T105:T116" si="112">$B$106/100</f>
        <v>0.01</v>
      </c>
      <c r="U105" s="14">
        <f t="shared" ref="U105:U116" si="113">S105*T105</f>
        <v>3.9100972265290659E-4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5.8810097226529067E-3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11660.166666666666</v>
      </c>
      <c r="AX105" s="1">
        <f t="shared" ref="AX105:AX116" si="120">AW105*10000*AV105*0.67*AU105*AT105</f>
        <v>8930054.9110000432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4.5567212505483896</v>
      </c>
      <c r="E106" s="10">
        <f t="shared" ref="E106:E117" si="122">D105</f>
        <v>6.3364331526774196</v>
      </c>
      <c r="F106" s="7" t="s">
        <v>83</v>
      </c>
      <c r="G106" s="1">
        <v>2</v>
      </c>
      <c r="H106" s="9">
        <f t="shared" si="103"/>
        <v>4.5567212505483896</v>
      </c>
      <c r="I106" s="9">
        <f t="shared" si="104"/>
        <v>277.70672125054836</v>
      </c>
      <c r="J106" s="9">
        <f t="shared" si="105"/>
        <v>3.1277016003185748E-2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1.2704472795996717</v>
      </c>
      <c r="P106" s="9">
        <f t="shared" si="108"/>
        <v>3.9735799895242729E-2</v>
      </c>
      <c r="Q106" s="12">
        <f t="shared" si="109"/>
        <v>1.1920739968572819E-2</v>
      </c>
      <c r="R106" s="9">
        <f t="shared" si="110"/>
        <v>0.19436706250000002</v>
      </c>
      <c r="S106" s="13">
        <f t="shared" si="111"/>
        <v>6.1331070271089874E-2</v>
      </c>
      <c r="T106" s="2">
        <f t="shared" si="112"/>
        <v>0.01</v>
      </c>
      <c r="U106" s="14">
        <f t="shared" si="113"/>
        <v>6.1331070271089874E-4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6.1033107027108988E-3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11660.166666666666</v>
      </c>
      <c r="AX106" s="1">
        <f t="shared" si="120"/>
        <v>9267609.1835325994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4.6634615449655197</v>
      </c>
      <c r="E107" s="10">
        <f t="shared" si="122"/>
        <v>4.5567212505483896</v>
      </c>
      <c r="F107" s="7" t="s">
        <v>83</v>
      </c>
      <c r="G107" s="1">
        <v>3</v>
      </c>
      <c r="H107" s="9">
        <f t="shared" si="103"/>
        <v>4.6634615449655197</v>
      </c>
      <c r="I107" s="9">
        <f t="shared" si="104"/>
        <v>277.81346154496549</v>
      </c>
      <c r="J107" s="9">
        <f t="shared" si="105"/>
        <v>3.1701203928598098E-2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1.8786016880377625</v>
      </c>
      <c r="P107" s="9">
        <f t="shared" si="108"/>
        <v>5.9553935213093739E-2</v>
      </c>
      <c r="Q107" s="12">
        <f t="shared" si="109"/>
        <v>1.7866180563928122E-2</v>
      </c>
      <c r="R107" s="9">
        <f t="shared" si="110"/>
        <v>0.19436706250000002</v>
      </c>
      <c r="S107" s="13">
        <f t="shared" si="111"/>
        <v>9.1919795124382864E-2</v>
      </c>
      <c r="T107" s="2">
        <f t="shared" si="112"/>
        <v>0.01</v>
      </c>
      <c r="U107" s="14">
        <f t="shared" si="113"/>
        <v>9.1919795124382868E-4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6.4091979512438287E-3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11660.166666666666</v>
      </c>
      <c r="AX107" s="1">
        <f t="shared" si="120"/>
        <v>9732085.5327982791</v>
      </c>
    </row>
    <row r="108" spans="1:50" x14ac:dyDescent="0.15">
      <c r="C108" s="7">
        <v>3</v>
      </c>
      <c r="D108" s="7">
        <f t="shared" si="121"/>
        <v>5.3162369457419301</v>
      </c>
      <c r="E108" s="10">
        <f t="shared" si="122"/>
        <v>4.6634615449655197</v>
      </c>
      <c r="F108" s="7" t="s">
        <v>83</v>
      </c>
      <c r="G108" s="1">
        <v>4</v>
      </c>
      <c r="H108" s="9">
        <f t="shared" si="103"/>
        <v>5.3162369457419301</v>
      </c>
      <c r="I108" s="9">
        <f t="shared" si="104"/>
        <v>278.46623694574191</v>
      </c>
      <c r="J108" s="9">
        <f t="shared" si="105"/>
        <v>3.4415718326641809E-2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2.4669379611580022</v>
      </c>
      <c r="P108" s="9">
        <f t="shared" si="108"/>
        <v>8.4901442000513833E-2</v>
      </c>
      <c r="Q108" s="12">
        <f t="shared" si="109"/>
        <v>2.547043260015415E-2</v>
      </c>
      <c r="R108" s="9">
        <f t="shared" si="110"/>
        <v>0.19436706250000002</v>
      </c>
      <c r="S108" s="13">
        <f t="shared" si="111"/>
        <v>0.13104294664202248</v>
      </c>
      <c r="T108" s="2">
        <f t="shared" si="112"/>
        <v>0.01</v>
      </c>
      <c r="U108" s="14">
        <f t="shared" si="113"/>
        <v>1.3104294664202248E-3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6.8004294664202247E-3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11660.166666666666</v>
      </c>
      <c r="AX108" s="1">
        <f t="shared" si="120"/>
        <v>10326153.401787102</v>
      </c>
    </row>
    <row r="109" spans="1:50" x14ac:dyDescent="0.15">
      <c r="C109" s="7">
        <v>4</v>
      </c>
      <c r="D109" s="7">
        <f t="shared" si="121"/>
        <v>8.3470512741</v>
      </c>
      <c r="E109" s="10">
        <f t="shared" si="122"/>
        <v>5.3162369457419301</v>
      </c>
      <c r="F109" s="7" t="s">
        <v>83</v>
      </c>
      <c r="G109" s="1">
        <v>5</v>
      </c>
      <c r="H109" s="9">
        <f t="shared" si="103"/>
        <v>8.3470512741</v>
      </c>
      <c r="I109" s="9">
        <f t="shared" si="104"/>
        <v>281.49705127409999</v>
      </c>
      <c r="J109" s="9">
        <f t="shared" si="105"/>
        <v>5.014816569153565E-2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2.2629346931996137</v>
      </c>
      <c r="O109" s="9">
        <f t="shared" si="123"/>
        <v>0.76699203429120821</v>
      </c>
      <c r="P109" s="9">
        <f t="shared" si="108"/>
        <v>3.8463243619723503E-2</v>
      </c>
      <c r="Q109" s="12">
        <f t="shared" si="109"/>
        <v>1.153897308591705E-2</v>
      </c>
      <c r="R109" s="9">
        <f t="shared" si="110"/>
        <v>0.19436706250000002</v>
      </c>
      <c r="S109" s="13">
        <f t="shared" si="111"/>
        <v>5.9366916068493085E-2</v>
      </c>
      <c r="T109" s="2">
        <f t="shared" si="112"/>
        <v>0.01</v>
      </c>
      <c r="U109" s="14">
        <f t="shared" si="113"/>
        <v>5.9366916068493087E-4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6.0836691606849314E-3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11660.166666666666</v>
      </c>
      <c r="AX109" s="1">
        <f t="shared" si="120"/>
        <v>9237784.3648194149</v>
      </c>
    </row>
    <row r="110" spans="1:50" x14ac:dyDescent="0.15">
      <c r="C110" s="7">
        <v>5</v>
      </c>
      <c r="D110" s="7">
        <f t="shared" si="121"/>
        <v>14.0406331206774</v>
      </c>
      <c r="E110" s="10">
        <f t="shared" si="122"/>
        <v>8.3470512741</v>
      </c>
      <c r="F110" s="7" t="s">
        <v>85</v>
      </c>
      <c r="G110" s="1">
        <v>6</v>
      </c>
      <c r="H110" s="9">
        <f t="shared" si="103"/>
        <v>14.0406331206774</v>
      </c>
      <c r="I110" s="9">
        <f t="shared" si="104"/>
        <v>287.19063312067738</v>
      </c>
      <c r="J110" s="9">
        <f t="shared" si="105"/>
        <v>9.9555805957684956E-2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1.3764189990048183</v>
      </c>
      <c r="P110" s="9">
        <f t="shared" si="108"/>
        <v>0.13703050278139467</v>
      </c>
      <c r="Q110" s="12">
        <f t="shared" si="109"/>
        <v>4.11091508344184E-2</v>
      </c>
      <c r="R110" s="9">
        <f t="shared" si="110"/>
        <v>0.19436706250000002</v>
      </c>
      <c r="S110" s="13">
        <f t="shared" si="111"/>
        <v>0.21150266051079716</v>
      </c>
      <c r="T110" s="2">
        <f t="shared" si="112"/>
        <v>0.01</v>
      </c>
      <c r="U110" s="14">
        <f t="shared" si="113"/>
        <v>2.1150266051079719E-3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7.6050266051079724E-3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11660.166666666666</v>
      </c>
      <c r="AX110" s="1">
        <f t="shared" si="120"/>
        <v>11547898.810919655</v>
      </c>
    </row>
    <row r="111" spans="1:50" x14ac:dyDescent="0.15">
      <c r="C111" s="7">
        <v>6</v>
      </c>
      <c r="D111" s="7">
        <f t="shared" si="121"/>
        <v>16.332706819999999</v>
      </c>
      <c r="E111" s="10">
        <f t="shared" si="122"/>
        <v>14.0406331206774</v>
      </c>
      <c r="F111" s="7" t="s">
        <v>83</v>
      </c>
      <c r="G111" s="1">
        <v>7</v>
      </c>
      <c r="H111" s="9">
        <f t="shared" si="103"/>
        <v>16.332706819999999</v>
      </c>
      <c r="I111" s="9">
        <f t="shared" si="104"/>
        <v>289.48270681999998</v>
      </c>
      <c r="J111" s="9">
        <f t="shared" si="105"/>
        <v>0.1302116179000361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1.8872787045567569</v>
      </c>
      <c r="P111" s="9">
        <f t="shared" si="108"/>
        <v>0.24574561354861957</v>
      </c>
      <c r="Q111" s="12">
        <f t="shared" si="109"/>
        <v>7.3723684064585862E-2</v>
      </c>
      <c r="R111" s="9">
        <f t="shared" si="110"/>
        <v>0.19436706250000002</v>
      </c>
      <c r="S111" s="13">
        <f t="shared" si="111"/>
        <v>0.37930132356960355</v>
      </c>
      <c r="T111" s="2">
        <f t="shared" si="112"/>
        <v>0.01</v>
      </c>
      <c r="U111" s="14">
        <f t="shared" si="113"/>
        <v>3.7930132356960356E-3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1.3743013235696034E-2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11660.166666666666</v>
      </c>
      <c r="AX111" s="1">
        <f t="shared" si="120"/>
        <v>20868161.867619678</v>
      </c>
    </row>
    <row r="112" spans="1:50" x14ac:dyDescent="0.15">
      <c r="C112" s="7">
        <v>7</v>
      </c>
      <c r="D112" s="7">
        <f t="shared" si="121"/>
        <v>18.062254005483901</v>
      </c>
      <c r="E112" s="10">
        <f t="shared" si="122"/>
        <v>16.332706819999999</v>
      </c>
      <c r="F112" s="7" t="s">
        <v>83</v>
      </c>
      <c r="G112" s="1">
        <v>8</v>
      </c>
      <c r="H112" s="9">
        <f t="shared" si="103"/>
        <v>18.062254005483901</v>
      </c>
      <c r="I112" s="9">
        <f t="shared" si="104"/>
        <v>291.21225400548389</v>
      </c>
      <c r="J112" s="9">
        <f t="shared" si="105"/>
        <v>0.15900320373367854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2.2894232993414709</v>
      </c>
      <c r="P112" s="9">
        <f t="shared" si="108"/>
        <v>0.36402563929782245</v>
      </c>
      <c r="Q112" s="12">
        <f t="shared" si="109"/>
        <v>0.10920769178934674</v>
      </c>
      <c r="R112" s="9">
        <f t="shared" si="110"/>
        <v>0.19436706250000002</v>
      </c>
      <c r="S112" s="13">
        <f t="shared" si="111"/>
        <v>0.56186315924462116</v>
      </c>
      <c r="T112" s="2">
        <f t="shared" si="112"/>
        <v>0.01</v>
      </c>
      <c r="U112" s="14">
        <f t="shared" si="113"/>
        <v>5.6186315924462117E-3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1.5568631592446213E-2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11660.166666666666</v>
      </c>
      <c r="AX112" s="1">
        <f t="shared" si="120"/>
        <v>23640283.142902076</v>
      </c>
    </row>
    <row r="113" spans="1:53" x14ac:dyDescent="0.15">
      <c r="C113" s="7">
        <v>8</v>
      </c>
      <c r="D113" s="7">
        <f t="shared" si="121"/>
        <v>17.944231152258102</v>
      </c>
      <c r="E113" s="10">
        <f t="shared" si="122"/>
        <v>18.062254005483901</v>
      </c>
      <c r="F113" s="7" t="s">
        <v>83</v>
      </c>
      <c r="G113" s="1">
        <v>9</v>
      </c>
      <c r="H113" s="9">
        <f t="shared" si="103"/>
        <v>17.944231152258102</v>
      </c>
      <c r="I113" s="9">
        <f t="shared" si="104"/>
        <v>291.09423115225809</v>
      </c>
      <c r="J113" s="9">
        <f t="shared" si="105"/>
        <v>0.15686226551976987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2.573287868376982</v>
      </c>
      <c r="P113" s="9">
        <f t="shared" si="108"/>
        <v>0.40365176486815274</v>
      </c>
      <c r="Q113" s="12">
        <f t="shared" si="109"/>
        <v>0.12109552946044581</v>
      </c>
      <c r="R113" s="9">
        <f t="shared" si="110"/>
        <v>0.19436706250000002</v>
      </c>
      <c r="S113" s="13">
        <f t="shared" si="111"/>
        <v>0.62302495033306271</v>
      </c>
      <c r="T113" s="2">
        <f t="shared" si="112"/>
        <v>0.01</v>
      </c>
      <c r="U113" s="14">
        <f t="shared" si="113"/>
        <v>6.2302495033306274E-3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1.6180249503330628E-2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11660.166666666666</v>
      </c>
      <c r="AX113" s="1">
        <f t="shared" si="120"/>
        <v>24568998.072195742</v>
      </c>
    </row>
    <row r="114" spans="1:53" x14ac:dyDescent="0.15">
      <c r="C114" s="7">
        <v>9</v>
      </c>
      <c r="D114" s="7">
        <f t="shared" si="121"/>
        <v>17.795994632666702</v>
      </c>
      <c r="E114" s="10">
        <f t="shared" si="122"/>
        <v>17.944231152258102</v>
      </c>
      <c r="F114" s="7" t="s">
        <v>83</v>
      </c>
      <c r="G114" s="1">
        <v>10</v>
      </c>
      <c r="H114" s="9">
        <f t="shared" si="103"/>
        <v>17.795994632666702</v>
      </c>
      <c r="I114" s="9">
        <f t="shared" si="104"/>
        <v>290.94599463266667</v>
      </c>
      <c r="J114" s="9">
        <f t="shared" si="105"/>
        <v>0.15421164185869049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2.8175263118421627</v>
      </c>
      <c r="P114" s="9">
        <f t="shared" si="108"/>
        <v>0.43449535852924071</v>
      </c>
      <c r="Q114" s="12">
        <f t="shared" si="109"/>
        <v>0.1303486075587722</v>
      </c>
      <c r="R114" s="9">
        <f t="shared" si="110"/>
        <v>0.19436706250000002</v>
      </c>
      <c r="S114" s="13">
        <f t="shared" si="111"/>
        <v>0.67063115469356949</v>
      </c>
      <c r="T114" s="2">
        <f t="shared" si="112"/>
        <v>0.01</v>
      </c>
      <c r="U114" s="14">
        <f t="shared" si="113"/>
        <v>6.706311546935695E-3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1.6656311546935695E-2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11660.166666666666</v>
      </c>
      <c r="AX114" s="1">
        <f t="shared" si="120"/>
        <v>25291877.371997073</v>
      </c>
    </row>
    <row r="115" spans="1:53" x14ac:dyDescent="0.15">
      <c r="C115" s="7">
        <v>10</v>
      </c>
      <c r="D115" s="7">
        <f t="shared" si="121"/>
        <v>10.2851945603548</v>
      </c>
      <c r="E115" s="10">
        <f t="shared" si="122"/>
        <v>17.795994632666702</v>
      </c>
      <c r="F115" s="7" t="s">
        <v>83</v>
      </c>
      <c r="G115" s="1">
        <v>11</v>
      </c>
      <c r="H115" s="9">
        <f t="shared" si="103"/>
        <v>10.2851945603548</v>
      </c>
      <c r="I115" s="9">
        <f t="shared" si="104"/>
        <v>283.43519456035477</v>
      </c>
      <c r="J115" s="9">
        <f t="shared" si="105"/>
        <v>6.3529558528555755E-2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2.263879405647276</v>
      </c>
      <c r="O115" s="9">
        <f t="shared" si="123"/>
        <v>0.76704175599897972</v>
      </c>
      <c r="P115" s="9">
        <f t="shared" si="108"/>
        <v>4.8729824131583367E-2</v>
      </c>
      <c r="Q115" s="12">
        <f t="shared" si="109"/>
        <v>1.4618947239475009E-2</v>
      </c>
      <c r="R115" s="9">
        <f t="shared" si="110"/>
        <v>0.19436706250000002</v>
      </c>
      <c r="S115" s="13">
        <f t="shared" si="111"/>
        <v>7.5213089354967275E-2</v>
      </c>
      <c r="T115" s="2">
        <f t="shared" si="112"/>
        <v>0.01</v>
      </c>
      <c r="U115" s="14">
        <f t="shared" si="113"/>
        <v>7.5213089354967278E-4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6.2421308935496729E-3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11660.166666666666</v>
      </c>
      <c r="AX115" s="1">
        <f t="shared" si="120"/>
        <v>9478401.5449481402</v>
      </c>
    </row>
    <row r="116" spans="1:53" x14ac:dyDescent="0.15">
      <c r="C116" s="7">
        <v>11</v>
      </c>
      <c r="D116" s="7">
        <f t="shared" si="121"/>
        <v>6.0494134900333298</v>
      </c>
      <c r="E116" s="10">
        <f t="shared" si="122"/>
        <v>10.2851945603548</v>
      </c>
      <c r="F116" s="7" t="s">
        <v>85</v>
      </c>
      <c r="G116" s="1">
        <v>12</v>
      </c>
      <c r="H116" s="9">
        <f t="shared" si="103"/>
        <v>6.0494134900333298</v>
      </c>
      <c r="I116" s="9">
        <f t="shared" si="104"/>
        <v>279.19941349003329</v>
      </c>
      <c r="J116" s="9">
        <f t="shared" si="105"/>
        <v>3.7725391647044748E-2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1.3662021402007298</v>
      </c>
      <c r="P116" s="9">
        <f t="shared" si="108"/>
        <v>5.154051080810327E-2</v>
      </c>
      <c r="Q116" s="12">
        <f t="shared" si="109"/>
        <v>1.5462153242430981E-2</v>
      </c>
      <c r="R116" s="9">
        <f t="shared" si="110"/>
        <v>0.19436706250000002</v>
      </c>
      <c r="S116" s="13">
        <f t="shared" si="111"/>
        <v>7.9551303824592093E-2</v>
      </c>
      <c r="T116" s="2">
        <f t="shared" si="112"/>
        <v>0.01</v>
      </c>
      <c r="U116" s="14">
        <f t="shared" si="113"/>
        <v>7.9551303824592094E-4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6.2855130382459207E-3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11660.166666666666</v>
      </c>
      <c r="AX116" s="1">
        <f t="shared" si="120"/>
        <v>9544275.4258911032</v>
      </c>
      <c r="AY116" s="1">
        <f>SUM(AX105:AX116)</f>
        <v>172433583.63041088</v>
      </c>
    </row>
    <row r="117" spans="1:53" x14ac:dyDescent="0.15">
      <c r="C117" s="7">
        <v>12</v>
      </c>
      <c r="D117" s="7">
        <f t="shared" si="121"/>
        <v>5.2822138188064498</v>
      </c>
      <c r="E117" s="10">
        <f t="shared" si="122"/>
        <v>6.0494134900333298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6.3364331526774196</v>
      </c>
      <c r="E121" s="7"/>
      <c r="F121" s="7"/>
      <c r="G121" s="1">
        <v>1</v>
      </c>
      <c r="H121" s="9">
        <f t="shared" ref="H121:H132" si="124">E122</f>
        <v>6.3364331526774196</v>
      </c>
      <c r="I121" s="9">
        <f t="shared" ref="I121:I132" si="125">H121+273.15</f>
        <v>279.48643315267742</v>
      </c>
      <c r="J121" s="9">
        <f t="shared" ref="J121:J132" si="126">EXP(($C$15*(I121-$C$13))/($C$16*I121*$C$13))</f>
        <v>3.9100972265290655E-2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1.113204680392825E-2</v>
      </c>
      <c r="Q121" s="12">
        <f t="shared" ref="Q121:Q132" si="130">P121*$B$123</f>
        <v>3.6735754452963225E-3</v>
      </c>
      <c r="R121" s="9">
        <f t="shared" ref="R121:R132" si="131">L121*$B$123</f>
        <v>9.3951000000000007E-2</v>
      </c>
      <c r="S121" s="13">
        <f t="shared" ref="S121:S132" si="132">Q121/R121</f>
        <v>3.9100972265290655E-2</v>
      </c>
      <c r="T121" s="2">
        <f t="shared" ref="T121:T132" si="133">$B$122/100</f>
        <v>0.01</v>
      </c>
      <c r="U121" s="14">
        <f t="shared" ref="U121:U132" si="134">S121*T121</f>
        <v>3.9100972265290659E-4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5.8810097226529067E-3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4.5567212505483896</v>
      </c>
      <c r="E122" s="10">
        <f t="shared" ref="E122:E133" si="145">D121</f>
        <v>6.3364331526774196</v>
      </c>
      <c r="F122" s="7" t="s">
        <v>83</v>
      </c>
      <c r="G122" s="1">
        <v>2</v>
      </c>
      <c r="H122" s="9">
        <f t="shared" si="124"/>
        <v>4.5567212505483896</v>
      </c>
      <c r="I122" s="9">
        <f t="shared" si="125"/>
        <v>277.70672125054836</v>
      </c>
      <c r="J122" s="9">
        <f t="shared" si="126"/>
        <v>3.1277016003185748E-2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0.55826795319607181</v>
      </c>
      <c r="P122" s="9">
        <f t="shared" si="129"/>
        <v>1.7460955706179289E-2</v>
      </c>
      <c r="Q122" s="12">
        <f t="shared" si="130"/>
        <v>5.7621153830391654E-3</v>
      </c>
      <c r="R122" s="9">
        <f t="shared" si="131"/>
        <v>9.3951000000000007E-2</v>
      </c>
      <c r="S122" s="13">
        <f t="shared" si="132"/>
        <v>6.1331070271089874E-2</v>
      </c>
      <c r="T122" s="2">
        <f t="shared" si="133"/>
        <v>0.01</v>
      </c>
      <c r="U122" s="14">
        <f t="shared" si="134"/>
        <v>6.1331070271089874E-4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6.1033107027108988E-3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4.6634615449655197</v>
      </c>
      <c r="E123" s="10">
        <f t="shared" si="145"/>
        <v>4.5567212505483896</v>
      </c>
      <c r="F123" s="7" t="s">
        <v>83</v>
      </c>
      <c r="G123" s="1">
        <v>3</v>
      </c>
      <c r="H123" s="9">
        <f t="shared" si="124"/>
        <v>4.6634615449655197</v>
      </c>
      <c r="I123" s="9">
        <f t="shared" si="125"/>
        <v>277.81346154496549</v>
      </c>
      <c r="J123" s="9">
        <f t="shared" si="126"/>
        <v>3.1701203928598098E-2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0.82550699748989254</v>
      </c>
      <c r="P123" s="9">
        <f t="shared" si="129"/>
        <v>2.6169565671911803E-2</v>
      </c>
      <c r="Q123" s="12">
        <f t="shared" si="130"/>
        <v>8.6359566717308951E-3</v>
      </c>
      <c r="R123" s="9">
        <f t="shared" si="131"/>
        <v>9.3951000000000007E-2</v>
      </c>
      <c r="S123" s="13">
        <f t="shared" si="132"/>
        <v>9.1919795124382864E-2</v>
      </c>
      <c r="T123" s="2">
        <f t="shared" si="133"/>
        <v>0.01</v>
      </c>
      <c r="U123" s="14">
        <f t="shared" si="134"/>
        <v>9.1919795124382868E-4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6.4091979512438287E-3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5.3162369457419301</v>
      </c>
      <c r="E124" s="10">
        <f t="shared" si="145"/>
        <v>4.6634615449655197</v>
      </c>
      <c r="F124" s="7" t="s">
        <v>83</v>
      </c>
      <c r="G124" s="1">
        <v>4</v>
      </c>
      <c r="H124" s="9">
        <f t="shared" si="124"/>
        <v>5.3162369457419301</v>
      </c>
      <c r="I124" s="9">
        <f t="shared" si="125"/>
        <v>278.46623694574191</v>
      </c>
      <c r="J124" s="9">
        <f t="shared" si="126"/>
        <v>3.4415718326641809E-2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1.0840374318179806</v>
      </c>
      <c r="P124" s="9">
        <f t="shared" si="129"/>
        <v>3.7307926908983796E-2</v>
      </c>
      <c r="Q124" s="12">
        <f t="shared" si="130"/>
        <v>1.2311615879964653E-2</v>
      </c>
      <c r="R124" s="9">
        <f t="shared" si="131"/>
        <v>9.3951000000000007E-2</v>
      </c>
      <c r="S124" s="13">
        <f t="shared" si="132"/>
        <v>0.13104294664202246</v>
      </c>
      <c r="T124" s="2">
        <f t="shared" si="133"/>
        <v>0.01</v>
      </c>
      <c r="U124" s="14">
        <f t="shared" si="134"/>
        <v>1.3104294664202246E-3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6.8004294664202247E-3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8.3470512741</v>
      </c>
      <c r="E125" s="10">
        <f t="shared" si="145"/>
        <v>5.3162369457419301</v>
      </c>
      <c r="F125" s="7" t="s">
        <v>83</v>
      </c>
      <c r="G125" s="1">
        <v>5</v>
      </c>
      <c r="H125" s="9">
        <f t="shared" si="124"/>
        <v>8.3470512741</v>
      </c>
      <c r="I125" s="9">
        <f t="shared" si="125"/>
        <v>281.49705127409999</v>
      </c>
      <c r="J125" s="9">
        <f t="shared" si="126"/>
        <v>5.014816569153565E-2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0.99439302966354703</v>
      </c>
      <c r="O125" s="9">
        <f t="shared" si="146"/>
        <v>0.33703647524544977</v>
      </c>
      <c r="P125" s="9">
        <f t="shared" si="129"/>
        <v>1.6901761004699967E-2</v>
      </c>
      <c r="Q125" s="12">
        <f t="shared" si="130"/>
        <v>5.5775811315509896E-3</v>
      </c>
      <c r="R125" s="9">
        <f t="shared" si="131"/>
        <v>9.3951000000000007E-2</v>
      </c>
      <c r="S125" s="13">
        <f t="shared" si="132"/>
        <v>5.9366916068493036E-2</v>
      </c>
      <c r="T125" s="2">
        <f t="shared" si="133"/>
        <v>0.01</v>
      </c>
      <c r="U125" s="14">
        <f t="shared" si="134"/>
        <v>5.9366916068493032E-4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6.0836691606849305E-3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14.0406331206774</v>
      </c>
      <c r="E126" s="10">
        <f t="shared" si="145"/>
        <v>8.3470512741</v>
      </c>
      <c r="F126" s="7" t="s">
        <v>85</v>
      </c>
      <c r="G126" s="1">
        <v>6</v>
      </c>
      <c r="H126" s="9">
        <f t="shared" si="124"/>
        <v>14.0406331206774</v>
      </c>
      <c r="I126" s="9">
        <f t="shared" si="125"/>
        <v>287.19063312067738</v>
      </c>
      <c r="J126" s="9">
        <f t="shared" si="126"/>
        <v>9.9555805957684956E-2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0.60483471424074975</v>
      </c>
      <c r="P126" s="9">
        <f t="shared" si="129"/>
        <v>6.0214807447423913E-2</v>
      </c>
      <c r="Q126" s="12">
        <f t="shared" si="130"/>
        <v>1.9870886457649891E-2</v>
      </c>
      <c r="R126" s="9">
        <f t="shared" si="131"/>
        <v>9.3951000000000007E-2</v>
      </c>
      <c r="S126" s="13">
        <f t="shared" si="132"/>
        <v>0.211502660510797</v>
      </c>
      <c r="T126" s="2">
        <f t="shared" si="133"/>
        <v>0.01</v>
      </c>
      <c r="U126" s="14">
        <f t="shared" si="134"/>
        <v>2.1150266051079701E-3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7.6050266051079706E-3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16.332706819999999</v>
      </c>
      <c r="E127" s="10">
        <f t="shared" si="145"/>
        <v>14.0406331206774</v>
      </c>
      <c r="F127" s="7" t="s">
        <v>83</v>
      </c>
      <c r="G127" s="1">
        <v>7</v>
      </c>
      <c r="H127" s="9">
        <f t="shared" si="124"/>
        <v>16.332706819999999</v>
      </c>
      <c r="I127" s="9">
        <f t="shared" si="125"/>
        <v>289.48270681999998</v>
      </c>
      <c r="J127" s="9">
        <f t="shared" si="126"/>
        <v>0.1302116179000361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0.82931990679332579</v>
      </c>
      <c r="P127" s="9">
        <f t="shared" si="129"/>
        <v>0.10798708682026609</v>
      </c>
      <c r="Q127" s="12">
        <f t="shared" si="130"/>
        <v>3.5635738650687809E-2</v>
      </c>
      <c r="R127" s="9">
        <f t="shared" si="131"/>
        <v>9.3951000000000007E-2</v>
      </c>
      <c r="S127" s="13">
        <f t="shared" si="132"/>
        <v>0.37930132356960339</v>
      </c>
      <c r="T127" s="2">
        <f t="shared" si="133"/>
        <v>0.01</v>
      </c>
      <c r="U127" s="14">
        <f t="shared" si="134"/>
        <v>3.7930132356960339E-3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1.3743013235696034E-2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18.062254005483901</v>
      </c>
      <c r="E128" s="10">
        <f t="shared" si="145"/>
        <v>16.332706819999999</v>
      </c>
      <c r="F128" s="7" t="s">
        <v>83</v>
      </c>
      <c r="G128" s="1">
        <v>8</v>
      </c>
      <c r="H128" s="9">
        <f t="shared" si="124"/>
        <v>18.062254005483901</v>
      </c>
      <c r="I128" s="9">
        <f t="shared" si="125"/>
        <v>291.21225400548389</v>
      </c>
      <c r="J128" s="9">
        <f t="shared" si="126"/>
        <v>0.15900320373367854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1.0060328199730597</v>
      </c>
      <c r="P128" s="9">
        <f t="shared" si="129"/>
        <v>0.15996244143694358</v>
      </c>
      <c r="Q128" s="12">
        <f t="shared" si="130"/>
        <v>5.2787605674191385E-2</v>
      </c>
      <c r="R128" s="9">
        <f t="shared" si="131"/>
        <v>9.3951000000000007E-2</v>
      </c>
      <c r="S128" s="13">
        <f t="shared" si="132"/>
        <v>0.56186315924462094</v>
      </c>
      <c r="T128" s="2">
        <f t="shared" si="133"/>
        <v>0.01</v>
      </c>
      <c r="U128" s="14">
        <f t="shared" si="134"/>
        <v>5.6186315924462091E-3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1.556863159244621E-2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17.944231152258102</v>
      </c>
      <c r="E129" s="10">
        <f t="shared" si="145"/>
        <v>18.062254005483901</v>
      </c>
      <c r="F129" s="7" t="s">
        <v>83</v>
      </c>
      <c r="G129" s="1">
        <v>9</v>
      </c>
      <c r="H129" s="9">
        <f t="shared" si="124"/>
        <v>17.944231152258102</v>
      </c>
      <c r="I129" s="9">
        <f t="shared" si="125"/>
        <v>291.09423115225809</v>
      </c>
      <c r="J129" s="9">
        <f t="shared" si="126"/>
        <v>0.15686226551976987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1.1307703785361161</v>
      </c>
      <c r="P129" s="9">
        <f t="shared" si="129"/>
        <v>0.17737520335982293</v>
      </c>
      <c r="Q129" s="12">
        <f t="shared" si="130"/>
        <v>5.8533817108741573E-2</v>
      </c>
      <c r="R129" s="9">
        <f t="shared" si="131"/>
        <v>9.3951000000000007E-2</v>
      </c>
      <c r="S129" s="13">
        <f t="shared" si="132"/>
        <v>0.6230249503330626</v>
      </c>
      <c r="T129" s="2">
        <f t="shared" si="133"/>
        <v>0.01</v>
      </c>
      <c r="U129" s="14">
        <f t="shared" si="134"/>
        <v>6.2302495033306265E-3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1.6180249503330628E-2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17.795994632666702</v>
      </c>
      <c r="E130" s="10">
        <f t="shared" si="145"/>
        <v>17.944231152258102</v>
      </c>
      <c r="F130" s="7" t="s">
        <v>83</v>
      </c>
      <c r="G130" s="1">
        <v>10</v>
      </c>
      <c r="H130" s="9">
        <f t="shared" si="124"/>
        <v>17.795994632666702</v>
      </c>
      <c r="I130" s="9">
        <f t="shared" si="125"/>
        <v>290.94599463266667</v>
      </c>
      <c r="J130" s="9">
        <f t="shared" si="126"/>
        <v>0.15421164185869049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1.238095175176293</v>
      </c>
      <c r="P130" s="9">
        <f t="shared" si="129"/>
        <v>0.19092868974125915</v>
      </c>
      <c r="Q130" s="12">
        <f t="shared" si="130"/>
        <v>6.3006467614615522E-2</v>
      </c>
      <c r="R130" s="9">
        <f t="shared" si="131"/>
        <v>9.3951000000000007E-2</v>
      </c>
      <c r="S130" s="13">
        <f t="shared" si="132"/>
        <v>0.67063115469356915</v>
      </c>
      <c r="T130" s="2">
        <f t="shared" si="133"/>
        <v>0.01</v>
      </c>
      <c r="U130" s="14">
        <f t="shared" si="134"/>
        <v>6.7063115469356916E-3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1.6656311546935691E-2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10.2851945603548</v>
      </c>
      <c r="E131" s="10">
        <f t="shared" si="145"/>
        <v>17.795994632666702</v>
      </c>
      <c r="F131" s="7" t="s">
        <v>83</v>
      </c>
      <c r="G131" s="1">
        <v>11</v>
      </c>
      <c r="H131" s="9">
        <f t="shared" si="124"/>
        <v>10.2851945603548</v>
      </c>
      <c r="I131" s="9">
        <f t="shared" si="125"/>
        <v>283.43519456035477</v>
      </c>
      <c r="J131" s="9">
        <f t="shared" si="126"/>
        <v>6.3529558528555755E-2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0.99480816116328219</v>
      </c>
      <c r="O131" s="9">
        <f t="shared" si="146"/>
        <v>0.33705832427175153</v>
      </c>
      <c r="P131" s="9">
        <f t="shared" si="129"/>
        <v>2.1413166539359162E-2</v>
      </c>
      <c r="Q131" s="12">
        <f t="shared" si="130"/>
        <v>7.066344957988524E-3</v>
      </c>
      <c r="R131" s="9">
        <f t="shared" si="131"/>
        <v>9.3951000000000007E-2</v>
      </c>
      <c r="S131" s="13">
        <f t="shared" si="132"/>
        <v>7.5213089354967205E-2</v>
      </c>
      <c r="T131" s="2">
        <f t="shared" si="133"/>
        <v>0.01</v>
      </c>
      <c r="U131" s="14">
        <f t="shared" si="134"/>
        <v>7.5213089354967202E-4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6.242130893549672E-3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6.0494134900333298</v>
      </c>
      <c r="E132" s="10">
        <f t="shared" si="145"/>
        <v>10.2851945603548</v>
      </c>
      <c r="F132" s="7" t="s">
        <v>85</v>
      </c>
      <c r="G132" s="1">
        <v>12</v>
      </c>
      <c r="H132" s="9">
        <f t="shared" si="124"/>
        <v>6.0494134900333298</v>
      </c>
      <c r="I132" s="9">
        <f t="shared" si="125"/>
        <v>279.19941349003329</v>
      </c>
      <c r="J132" s="9">
        <f t="shared" si="126"/>
        <v>3.7725391647044748E-2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0.60034515773239228</v>
      </c>
      <c r="P132" s="9">
        <f t="shared" si="129"/>
        <v>2.2648256198861353E-2</v>
      </c>
      <c r="Q132" s="12">
        <f t="shared" si="130"/>
        <v>7.473924545624247E-3</v>
      </c>
      <c r="R132" s="9">
        <f t="shared" si="131"/>
        <v>9.3951000000000007E-2</v>
      </c>
      <c r="S132" s="13">
        <f t="shared" si="132"/>
        <v>7.9551303824592037E-2</v>
      </c>
      <c r="T132" s="2">
        <f t="shared" si="133"/>
        <v>0.01</v>
      </c>
      <c r="U132" s="14">
        <f t="shared" si="134"/>
        <v>7.955130382459204E-4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6.2855130382459207E-3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5.2822138188064498</v>
      </c>
      <c r="E133" s="10">
        <f t="shared" si="145"/>
        <v>6.0494134900333298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6.3364331526774196</v>
      </c>
      <c r="E136" s="7"/>
      <c r="F136" s="7"/>
      <c r="G136" s="1">
        <v>1</v>
      </c>
      <c r="H136" s="9">
        <f t="shared" ref="H136:H147" si="147">E137</f>
        <v>6.3364331526774196</v>
      </c>
      <c r="I136" s="9">
        <f t="shared" ref="I136:I147" si="148">H136+273.15</f>
        <v>279.48643315267742</v>
      </c>
      <c r="J136" s="9">
        <f t="shared" ref="J136:J147" si="149">EXP(($C$15*(I136-$C$13))/($C$16*I136*$C$13))</f>
        <v>3.9100972265290655E-2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2.9679511537609986E-2</v>
      </c>
      <c r="Q136" s="12">
        <f t="shared" ref="Q136:Q147" si="153">P136*$B$138</f>
        <v>7.7166729997785967E-3</v>
      </c>
      <c r="R136" s="9">
        <f t="shared" ref="R136:R147" si="154">L136*$B$138</f>
        <v>0.19735245833333334</v>
      </c>
      <c r="S136" s="13">
        <f t="shared" ref="S136:S147" si="155">Q136/R136</f>
        <v>3.9100972265290655E-2</v>
      </c>
      <c r="T136" s="2">
        <f t="shared" ref="T136:T147" si="156">$B$137/100</f>
        <v>0.01</v>
      </c>
      <c r="U136" s="14">
        <f t="shared" ref="U136:U147" si="157">S136*T136</f>
        <v>3.9100972265290659E-4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5.8810097226529067E-3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4.5567212505483896</v>
      </c>
      <c r="E137" s="10">
        <f t="shared" ref="E137:E148" si="166">D136</f>
        <v>6.3364331526774196</v>
      </c>
      <c r="F137" s="7" t="s">
        <v>83</v>
      </c>
      <c r="G137" s="1">
        <v>2</v>
      </c>
      <c r="H137" s="9">
        <f t="shared" si="147"/>
        <v>4.5567212505483896</v>
      </c>
      <c r="I137" s="9">
        <f t="shared" si="148"/>
        <v>277.70672125054836</v>
      </c>
      <c r="J137" s="9">
        <f t="shared" si="149"/>
        <v>3.1277016003185748E-2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1.4884163217957234</v>
      </c>
      <c r="P137" s="9">
        <f t="shared" si="152"/>
        <v>4.6553221116207709E-2</v>
      </c>
      <c r="Q137" s="12">
        <f t="shared" si="153"/>
        <v>1.2103837490214004E-2</v>
      </c>
      <c r="R137" s="9">
        <f t="shared" si="154"/>
        <v>0.19735245833333334</v>
      </c>
      <c r="S137" s="13">
        <f t="shared" si="155"/>
        <v>6.1331070271089874E-2</v>
      </c>
      <c r="T137" s="2">
        <f t="shared" si="156"/>
        <v>0.01</v>
      </c>
      <c r="U137" s="14">
        <f t="shared" si="157"/>
        <v>6.1331070271089874E-4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6.1033107027108988E-3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4.6634615449655197</v>
      </c>
      <c r="E138" s="10">
        <f t="shared" si="166"/>
        <v>4.5567212505483896</v>
      </c>
      <c r="F138" s="7" t="s">
        <v>83</v>
      </c>
      <c r="G138" s="1">
        <v>3</v>
      </c>
      <c r="H138" s="9">
        <f t="shared" si="147"/>
        <v>4.6634615449655197</v>
      </c>
      <c r="I138" s="9">
        <f t="shared" si="148"/>
        <v>277.81346154496549</v>
      </c>
      <c r="J138" s="9">
        <f t="shared" si="149"/>
        <v>3.1701203928598098E-2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2.2009110173461823</v>
      </c>
      <c r="P138" s="9">
        <f t="shared" si="152"/>
        <v>6.9771528989589632E-2</v>
      </c>
      <c r="Q138" s="12">
        <f t="shared" si="153"/>
        <v>1.8140597537293305E-2</v>
      </c>
      <c r="R138" s="9">
        <f t="shared" si="154"/>
        <v>0.19735245833333334</v>
      </c>
      <c r="S138" s="13">
        <f t="shared" si="155"/>
        <v>9.191979512438285E-2</v>
      </c>
      <c r="T138" s="2">
        <f t="shared" si="156"/>
        <v>0.01</v>
      </c>
      <c r="U138" s="14">
        <f t="shared" si="157"/>
        <v>9.1919795124382857E-4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6.4091979512438287E-3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5.3162369457419301</v>
      </c>
      <c r="E139" s="10">
        <f t="shared" si="166"/>
        <v>4.6634615449655197</v>
      </c>
      <c r="F139" s="7" t="s">
        <v>83</v>
      </c>
      <c r="G139" s="1">
        <v>4</v>
      </c>
      <c r="H139" s="9">
        <f t="shared" si="147"/>
        <v>5.3162369457419301</v>
      </c>
      <c r="I139" s="9">
        <f t="shared" si="148"/>
        <v>278.46623694574191</v>
      </c>
      <c r="J139" s="9">
        <f t="shared" si="149"/>
        <v>3.4415718326641809E-2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2.8901874050232594</v>
      </c>
      <c r="P139" s="9">
        <f t="shared" si="152"/>
        <v>9.9467875642488324E-2</v>
      </c>
      <c r="Q139" s="12">
        <f t="shared" si="153"/>
        <v>2.5861647667046964E-2</v>
      </c>
      <c r="R139" s="9">
        <f t="shared" si="154"/>
        <v>0.19735245833333334</v>
      </c>
      <c r="S139" s="13">
        <f t="shared" si="155"/>
        <v>0.13104294664202248</v>
      </c>
      <c r="T139" s="2">
        <f t="shared" si="156"/>
        <v>0.01</v>
      </c>
      <c r="U139" s="14">
        <f t="shared" si="157"/>
        <v>1.3104294664202248E-3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6.8004294664202247E-3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8.3470512741</v>
      </c>
      <c r="E140" s="10">
        <f t="shared" si="166"/>
        <v>5.3162369457419301</v>
      </c>
      <c r="F140" s="7" t="s">
        <v>83</v>
      </c>
      <c r="G140" s="1">
        <v>5</v>
      </c>
      <c r="H140" s="9">
        <f t="shared" si="147"/>
        <v>8.3470512741</v>
      </c>
      <c r="I140" s="9">
        <f t="shared" si="148"/>
        <v>281.49705127409999</v>
      </c>
      <c r="J140" s="9">
        <f t="shared" si="149"/>
        <v>5.014816569153565E-2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3.5497674460474378</v>
      </c>
      <c r="P140" s="9">
        <f t="shared" si="152"/>
        <v>0.17801432605080625</v>
      </c>
      <c r="Q140" s="12">
        <f t="shared" si="153"/>
        <v>4.6283724773209627E-2</v>
      </c>
      <c r="R140" s="9">
        <f t="shared" si="154"/>
        <v>0.19735245833333334</v>
      </c>
      <c r="S140" s="13">
        <f t="shared" si="155"/>
        <v>0.23452317323068372</v>
      </c>
      <c r="T140" s="2">
        <f t="shared" si="156"/>
        <v>0.01</v>
      </c>
      <c r="U140" s="14">
        <f t="shared" si="157"/>
        <v>2.3452317323068373E-3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7.8352317323068382E-3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14.0406331206774</v>
      </c>
      <c r="E141" s="10">
        <f t="shared" si="166"/>
        <v>8.3470512741</v>
      </c>
      <c r="F141" s="7" t="s">
        <v>85</v>
      </c>
      <c r="G141" s="1">
        <v>6</v>
      </c>
      <c r="H141" s="9">
        <f t="shared" si="147"/>
        <v>14.0406331206774</v>
      </c>
      <c r="I141" s="9">
        <f t="shared" si="148"/>
        <v>287.19063312067738</v>
      </c>
      <c r="J141" s="9">
        <f t="shared" si="149"/>
        <v>9.9555805957684956E-2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4.1308010366632981</v>
      </c>
      <c r="P141" s="9">
        <f t="shared" si="152"/>
        <v>0.41124522645585515</v>
      </c>
      <c r="Q141" s="12">
        <f t="shared" si="153"/>
        <v>0.10692375887852235</v>
      </c>
      <c r="R141" s="9">
        <f t="shared" si="154"/>
        <v>0.19735245833333334</v>
      </c>
      <c r="S141" s="13">
        <f t="shared" si="155"/>
        <v>0.54179086382559971</v>
      </c>
      <c r="T141" s="2">
        <f t="shared" si="156"/>
        <v>0.01</v>
      </c>
      <c r="U141" s="14">
        <f t="shared" si="157"/>
        <v>5.4179086382559975E-3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1.0907908638255998E-2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16.332706819999999</v>
      </c>
      <c r="E142" s="10">
        <f t="shared" si="166"/>
        <v>14.0406331206774</v>
      </c>
      <c r="F142" s="7" t="s">
        <v>83</v>
      </c>
      <c r="G142" s="1">
        <v>7</v>
      </c>
      <c r="H142" s="9">
        <f t="shared" si="147"/>
        <v>16.332706819999999</v>
      </c>
      <c r="I142" s="9">
        <f t="shared" si="148"/>
        <v>289.48270681999998</v>
      </c>
      <c r="J142" s="9">
        <f t="shared" si="149"/>
        <v>0.1302116179000361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4.4786037268741099</v>
      </c>
      <c r="P142" s="9">
        <f t="shared" si="152"/>
        <v>0.5831662372094093</v>
      </c>
      <c r="Q142" s="12">
        <f t="shared" si="153"/>
        <v>0.15162322167444642</v>
      </c>
      <c r="R142" s="9">
        <f t="shared" si="154"/>
        <v>0.19735245833333334</v>
      </c>
      <c r="S142" s="13">
        <f t="shared" si="155"/>
        <v>0.76828646045214666</v>
      </c>
      <c r="T142" s="2">
        <f t="shared" si="156"/>
        <v>0.01</v>
      </c>
      <c r="U142" s="14">
        <f t="shared" si="157"/>
        <v>7.6828646045214669E-3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1.7632864604521466E-2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18.062254005483901</v>
      </c>
      <c r="E143" s="10">
        <f t="shared" si="166"/>
        <v>16.332706819999999</v>
      </c>
      <c r="F143" s="7" t="s">
        <v>83</v>
      </c>
      <c r="G143" s="1">
        <v>8</v>
      </c>
      <c r="H143" s="9">
        <f t="shared" si="147"/>
        <v>18.062254005483901</v>
      </c>
      <c r="I143" s="9">
        <f t="shared" si="148"/>
        <v>291.21225400548389</v>
      </c>
      <c r="J143" s="9">
        <f t="shared" si="149"/>
        <v>0.15900320373367854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4.6544854063313679</v>
      </c>
      <c r="P143" s="9">
        <f t="shared" si="152"/>
        <v>0.74007809133834002</v>
      </c>
      <c r="Q143" s="12">
        <f t="shared" si="153"/>
        <v>0.19242030374796842</v>
      </c>
      <c r="R143" s="9">
        <f t="shared" si="154"/>
        <v>0.19735245833333334</v>
      </c>
      <c r="S143" s="13">
        <f t="shared" si="155"/>
        <v>0.97500839550204954</v>
      </c>
      <c r="T143" s="2">
        <f t="shared" si="156"/>
        <v>0.01</v>
      </c>
      <c r="U143" s="14">
        <f t="shared" si="157"/>
        <v>9.7500839550204964E-3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1.9700083955020497E-2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17.944231152258102</v>
      </c>
      <c r="E144" s="10">
        <f t="shared" si="166"/>
        <v>18.062254005483901</v>
      </c>
      <c r="F144" s="7" t="s">
        <v>83</v>
      </c>
      <c r="G144" s="1">
        <v>9</v>
      </c>
      <c r="H144" s="9">
        <f t="shared" si="147"/>
        <v>17.944231152258102</v>
      </c>
      <c r="I144" s="9">
        <f t="shared" si="148"/>
        <v>291.09423115225809</v>
      </c>
      <c r="J144" s="9">
        <f t="shared" si="149"/>
        <v>0.15686226551976987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4.6734552316596947</v>
      </c>
      <c r="P144" s="9">
        <f t="shared" si="152"/>
        <v>0.7330887754433606</v>
      </c>
      <c r="Q144" s="12">
        <f t="shared" si="153"/>
        <v>0.19060308161527376</v>
      </c>
      <c r="R144" s="9">
        <f t="shared" si="154"/>
        <v>0.19735245833333334</v>
      </c>
      <c r="S144" s="13">
        <f t="shared" si="155"/>
        <v>0.9658003919735334</v>
      </c>
      <c r="T144" s="2">
        <f t="shared" si="156"/>
        <v>0.01</v>
      </c>
      <c r="U144" s="14">
        <f t="shared" si="157"/>
        <v>9.6580039197353348E-3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1.9608003919735335E-2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17.795994632666702</v>
      </c>
      <c r="E145" s="10">
        <f t="shared" si="166"/>
        <v>17.944231152258102</v>
      </c>
      <c r="F145" s="7" t="s">
        <v>83</v>
      </c>
      <c r="G145" s="1">
        <v>10</v>
      </c>
      <c r="H145" s="9">
        <f t="shared" si="147"/>
        <v>17.795994632666702</v>
      </c>
      <c r="I145" s="9">
        <f t="shared" si="148"/>
        <v>290.94599463266667</v>
      </c>
      <c r="J145" s="9">
        <f t="shared" si="149"/>
        <v>0.15421164185869049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4.6994143728830009</v>
      </c>
      <c r="P145" s="9">
        <f t="shared" si="152"/>
        <v>0.72470440621661592</v>
      </c>
      <c r="Q145" s="12">
        <f t="shared" si="153"/>
        <v>0.18842314561632015</v>
      </c>
      <c r="R145" s="9">
        <f t="shared" si="154"/>
        <v>0.19735245833333334</v>
      </c>
      <c r="S145" s="13">
        <f t="shared" si="155"/>
        <v>0.95475448954412645</v>
      </c>
      <c r="T145" s="2">
        <f t="shared" si="156"/>
        <v>0.01</v>
      </c>
      <c r="U145" s="14">
        <f t="shared" si="157"/>
        <v>9.5475448954412644E-3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1.9497544895441265E-2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10.2851945603548</v>
      </c>
      <c r="E146" s="10">
        <f t="shared" si="166"/>
        <v>17.795994632666702</v>
      </c>
      <c r="F146" s="7" t="s">
        <v>83</v>
      </c>
      <c r="G146" s="1">
        <v>11</v>
      </c>
      <c r="H146" s="9">
        <f t="shared" si="147"/>
        <v>10.2851945603548</v>
      </c>
      <c r="I146" s="9">
        <f t="shared" si="148"/>
        <v>283.43519456035477</v>
      </c>
      <c r="J146" s="9">
        <f t="shared" si="149"/>
        <v>6.3529558528555755E-2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4.7337578833330518</v>
      </c>
      <c r="P146" s="9">
        <f t="shared" si="152"/>
        <v>0.3007335485092193</v>
      </c>
      <c r="Q146" s="12">
        <f t="shared" si="153"/>
        <v>7.8190722612397026E-2</v>
      </c>
      <c r="R146" s="9">
        <f t="shared" si="154"/>
        <v>0.19735245833333334</v>
      </c>
      <c r="S146" s="13">
        <f t="shared" si="155"/>
        <v>0.39619837154666143</v>
      </c>
      <c r="T146" s="2">
        <f t="shared" si="156"/>
        <v>0.01</v>
      </c>
      <c r="U146" s="14">
        <f t="shared" si="157"/>
        <v>3.9619837154666144E-3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9.4519837154666136E-3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6.0494134900333298</v>
      </c>
      <c r="E147" s="10">
        <f t="shared" si="166"/>
        <v>10.2851945603548</v>
      </c>
      <c r="F147" s="7" t="s">
        <v>85</v>
      </c>
      <c r="G147" s="1">
        <v>12</v>
      </c>
      <c r="H147" s="9">
        <f t="shared" si="147"/>
        <v>6.0494134900333298</v>
      </c>
      <c r="I147" s="9">
        <f t="shared" si="148"/>
        <v>279.19941349003329</v>
      </c>
      <c r="J147" s="9">
        <f t="shared" si="149"/>
        <v>3.7725391647044748E-2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5.1920722514904991</v>
      </c>
      <c r="P147" s="9">
        <f t="shared" si="152"/>
        <v>0.19587295914723249</v>
      </c>
      <c r="Q147" s="12">
        <f t="shared" si="153"/>
        <v>5.0926969378280451E-2</v>
      </c>
      <c r="R147" s="9">
        <f t="shared" si="154"/>
        <v>0.19735245833333334</v>
      </c>
      <c r="S147" s="13">
        <f t="shared" si="155"/>
        <v>0.25805084876248918</v>
      </c>
      <c r="T147" s="2">
        <f t="shared" si="156"/>
        <v>0.01</v>
      </c>
      <c r="U147" s="14">
        <f t="shared" si="157"/>
        <v>2.5805084876248919E-3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8.0705084876248924E-3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5.2822138188064498</v>
      </c>
      <c r="E148" s="10">
        <f t="shared" si="166"/>
        <v>6.0494134900333298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B148"/>
  <sheetViews>
    <sheetView topLeftCell="A4"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5939046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44204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239138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10865318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185494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22695029.100347746</v>
      </c>
      <c r="J13" s="6" t="s">
        <v>37</v>
      </c>
      <c r="K13" s="6">
        <f>I13/(10000*1000)</f>
        <v>2.2695029100347748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2.7813910501935499</v>
      </c>
      <c r="E26" s="7"/>
      <c r="F26" s="7"/>
      <c r="G26" s="1">
        <v>1</v>
      </c>
      <c r="H26" s="9">
        <f t="shared" ref="H26:H37" si="0">E27</f>
        <v>2.7813910501935499</v>
      </c>
      <c r="I26" s="9">
        <f t="shared" ref="I26:I37" si="1">H26+273.15</f>
        <v>275.93139105019355</v>
      </c>
      <c r="J26" s="9">
        <f t="shared" ref="J26:J37" si="2">EXP(($C$15*(I26-$C$13))/($C$16*I26*$C$13))</f>
        <v>2.4960634817690047E-2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1.0117068008903916</v>
      </c>
      <c r="Q26" s="12">
        <f t="shared" ref="Q26:Q37" si="6">P26*$B$28</f>
        <v>0.10117068008903916</v>
      </c>
      <c r="R26" s="9">
        <f t="shared" ref="R26:R37" si="7">L26*$B$28</f>
        <v>4.0532094166666672</v>
      </c>
      <c r="S26" s="13">
        <f t="shared" ref="S26:S37" si="8">Q26/R26</f>
        <v>2.4960634817690043E-2</v>
      </c>
      <c r="T26" s="2">
        <f t="shared" ref="T26:T37" si="9">$B$27/100</f>
        <v>0.34</v>
      </c>
      <c r="U26" s="14">
        <f t="shared" ref="U26:U37" si="10">S26*T26</f>
        <v>8.4866158380146155E-3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2.1386615838014614E-2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-2.6770190925161299</v>
      </c>
      <c r="E27" s="10">
        <f t="shared" ref="E27:E38" si="18">D26</f>
        <v>2.7813910501935499</v>
      </c>
      <c r="F27" s="7" t="s">
        <v>83</v>
      </c>
      <c r="G27" s="1">
        <v>2</v>
      </c>
      <c r="H27" s="9">
        <f t="shared" si="0"/>
        <v>-2.6770190925161299</v>
      </c>
      <c r="I27" s="9">
        <f t="shared" si="1"/>
        <v>270.47298090748387</v>
      </c>
      <c r="J27" s="9">
        <f t="shared" si="2"/>
        <v>1.2245687442631945E-2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80.05248153244294</v>
      </c>
      <c r="P27" s="9">
        <f t="shared" si="5"/>
        <v>0.98029766785336214</v>
      </c>
      <c r="Q27" s="12">
        <f t="shared" si="6"/>
        <v>9.8029766785336217E-2</v>
      </c>
      <c r="R27" s="9">
        <f t="shared" si="7"/>
        <v>4.0532094166666672</v>
      </c>
      <c r="S27" s="13">
        <f t="shared" si="8"/>
        <v>2.4185714752916778E-2</v>
      </c>
      <c r="T27" s="2">
        <f t="shared" si="9"/>
        <v>0.34</v>
      </c>
      <c r="U27" s="14">
        <f t="shared" si="10"/>
        <v>8.223143015991705E-3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2.1123143015991705E-2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3.3005730456206899</v>
      </c>
      <c r="E28" s="10">
        <f t="shared" si="18"/>
        <v>-2.6770190925161299</v>
      </c>
      <c r="F28" s="7" t="s">
        <v>83</v>
      </c>
      <c r="G28" s="1">
        <v>3</v>
      </c>
      <c r="H28" s="9">
        <f t="shared" si="0"/>
        <v>3.3005730456206899</v>
      </c>
      <c r="I28" s="9">
        <f t="shared" si="1"/>
        <v>276.45057304562067</v>
      </c>
      <c r="J28" s="9">
        <f t="shared" si="2"/>
        <v>2.6670816374607196E-2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119.60427803125624</v>
      </c>
      <c r="P28" s="9">
        <f t="shared" si="5"/>
        <v>3.1899437369891008</v>
      </c>
      <c r="Q28" s="12">
        <f t="shared" si="6"/>
        <v>0.31899437369891009</v>
      </c>
      <c r="R28" s="9">
        <f t="shared" si="7"/>
        <v>4.0532094166666672</v>
      </c>
      <c r="S28" s="13">
        <f t="shared" si="8"/>
        <v>7.8701675858941667E-2</v>
      </c>
      <c r="T28" s="2">
        <f t="shared" si="9"/>
        <v>0.34</v>
      </c>
      <c r="U28" s="14">
        <f t="shared" si="10"/>
        <v>2.6758569792040169E-2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3.9658569792040167E-2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3.92252889464516</v>
      </c>
      <c r="E29" s="10">
        <f t="shared" si="18"/>
        <v>3.3005730456206899</v>
      </c>
      <c r="F29" s="7" t="s">
        <v>83</v>
      </c>
      <c r="G29" s="1">
        <v>4</v>
      </c>
      <c r="H29" s="9">
        <f t="shared" si="0"/>
        <v>3.92252889464516</v>
      </c>
      <c r="I29" s="9">
        <f t="shared" si="1"/>
        <v>277.07252889464513</v>
      </c>
      <c r="J29" s="9">
        <f t="shared" si="2"/>
        <v>2.8865044263512291E-2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156.94642846093382</v>
      </c>
      <c r="P29" s="9">
        <f t="shared" si="5"/>
        <v>4.5302656045250203</v>
      </c>
      <c r="Q29" s="12">
        <f t="shared" si="6"/>
        <v>0.45302656045250206</v>
      </c>
      <c r="R29" s="9">
        <f t="shared" si="7"/>
        <v>4.0532094166666672</v>
      </c>
      <c r="S29" s="13">
        <f t="shared" si="8"/>
        <v>0.11176983814102261</v>
      </c>
      <c r="T29" s="2">
        <f t="shared" si="9"/>
        <v>0.34</v>
      </c>
      <c r="U29" s="14">
        <f t="shared" si="10"/>
        <v>3.8001744967947691E-2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5.0901744967947693E-2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8.7856569085333298</v>
      </c>
      <c r="E30" s="10">
        <f t="shared" si="18"/>
        <v>3.92252889464516</v>
      </c>
      <c r="F30" s="7" t="s">
        <v>83</v>
      </c>
      <c r="G30" s="1">
        <v>5</v>
      </c>
      <c r="H30" s="9">
        <f t="shared" si="0"/>
        <v>8.7856569085333298</v>
      </c>
      <c r="I30" s="9">
        <f t="shared" si="1"/>
        <v>281.9356569085333</v>
      </c>
      <c r="J30" s="9">
        <f t="shared" si="2"/>
        <v>5.2920581333805262E-2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144.79535471358835</v>
      </c>
      <c r="O30" s="9">
        <f t="shared" si="19"/>
        <v>48.152902309487104</v>
      </c>
      <c r="P30" s="9">
        <f t="shared" si="5"/>
        <v>2.5482795831279916</v>
      </c>
      <c r="Q30" s="12">
        <f t="shared" si="6"/>
        <v>0.2548279583127992</v>
      </c>
      <c r="R30" s="9">
        <f t="shared" si="7"/>
        <v>4.0532094166666672</v>
      </c>
      <c r="S30" s="13">
        <f t="shared" si="8"/>
        <v>6.2870661768660366E-2</v>
      </c>
      <c r="T30" s="2">
        <f t="shared" si="9"/>
        <v>0.34</v>
      </c>
      <c r="U30" s="14">
        <f t="shared" si="10"/>
        <v>2.1376025001344525E-2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3.4276025001344523E-2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14.958940198580599</v>
      </c>
      <c r="E31" s="10">
        <f t="shared" si="18"/>
        <v>8.7856569085333298</v>
      </c>
      <c r="F31" s="7" t="s">
        <v>85</v>
      </c>
      <c r="G31" s="1">
        <v>6</v>
      </c>
      <c r="H31" s="9">
        <f t="shared" si="0"/>
        <v>14.958940198580599</v>
      </c>
      <c r="I31" s="9">
        <f t="shared" si="1"/>
        <v>288.10894019858057</v>
      </c>
      <c r="J31" s="9">
        <f t="shared" si="2"/>
        <v>0.11091689961000267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86.136716893025778</v>
      </c>
      <c r="P31" s="9">
        <f t="shared" si="5"/>
        <v>9.5540175803589609</v>
      </c>
      <c r="Q31" s="12">
        <f t="shared" si="6"/>
        <v>0.95540175803589611</v>
      </c>
      <c r="R31" s="9">
        <f t="shared" si="7"/>
        <v>4.0532094166666672</v>
      </c>
      <c r="S31" s="13">
        <f t="shared" si="8"/>
        <v>0.23571487673627586</v>
      </c>
      <c r="T31" s="2">
        <f t="shared" si="9"/>
        <v>0.34</v>
      </c>
      <c r="U31" s="14">
        <f t="shared" si="10"/>
        <v>8.0143058090333799E-2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9.3043058090333794E-2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18.289280580666698</v>
      </c>
      <c r="E32" s="10">
        <f t="shared" si="18"/>
        <v>14.958940198580599</v>
      </c>
      <c r="F32" s="7" t="s">
        <v>83</v>
      </c>
      <c r="G32" s="1">
        <v>7</v>
      </c>
      <c r="H32" s="9">
        <f t="shared" si="0"/>
        <v>18.289280580666698</v>
      </c>
      <c r="I32" s="9">
        <f t="shared" si="1"/>
        <v>291.43928058066666</v>
      </c>
      <c r="J32" s="9">
        <f t="shared" si="2"/>
        <v>0.16319894419159822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117.11479347933349</v>
      </c>
      <c r="P32" s="9">
        <f t="shared" si="5"/>
        <v>19.113010645044298</v>
      </c>
      <c r="Q32" s="12">
        <f t="shared" si="6"/>
        <v>1.9113010645044299</v>
      </c>
      <c r="R32" s="9">
        <f t="shared" si="7"/>
        <v>4.0532094166666672</v>
      </c>
      <c r="S32" s="13">
        <f t="shared" si="8"/>
        <v>0.47155250766102075</v>
      </c>
      <c r="T32" s="2">
        <f t="shared" si="9"/>
        <v>0.34</v>
      </c>
      <c r="U32" s="14">
        <f t="shared" si="10"/>
        <v>0.16032785260474708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0.18597785260474708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18.995247263225799</v>
      </c>
      <c r="E33" s="10">
        <f t="shared" si="18"/>
        <v>18.289280580666698</v>
      </c>
      <c r="F33" s="7" t="s">
        <v>83</v>
      </c>
      <c r="G33" s="1">
        <v>8</v>
      </c>
      <c r="H33" s="9">
        <f t="shared" si="0"/>
        <v>18.995247263225799</v>
      </c>
      <c r="I33" s="9">
        <f t="shared" si="1"/>
        <v>292.14524726322577</v>
      </c>
      <c r="J33" s="9">
        <f t="shared" si="2"/>
        <v>0.17692100593879298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138.53387700095584</v>
      </c>
      <c r="P33" s="9">
        <f t="shared" si="5"/>
        <v>24.509552875610126</v>
      </c>
      <c r="Q33" s="12">
        <f t="shared" si="6"/>
        <v>2.4509552875610128</v>
      </c>
      <c r="R33" s="9">
        <f t="shared" si="7"/>
        <v>4.0532094166666672</v>
      </c>
      <c r="S33" s="13">
        <f t="shared" si="8"/>
        <v>0.60469495543032226</v>
      </c>
      <c r="T33" s="2">
        <f t="shared" si="9"/>
        <v>0.34</v>
      </c>
      <c r="U33" s="14">
        <f t="shared" si="10"/>
        <v>0.20559628484630957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0.23124628484630957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17.832926369677399</v>
      </c>
      <c r="E34" s="10">
        <f t="shared" si="18"/>
        <v>18.995247263225799</v>
      </c>
      <c r="F34" s="7" t="s">
        <v>83</v>
      </c>
      <c r="G34" s="1">
        <v>9</v>
      </c>
      <c r="H34" s="9">
        <f t="shared" si="0"/>
        <v>17.832926369677399</v>
      </c>
      <c r="I34" s="9">
        <f t="shared" si="1"/>
        <v>290.98292636967739</v>
      </c>
      <c r="J34" s="9">
        <f t="shared" si="2"/>
        <v>0.15486805222956521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154.55641829201238</v>
      </c>
      <c r="P34" s="9">
        <f t="shared" si="5"/>
        <v>23.935851460461901</v>
      </c>
      <c r="Q34" s="12">
        <f t="shared" si="6"/>
        <v>2.3935851460461901</v>
      </c>
      <c r="R34" s="9">
        <f t="shared" si="7"/>
        <v>4.0532094166666672</v>
      </c>
      <c r="S34" s="13">
        <f t="shared" si="8"/>
        <v>0.59054070490506727</v>
      </c>
      <c r="T34" s="2">
        <f t="shared" si="9"/>
        <v>0.34</v>
      </c>
      <c r="U34" s="14">
        <f t="shared" si="10"/>
        <v>0.2007838396677229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0.2264338396677229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15.769608912066699</v>
      </c>
      <c r="E35" s="10">
        <f t="shared" si="18"/>
        <v>17.832926369677399</v>
      </c>
      <c r="F35" s="7" t="s">
        <v>83</v>
      </c>
      <c r="G35" s="1">
        <v>10</v>
      </c>
      <c r="H35" s="9">
        <f t="shared" si="0"/>
        <v>15.769608912066699</v>
      </c>
      <c r="I35" s="9">
        <f t="shared" si="1"/>
        <v>288.91960891206668</v>
      </c>
      <c r="J35" s="9">
        <f t="shared" si="2"/>
        <v>0.12194947631901459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171.15266099821716</v>
      </c>
      <c r="P35" s="9">
        <f t="shared" si="5"/>
        <v>20.871977379338414</v>
      </c>
      <c r="Q35" s="12">
        <f t="shared" si="6"/>
        <v>2.0871977379338413</v>
      </c>
      <c r="R35" s="9">
        <f t="shared" si="7"/>
        <v>4.0532094166666672</v>
      </c>
      <c r="S35" s="13">
        <f t="shared" si="8"/>
        <v>0.51494939524993477</v>
      </c>
      <c r="T35" s="2">
        <f t="shared" si="9"/>
        <v>0.34</v>
      </c>
      <c r="U35" s="14">
        <f t="shared" si="10"/>
        <v>0.17508279438497784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0.20073279438497785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7.5758714510000003</v>
      </c>
      <c r="E36" s="10">
        <f t="shared" si="18"/>
        <v>15.769608912066699</v>
      </c>
      <c r="F36" s="7" t="s">
        <v>83</v>
      </c>
      <c r="G36" s="1">
        <v>11</v>
      </c>
      <c r="H36" s="9">
        <f t="shared" si="0"/>
        <v>7.5758714510000003</v>
      </c>
      <c r="I36" s="9">
        <f t="shared" si="1"/>
        <v>280.72587145099999</v>
      </c>
      <c r="J36" s="9">
        <f t="shared" si="2"/>
        <v>4.5602471455182078E-2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142.7666494379348</v>
      </c>
      <c r="O36" s="9">
        <f t="shared" si="19"/>
        <v>48.046128347610619</v>
      </c>
      <c r="P36" s="9">
        <f t="shared" si="5"/>
        <v>2.1910221965039276</v>
      </c>
      <c r="Q36" s="12">
        <f t="shared" si="6"/>
        <v>0.21910221965039278</v>
      </c>
      <c r="R36" s="9">
        <f t="shared" si="7"/>
        <v>4.0532094166666672</v>
      </c>
      <c r="S36" s="13">
        <f t="shared" si="8"/>
        <v>5.4056476516967385E-2</v>
      </c>
      <c r="T36" s="2">
        <f t="shared" si="9"/>
        <v>0.34</v>
      </c>
      <c r="U36" s="14">
        <f t="shared" si="10"/>
        <v>1.8379202015768911E-2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3.1279202015768913E-2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3.2316921424666698</v>
      </c>
      <c r="E37" s="10">
        <f t="shared" si="18"/>
        <v>7.5758714510000003</v>
      </c>
      <c r="F37" s="7" t="s">
        <v>85</v>
      </c>
      <c r="G37" s="1">
        <v>12</v>
      </c>
      <c r="H37" s="9">
        <f t="shared" si="0"/>
        <v>3.2316921424666698</v>
      </c>
      <c r="I37" s="9">
        <f t="shared" si="1"/>
        <v>276.38169214246665</v>
      </c>
      <c r="J37" s="9">
        <f t="shared" si="2"/>
        <v>2.6437728624106278E-2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86.387200317773363</v>
      </c>
      <c r="P37" s="9">
        <f t="shared" si="5"/>
        <v>2.2838813585975997</v>
      </c>
      <c r="Q37" s="12">
        <f t="shared" si="6"/>
        <v>0.22838813585975998</v>
      </c>
      <c r="R37" s="9">
        <f t="shared" si="7"/>
        <v>4.0532094166666672</v>
      </c>
      <c r="S37" s="13">
        <f t="shared" si="8"/>
        <v>5.6347479831818037E-2</v>
      </c>
      <c r="T37" s="2">
        <f t="shared" si="9"/>
        <v>0.34</v>
      </c>
      <c r="U37" s="14">
        <f t="shared" si="10"/>
        <v>1.9158143142818135E-2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3.2058143142818137E-2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1.2092677413871</v>
      </c>
      <c r="E38" s="10">
        <f t="shared" si="18"/>
        <v>3.2316921424666698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2.7813910501935499</v>
      </c>
      <c r="E42" s="7"/>
      <c r="F42" s="7"/>
      <c r="G42" s="1">
        <v>1</v>
      </c>
      <c r="H42" s="9">
        <f t="shared" ref="H42:H53" si="20">E43</f>
        <v>2.7813910501935499</v>
      </c>
      <c r="I42" s="9">
        <f t="shared" ref="I42:I53" si="21">H42+273.15</f>
        <v>275.93139105019355</v>
      </c>
      <c r="J42" s="9">
        <f t="shared" ref="J42:J53" si="22">EXP(($C$15*(I42-$C$13))/($C$16*I42*$C$13))</f>
        <v>2.4960634817690047E-2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1.4690893629886699</v>
      </c>
      <c r="Q42" s="12">
        <f t="shared" ref="Q42:Q53" si="26">P42*$B$44</f>
        <v>0.35258144711728073</v>
      </c>
      <c r="R42" s="9">
        <f t="shared" ref="R42:R53" si="27">L42*$B$44</f>
        <v>14.125500000000001</v>
      </c>
      <c r="S42" s="13">
        <f t="shared" ref="S42:S53" si="28">Q42/R42</f>
        <v>2.4960634817690043E-2</v>
      </c>
      <c r="T42" s="2">
        <f t="shared" ref="T42:T53" si="29">$B$43/100</f>
        <v>0.43</v>
      </c>
      <c r="U42" s="14">
        <f t="shared" ref="U42:U53" si="30">S42*T42</f>
        <v>1.0733072971606718E-2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1.9153072971606719E-2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494920.5</v>
      </c>
      <c r="AU42" s="1">
        <f t="shared" ref="AU42:AU53" si="38">AT42*10000*AS42*0.67*AR42*AQ42</f>
        <v>2086335187.9646044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-2.6770190925161299</v>
      </c>
      <c r="E43" s="10">
        <f t="shared" ref="E43:E54" si="40">D42</f>
        <v>2.7813910501935499</v>
      </c>
      <c r="F43" s="7" t="s">
        <v>83</v>
      </c>
      <c r="G43" s="1">
        <v>2</v>
      </c>
      <c r="H43" s="9">
        <f t="shared" si="20"/>
        <v>-2.6770190925161299</v>
      </c>
      <c r="I43" s="9">
        <f t="shared" si="21"/>
        <v>270.47298090748387</v>
      </c>
      <c r="J43" s="9">
        <f t="shared" si="22"/>
        <v>1.2245687442631945E-2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116.24341063701134</v>
      </c>
      <c r="P43" s="9">
        <f t="shared" si="25"/>
        <v>1.4234804739263585</v>
      </c>
      <c r="Q43" s="12">
        <f t="shared" si="26"/>
        <v>0.34163531374232603</v>
      </c>
      <c r="R43" s="9">
        <f t="shared" si="27"/>
        <v>14.125500000000001</v>
      </c>
      <c r="S43" s="13">
        <f t="shared" si="28"/>
        <v>2.4185714752916782E-2</v>
      </c>
      <c r="T43" s="2">
        <f t="shared" si="29"/>
        <v>0.43</v>
      </c>
      <c r="U43" s="14">
        <f t="shared" si="30"/>
        <v>1.0399857343754216E-2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1.8819857343754215E-2</v>
      </c>
      <c r="AR43" s="9">
        <f t="shared" si="35"/>
        <v>136.875</v>
      </c>
      <c r="AS43" s="1">
        <f t="shared" si="36"/>
        <v>0.24</v>
      </c>
      <c r="AT43" s="1">
        <f t="shared" si="37"/>
        <v>494920.5</v>
      </c>
      <c r="AU43" s="1">
        <f t="shared" si="38"/>
        <v>2050038167.0845091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3.3005730456206899</v>
      </c>
      <c r="E44" s="10">
        <f t="shared" si="40"/>
        <v>-2.6770190925161299</v>
      </c>
      <c r="F44" s="7" t="s">
        <v>83</v>
      </c>
      <c r="G44" s="1">
        <v>3</v>
      </c>
      <c r="H44" s="9">
        <f t="shared" si="20"/>
        <v>3.3005730456206899</v>
      </c>
      <c r="I44" s="9">
        <f t="shared" si="21"/>
        <v>276.45057304562067</v>
      </c>
      <c r="J44" s="9">
        <f t="shared" si="22"/>
        <v>2.6670816374607196E-2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173.67618016308498</v>
      </c>
      <c r="P44" s="9">
        <f t="shared" si="25"/>
        <v>4.6320855097728364</v>
      </c>
      <c r="Q44" s="12">
        <f t="shared" si="26"/>
        <v>1.1117005223454808</v>
      </c>
      <c r="R44" s="9">
        <f t="shared" si="27"/>
        <v>14.125500000000001</v>
      </c>
      <c r="S44" s="13">
        <f t="shared" si="28"/>
        <v>7.870167585894168E-2</v>
      </c>
      <c r="T44" s="2">
        <f t="shared" si="29"/>
        <v>0.43</v>
      </c>
      <c r="U44" s="14">
        <f t="shared" si="30"/>
        <v>3.3841720619344921E-2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4.2261720619344918E-2</v>
      </c>
      <c r="AR44" s="9">
        <f t="shared" si="35"/>
        <v>136.875</v>
      </c>
      <c r="AS44" s="1">
        <f t="shared" si="36"/>
        <v>0.24</v>
      </c>
      <c r="AT44" s="1">
        <f t="shared" si="37"/>
        <v>494920.5</v>
      </c>
      <c r="AU44" s="1">
        <f t="shared" si="38"/>
        <v>4603549256.1835089</v>
      </c>
    </row>
    <row r="45" spans="1:48" x14ac:dyDescent="0.15">
      <c r="C45" s="7">
        <v>3</v>
      </c>
      <c r="D45" s="7">
        <f t="shared" si="39"/>
        <v>3.92252889464516</v>
      </c>
      <c r="E45" s="10">
        <f t="shared" si="40"/>
        <v>3.3005730456206899</v>
      </c>
      <c r="F45" s="7" t="s">
        <v>83</v>
      </c>
      <c r="G45" s="1">
        <v>4</v>
      </c>
      <c r="H45" s="9">
        <f t="shared" si="20"/>
        <v>3.92252889464516</v>
      </c>
      <c r="I45" s="9">
        <f t="shared" si="21"/>
        <v>277.07252889464513</v>
      </c>
      <c r="J45" s="9">
        <f t="shared" si="22"/>
        <v>2.8865044263512291E-2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227.90034465331215</v>
      </c>
      <c r="P45" s="9">
        <f t="shared" si="25"/>
        <v>6.5783535360875618</v>
      </c>
      <c r="Q45" s="12">
        <f t="shared" si="26"/>
        <v>1.5788048486610147</v>
      </c>
      <c r="R45" s="9">
        <f t="shared" si="27"/>
        <v>14.125500000000001</v>
      </c>
      <c r="S45" s="13">
        <f t="shared" si="28"/>
        <v>0.11176983814102259</v>
      </c>
      <c r="T45" s="2">
        <f t="shared" si="29"/>
        <v>0.43</v>
      </c>
      <c r="U45" s="14">
        <f t="shared" si="30"/>
        <v>4.8061030400639713E-2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5.648103040063971E-2</v>
      </c>
      <c r="AR45" s="9">
        <f t="shared" si="35"/>
        <v>136.875</v>
      </c>
      <c r="AS45" s="1">
        <f t="shared" si="36"/>
        <v>0.24</v>
      </c>
      <c r="AT45" s="1">
        <f t="shared" si="37"/>
        <v>494920.5</v>
      </c>
      <c r="AU45" s="1">
        <f t="shared" si="38"/>
        <v>6152451951.2895651</v>
      </c>
    </row>
    <row r="46" spans="1:48" x14ac:dyDescent="0.15">
      <c r="C46" s="7">
        <v>4</v>
      </c>
      <c r="D46" s="7">
        <f t="shared" si="39"/>
        <v>8.7856569085333298</v>
      </c>
      <c r="E46" s="10">
        <f t="shared" si="40"/>
        <v>3.92252889464516</v>
      </c>
      <c r="F46" s="7" t="s">
        <v>83</v>
      </c>
      <c r="G46" s="1">
        <v>5</v>
      </c>
      <c r="H46" s="9">
        <f t="shared" si="20"/>
        <v>8.7856569085333298</v>
      </c>
      <c r="I46" s="9">
        <f t="shared" si="21"/>
        <v>281.9356569085333</v>
      </c>
      <c r="J46" s="9">
        <f t="shared" si="22"/>
        <v>5.2920581333805262E-2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210.25589156136334</v>
      </c>
      <c r="O46" s="9">
        <f t="shared" si="41"/>
        <v>69.922349555861274</v>
      </c>
      <c r="P46" s="9">
        <f t="shared" si="25"/>
        <v>3.7003313867217189</v>
      </c>
      <c r="Q46" s="12">
        <f t="shared" si="26"/>
        <v>0.8880795328132125</v>
      </c>
      <c r="R46" s="9">
        <f t="shared" si="27"/>
        <v>14.125500000000001</v>
      </c>
      <c r="S46" s="13">
        <f t="shared" si="28"/>
        <v>6.2870661768660394E-2</v>
      </c>
      <c r="T46" s="2">
        <f t="shared" si="29"/>
        <v>0.43</v>
      </c>
      <c r="U46" s="14">
        <f t="shared" si="30"/>
        <v>2.7034384560523969E-2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3.5454384560523966E-2</v>
      </c>
      <c r="AR46" s="9">
        <f t="shared" si="35"/>
        <v>136.875</v>
      </c>
      <c r="AS46" s="1">
        <f t="shared" si="36"/>
        <v>0.24</v>
      </c>
      <c r="AT46" s="1">
        <f t="shared" si="37"/>
        <v>494920.5</v>
      </c>
      <c r="AU46" s="1">
        <f t="shared" si="38"/>
        <v>3862029356.1198153</v>
      </c>
    </row>
    <row r="47" spans="1:48" x14ac:dyDescent="0.15">
      <c r="C47" s="7">
        <v>5</v>
      </c>
      <c r="D47" s="7">
        <f t="shared" si="39"/>
        <v>14.958940198580599</v>
      </c>
      <c r="E47" s="10">
        <f t="shared" si="40"/>
        <v>8.7856569085333298</v>
      </c>
      <c r="F47" s="7" t="s">
        <v>85</v>
      </c>
      <c r="G47" s="1">
        <v>6</v>
      </c>
      <c r="H47" s="9">
        <f t="shared" si="20"/>
        <v>14.958940198580599</v>
      </c>
      <c r="I47" s="9">
        <f t="shared" si="21"/>
        <v>288.10894019858057</v>
      </c>
      <c r="J47" s="9">
        <f t="shared" si="22"/>
        <v>0.11091689961000267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125.07826816913955</v>
      </c>
      <c r="P47" s="9">
        <f t="shared" si="25"/>
        <v>13.873293713909444</v>
      </c>
      <c r="Q47" s="12">
        <f t="shared" si="26"/>
        <v>3.3295904913382666</v>
      </c>
      <c r="R47" s="9">
        <f t="shared" si="27"/>
        <v>14.125500000000001</v>
      </c>
      <c r="S47" s="13">
        <f t="shared" si="28"/>
        <v>0.23571487673627597</v>
      </c>
      <c r="T47" s="2">
        <f t="shared" si="29"/>
        <v>0.43</v>
      </c>
      <c r="U47" s="14">
        <f t="shared" si="30"/>
        <v>0.10135739699659867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0.10977739699659868</v>
      </c>
      <c r="AR47" s="9">
        <f t="shared" si="35"/>
        <v>136.875</v>
      </c>
      <c r="AS47" s="1">
        <f t="shared" si="36"/>
        <v>0.24</v>
      </c>
      <c r="AT47" s="1">
        <f t="shared" si="37"/>
        <v>494920.5</v>
      </c>
      <c r="AU47" s="1">
        <f t="shared" si="38"/>
        <v>11957999979.2561</v>
      </c>
    </row>
    <row r="48" spans="1:48" x14ac:dyDescent="0.15">
      <c r="C48" s="7">
        <v>6</v>
      </c>
      <c r="D48" s="7">
        <f t="shared" si="39"/>
        <v>18.289280580666698</v>
      </c>
      <c r="E48" s="10">
        <f t="shared" si="40"/>
        <v>14.958940198580599</v>
      </c>
      <c r="F48" s="7" t="s">
        <v>83</v>
      </c>
      <c r="G48" s="1">
        <v>7</v>
      </c>
      <c r="H48" s="9">
        <f t="shared" si="20"/>
        <v>18.289280580666698</v>
      </c>
      <c r="I48" s="9">
        <f t="shared" si="21"/>
        <v>291.43928058066666</v>
      </c>
      <c r="J48" s="9">
        <f t="shared" si="22"/>
        <v>0.16319894419159822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170.0612244552301</v>
      </c>
      <c r="P48" s="9">
        <f t="shared" si="25"/>
        <v>27.753812279023958</v>
      </c>
      <c r="Q48" s="12">
        <f t="shared" si="26"/>
        <v>6.6609149469657494</v>
      </c>
      <c r="R48" s="9">
        <f t="shared" si="27"/>
        <v>14.125500000000001</v>
      </c>
      <c r="S48" s="13">
        <f t="shared" si="28"/>
        <v>0.4715525076610208</v>
      </c>
      <c r="T48" s="2">
        <f t="shared" si="29"/>
        <v>0.43</v>
      </c>
      <c r="U48" s="14">
        <f t="shared" si="30"/>
        <v>0.20276757829423894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0.21836757829423892</v>
      </c>
      <c r="AR48" s="9">
        <f t="shared" si="35"/>
        <v>136.875</v>
      </c>
      <c r="AS48" s="1">
        <f t="shared" si="36"/>
        <v>0.24</v>
      </c>
      <c r="AT48" s="1">
        <f t="shared" si="37"/>
        <v>494920.5</v>
      </c>
      <c r="AU48" s="1">
        <f t="shared" si="38"/>
        <v>23786677113.446404</v>
      </c>
    </row>
    <row r="49" spans="1:48" x14ac:dyDescent="0.15">
      <c r="C49" s="7">
        <v>7</v>
      </c>
      <c r="D49" s="7">
        <f t="shared" si="39"/>
        <v>18.995247263225799</v>
      </c>
      <c r="E49" s="10">
        <f t="shared" si="40"/>
        <v>18.289280580666698</v>
      </c>
      <c r="F49" s="7" t="s">
        <v>83</v>
      </c>
      <c r="G49" s="1">
        <v>8</v>
      </c>
      <c r="H49" s="9">
        <f t="shared" si="20"/>
        <v>18.995247263225799</v>
      </c>
      <c r="I49" s="9">
        <f t="shared" si="21"/>
        <v>292.14524726322577</v>
      </c>
      <c r="J49" s="9">
        <f t="shared" si="22"/>
        <v>0.17692100593879298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201.16366217620615</v>
      </c>
      <c r="P49" s="9">
        <f t="shared" si="25"/>
        <v>35.590077470545914</v>
      </c>
      <c r="Q49" s="12">
        <f t="shared" si="26"/>
        <v>8.5416185929310195</v>
      </c>
      <c r="R49" s="9">
        <f t="shared" si="27"/>
        <v>14.125500000000001</v>
      </c>
      <c r="S49" s="13">
        <f t="shared" si="28"/>
        <v>0.60469495543032237</v>
      </c>
      <c r="T49" s="2">
        <f t="shared" si="29"/>
        <v>0.43</v>
      </c>
      <c r="U49" s="14">
        <f t="shared" si="30"/>
        <v>0.26001883083503863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0.27561883083503863</v>
      </c>
      <c r="AR49" s="9">
        <f t="shared" si="35"/>
        <v>136.875</v>
      </c>
      <c r="AS49" s="1">
        <f t="shared" si="36"/>
        <v>0.24</v>
      </c>
      <c r="AT49" s="1">
        <f t="shared" si="37"/>
        <v>494920.5</v>
      </c>
      <c r="AU49" s="1">
        <f t="shared" si="38"/>
        <v>30023028998.493198</v>
      </c>
    </row>
    <row r="50" spans="1:48" x14ac:dyDescent="0.15">
      <c r="C50" s="7">
        <v>8</v>
      </c>
      <c r="D50" s="7">
        <f t="shared" si="39"/>
        <v>17.832926369677399</v>
      </c>
      <c r="E50" s="10">
        <f t="shared" si="40"/>
        <v>18.995247263225799</v>
      </c>
      <c r="F50" s="7" t="s">
        <v>83</v>
      </c>
      <c r="G50" s="1">
        <v>9</v>
      </c>
      <c r="H50" s="9">
        <f t="shared" si="20"/>
        <v>17.832926369677399</v>
      </c>
      <c r="I50" s="9">
        <f t="shared" si="21"/>
        <v>290.98292636967739</v>
      </c>
      <c r="J50" s="9">
        <f t="shared" si="22"/>
        <v>0.15486805222956521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224.42983470566026</v>
      </c>
      <c r="P50" s="9">
        <f t="shared" si="25"/>
        <v>34.757011363068877</v>
      </c>
      <c r="Q50" s="12">
        <f t="shared" si="26"/>
        <v>8.3416827271365293</v>
      </c>
      <c r="R50" s="9">
        <f t="shared" si="27"/>
        <v>14.125500000000001</v>
      </c>
      <c r="S50" s="13">
        <f t="shared" si="28"/>
        <v>0.59054070490506738</v>
      </c>
      <c r="T50" s="2">
        <f t="shared" si="29"/>
        <v>0.43</v>
      </c>
      <c r="U50" s="14">
        <f t="shared" si="30"/>
        <v>0.25393250310917898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0.26953250310917898</v>
      </c>
      <c r="AR50" s="9">
        <f t="shared" si="35"/>
        <v>136.875</v>
      </c>
      <c r="AS50" s="1">
        <f t="shared" si="36"/>
        <v>0.24</v>
      </c>
      <c r="AT50" s="1">
        <f t="shared" si="37"/>
        <v>494920.5</v>
      </c>
      <c r="AU50" s="1">
        <f t="shared" si="38"/>
        <v>29360048195.42469</v>
      </c>
    </row>
    <row r="51" spans="1:48" x14ac:dyDescent="0.15">
      <c r="C51" s="7">
        <v>9</v>
      </c>
      <c r="D51" s="7">
        <f t="shared" si="39"/>
        <v>15.769608912066699</v>
      </c>
      <c r="E51" s="10">
        <f t="shared" si="40"/>
        <v>17.832926369677399</v>
      </c>
      <c r="F51" s="7" t="s">
        <v>83</v>
      </c>
      <c r="G51" s="1">
        <v>10</v>
      </c>
      <c r="H51" s="9">
        <f t="shared" si="20"/>
        <v>15.769608912066699</v>
      </c>
      <c r="I51" s="9">
        <f t="shared" si="21"/>
        <v>288.91960891206668</v>
      </c>
      <c r="J51" s="9">
        <f t="shared" si="22"/>
        <v>0.12194947631901459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248.52907334259137</v>
      </c>
      <c r="P51" s="9">
        <f t="shared" si="25"/>
        <v>30.30799034417899</v>
      </c>
      <c r="Q51" s="12">
        <f t="shared" si="26"/>
        <v>7.2739176826029572</v>
      </c>
      <c r="R51" s="9">
        <f t="shared" si="27"/>
        <v>14.125500000000001</v>
      </c>
      <c r="S51" s="13">
        <f t="shared" si="28"/>
        <v>0.51494939524993499</v>
      </c>
      <c r="T51" s="2">
        <f t="shared" si="29"/>
        <v>0.43</v>
      </c>
      <c r="U51" s="14">
        <f t="shared" si="30"/>
        <v>0.22142823995747205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0.23702823995747202</v>
      </c>
      <c r="AR51" s="9">
        <f t="shared" si="35"/>
        <v>136.875</v>
      </c>
      <c r="AS51" s="1">
        <f t="shared" si="36"/>
        <v>0.24</v>
      </c>
      <c r="AT51" s="1">
        <f t="shared" si="37"/>
        <v>494920.5</v>
      </c>
      <c r="AU51" s="1">
        <f t="shared" si="38"/>
        <v>25819374170.280064</v>
      </c>
    </row>
    <row r="52" spans="1:48" x14ac:dyDescent="0.15">
      <c r="C52" s="7">
        <v>10</v>
      </c>
      <c r="D52" s="7">
        <f t="shared" si="39"/>
        <v>7.5758714510000003</v>
      </c>
      <c r="E52" s="10">
        <f t="shared" si="40"/>
        <v>15.769608912066699</v>
      </c>
      <c r="F52" s="7" t="s">
        <v>83</v>
      </c>
      <c r="G52" s="1">
        <v>11</v>
      </c>
      <c r="H52" s="9">
        <f t="shared" si="20"/>
        <v>7.5758714510000003</v>
      </c>
      <c r="I52" s="9">
        <f t="shared" si="21"/>
        <v>280.72587145099999</v>
      </c>
      <c r="J52" s="9">
        <f t="shared" si="22"/>
        <v>4.5602471455182078E-2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207.31002884849178</v>
      </c>
      <c r="O52" s="9">
        <f t="shared" si="41"/>
        <v>69.767304149920648</v>
      </c>
      <c r="P52" s="9">
        <f t="shared" si="25"/>
        <v>3.1815614960017626</v>
      </c>
      <c r="Q52" s="12">
        <f t="shared" si="26"/>
        <v>0.76357475904042305</v>
      </c>
      <c r="R52" s="9">
        <f t="shared" si="27"/>
        <v>14.125500000000001</v>
      </c>
      <c r="S52" s="13">
        <f t="shared" si="28"/>
        <v>5.4056476516967399E-2</v>
      </c>
      <c r="T52" s="2">
        <f t="shared" si="29"/>
        <v>0.43</v>
      </c>
      <c r="U52" s="14">
        <f t="shared" si="30"/>
        <v>2.3244284902295981E-2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3.1664284902295982E-2</v>
      </c>
      <c r="AR52" s="9">
        <f t="shared" si="35"/>
        <v>136.875</v>
      </c>
      <c r="AS52" s="1">
        <f t="shared" si="36"/>
        <v>0.24</v>
      </c>
      <c r="AT52" s="1">
        <f t="shared" si="37"/>
        <v>494920.5</v>
      </c>
      <c r="AU52" s="1">
        <f t="shared" si="38"/>
        <v>3449175591.37011</v>
      </c>
    </row>
    <row r="53" spans="1:48" x14ac:dyDescent="0.15">
      <c r="C53" s="7">
        <v>11</v>
      </c>
      <c r="D53" s="7">
        <f t="shared" si="39"/>
        <v>3.2316921424666698</v>
      </c>
      <c r="E53" s="10">
        <f t="shared" si="40"/>
        <v>7.5758714510000003</v>
      </c>
      <c r="F53" s="7" t="s">
        <v>85</v>
      </c>
      <c r="G53" s="1">
        <v>12</v>
      </c>
      <c r="H53" s="9">
        <f t="shared" si="20"/>
        <v>3.2316921424666698</v>
      </c>
      <c r="I53" s="9">
        <f t="shared" si="21"/>
        <v>276.38169214246665</v>
      </c>
      <c r="J53" s="9">
        <f t="shared" si="22"/>
        <v>2.6437728624106278E-2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125.4419926539189</v>
      </c>
      <c r="P53" s="9">
        <f t="shared" si="25"/>
        <v>3.316401359851441</v>
      </c>
      <c r="Q53" s="12">
        <f t="shared" si="26"/>
        <v>0.79593632636434586</v>
      </c>
      <c r="R53" s="9">
        <f t="shared" si="27"/>
        <v>14.125500000000001</v>
      </c>
      <c r="S53" s="13">
        <f t="shared" si="28"/>
        <v>5.6347479831818044E-2</v>
      </c>
      <c r="T53" s="2">
        <f t="shared" si="29"/>
        <v>0.43</v>
      </c>
      <c r="U53" s="14">
        <f t="shared" si="30"/>
        <v>2.4229416327681757E-2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3.2649416327681757E-2</v>
      </c>
      <c r="AR53" s="9">
        <f t="shared" si="35"/>
        <v>136.875</v>
      </c>
      <c r="AS53" s="1">
        <f t="shared" si="36"/>
        <v>0.24</v>
      </c>
      <c r="AT53" s="1">
        <f t="shared" si="37"/>
        <v>494920.5</v>
      </c>
      <c r="AU53" s="1">
        <f t="shared" si="38"/>
        <v>3556485492.0110645</v>
      </c>
      <c r="AV53" s="1">
        <f>SUM(AU42:AU53)</f>
        <v>146707193458.92365</v>
      </c>
    </row>
    <row r="54" spans="1:48" x14ac:dyDescent="0.15">
      <c r="C54" s="7">
        <v>12</v>
      </c>
      <c r="D54" s="7">
        <f t="shared" si="39"/>
        <v>1.2092677413871</v>
      </c>
      <c r="E54" s="10">
        <f t="shared" si="40"/>
        <v>3.2316921424666698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2.7813910501935499</v>
      </c>
      <c r="E58" s="7"/>
      <c r="F58" s="7"/>
      <c r="G58" s="1">
        <v>1</v>
      </c>
      <c r="H58" s="9">
        <f t="shared" ref="H58:H69" si="42">E59</f>
        <v>2.7813910501935499</v>
      </c>
      <c r="I58" s="9">
        <f t="shared" ref="I58:I69" si="43">H58+273.15</f>
        <v>275.93139105019355</v>
      </c>
      <c r="J58" s="9">
        <f t="shared" ref="J58:J69" si="44">EXP(($C$15*(I58-$C$13))/($C$16*I58*$C$13))</f>
        <v>2.4960634817690047E-2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2.4902393336448769E-3</v>
      </c>
      <c r="Q58" s="12">
        <f t="shared" ref="Q58:Q69" si="48">P58*$B$60</f>
        <v>4.7314547339252663E-4</v>
      </c>
      <c r="R58" s="9">
        <f t="shared" ref="R58:R69" si="49">L58*$B$60</f>
        <v>1.8955666666666669E-2</v>
      </c>
      <c r="S58" s="13">
        <f t="shared" ref="S58:S69" si="50">Q58/R58</f>
        <v>2.4960634817690043E-2</v>
      </c>
      <c r="T58" s="2">
        <f t="shared" ref="T58:T69" si="51">$B$59/100</f>
        <v>0.01</v>
      </c>
      <c r="U58" s="14">
        <f t="shared" ref="U58:U69" si="52">S58*T58</f>
        <v>2.4960634817690043E-4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1.22496063481769E-2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19928.166666666668</v>
      </c>
      <c r="AU58" s="1">
        <f t="shared" ref="AU58:AU69" si="59">AT58*10000*AS58*0.67*AR58*AQ58</f>
        <v>3100297.3206773465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-2.6770190925161299</v>
      </c>
      <c r="E59" s="10">
        <f t="shared" ref="E59:E70" si="61">D58</f>
        <v>2.7813910501935499</v>
      </c>
      <c r="F59" s="7" t="s">
        <v>83</v>
      </c>
      <c r="G59" s="1">
        <v>2</v>
      </c>
      <c r="H59" s="9">
        <f t="shared" si="42"/>
        <v>-2.6770190925161299</v>
      </c>
      <c r="I59" s="9">
        <f t="shared" si="43"/>
        <v>270.47298090748387</v>
      </c>
      <c r="J59" s="9">
        <f t="shared" si="44"/>
        <v>1.2245687442631945E-2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0.19704309399968847</v>
      </c>
      <c r="P59" s="9">
        <f t="shared" si="47"/>
        <v>2.4129281418493313E-3</v>
      </c>
      <c r="Q59" s="12">
        <f t="shared" si="48"/>
        <v>4.5845634695137295E-4</v>
      </c>
      <c r="R59" s="9">
        <f t="shared" si="49"/>
        <v>1.8955666666666669E-2</v>
      </c>
      <c r="S59" s="13">
        <f t="shared" si="50"/>
        <v>2.4185714752916782E-2</v>
      </c>
      <c r="T59" s="2">
        <f t="shared" si="51"/>
        <v>0.01</v>
      </c>
      <c r="U59" s="14">
        <f t="shared" si="52"/>
        <v>2.4185714752916781E-4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1.2241857147529168E-2</v>
      </c>
      <c r="AR59" s="9">
        <f t="shared" si="56"/>
        <v>9.9766666666666666</v>
      </c>
      <c r="AS59" s="1">
        <f t="shared" si="57"/>
        <v>0.19</v>
      </c>
      <c r="AT59" s="1">
        <f t="shared" si="58"/>
        <v>19928.166666666668</v>
      </c>
      <c r="AU59" s="1">
        <f t="shared" si="59"/>
        <v>3098336.047365969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3.3005730456206899</v>
      </c>
      <c r="E60" s="10">
        <f t="shared" si="61"/>
        <v>-2.6770190925161299</v>
      </c>
      <c r="F60" s="7" t="s">
        <v>83</v>
      </c>
      <c r="G60" s="1">
        <v>3</v>
      </c>
      <c r="H60" s="9">
        <f t="shared" si="42"/>
        <v>3.3005730456206899</v>
      </c>
      <c r="I60" s="9">
        <f t="shared" si="43"/>
        <v>276.45057304562067</v>
      </c>
      <c r="J60" s="9">
        <f t="shared" si="44"/>
        <v>2.6670816374607196E-2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0.29439683252450577</v>
      </c>
      <c r="P60" s="9">
        <f t="shared" si="47"/>
        <v>7.8518038615270815E-3</v>
      </c>
      <c r="Q60" s="12">
        <f t="shared" si="48"/>
        <v>1.4918427336901455E-3</v>
      </c>
      <c r="R60" s="9">
        <f t="shared" si="49"/>
        <v>1.8955666666666669E-2</v>
      </c>
      <c r="S60" s="13">
        <f t="shared" si="50"/>
        <v>7.8701675858941667E-2</v>
      </c>
      <c r="T60" s="2">
        <f t="shared" si="51"/>
        <v>0.01</v>
      </c>
      <c r="U60" s="14">
        <f t="shared" si="52"/>
        <v>7.8701675858941673E-4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1.2787016758589417E-2</v>
      </c>
      <c r="AR60" s="9">
        <f t="shared" si="56"/>
        <v>9.9766666666666666</v>
      </c>
      <c r="AS60" s="1">
        <f t="shared" si="57"/>
        <v>0.19</v>
      </c>
      <c r="AT60" s="1">
        <f t="shared" si="58"/>
        <v>19928.166666666668</v>
      </c>
      <c r="AU60" s="1">
        <f t="shared" si="59"/>
        <v>3236312.471544134</v>
      </c>
    </row>
    <row r="61" spans="1:48" x14ac:dyDescent="0.15">
      <c r="C61" s="7">
        <v>3</v>
      </c>
      <c r="D61" s="7">
        <f t="shared" si="60"/>
        <v>3.92252889464516</v>
      </c>
      <c r="E61" s="10">
        <f t="shared" si="61"/>
        <v>3.3005730456206899</v>
      </c>
      <c r="F61" s="7" t="s">
        <v>83</v>
      </c>
      <c r="G61" s="1">
        <v>4</v>
      </c>
      <c r="H61" s="9">
        <f t="shared" si="42"/>
        <v>3.92252889464516</v>
      </c>
      <c r="I61" s="9">
        <f t="shared" si="43"/>
        <v>277.07252889464513</v>
      </c>
      <c r="J61" s="9">
        <f t="shared" si="44"/>
        <v>2.8865044263512291E-2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0.38631169532964538</v>
      </c>
      <c r="P61" s="9">
        <f t="shared" si="47"/>
        <v>1.1150904185202688E-2</v>
      </c>
      <c r="Q61" s="12">
        <f t="shared" si="48"/>
        <v>2.1186717951885109E-3</v>
      </c>
      <c r="R61" s="9">
        <f t="shared" si="49"/>
        <v>1.8955666666666669E-2</v>
      </c>
      <c r="S61" s="13">
        <f t="shared" si="50"/>
        <v>0.11176983814102259</v>
      </c>
      <c r="T61" s="2">
        <f t="shared" si="51"/>
        <v>0.01</v>
      </c>
      <c r="U61" s="14">
        <f t="shared" si="52"/>
        <v>1.117698381410226E-3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1.3117698381410227E-2</v>
      </c>
      <c r="AR61" s="9">
        <f t="shared" si="56"/>
        <v>9.9766666666666666</v>
      </c>
      <c r="AS61" s="1">
        <f t="shared" si="57"/>
        <v>0.19</v>
      </c>
      <c r="AT61" s="1">
        <f t="shared" si="58"/>
        <v>19928.166666666668</v>
      </c>
      <c r="AU61" s="1">
        <f t="shared" si="59"/>
        <v>3320005.8834047667</v>
      </c>
    </row>
    <row r="62" spans="1:48" x14ac:dyDescent="0.15">
      <c r="C62" s="7">
        <v>4</v>
      </c>
      <c r="D62" s="7">
        <f t="shared" si="60"/>
        <v>8.7856569085333298</v>
      </c>
      <c r="E62" s="10">
        <f t="shared" si="61"/>
        <v>3.92252889464516</v>
      </c>
      <c r="F62" s="7" t="s">
        <v>83</v>
      </c>
      <c r="G62" s="1">
        <v>5</v>
      </c>
      <c r="H62" s="9">
        <f t="shared" si="42"/>
        <v>8.7856569085333298</v>
      </c>
      <c r="I62" s="9">
        <f t="shared" si="43"/>
        <v>281.9356569085333</v>
      </c>
      <c r="J62" s="9">
        <f t="shared" si="44"/>
        <v>5.2920581333805262E-2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0.35640275158722057</v>
      </c>
      <c r="O62" s="9">
        <f t="shared" si="62"/>
        <v>0.11852470622388878</v>
      </c>
      <c r="P62" s="9">
        <f t="shared" si="47"/>
        <v>6.2723963557866809E-3</v>
      </c>
      <c r="Q62" s="12">
        <f t="shared" si="48"/>
        <v>1.1917553075994694E-3</v>
      </c>
      <c r="R62" s="9">
        <f t="shared" si="49"/>
        <v>1.8955666666666669E-2</v>
      </c>
      <c r="S62" s="13">
        <f t="shared" si="50"/>
        <v>6.2870661768660338E-2</v>
      </c>
      <c r="T62" s="2">
        <f t="shared" si="51"/>
        <v>0.01</v>
      </c>
      <c r="U62" s="14">
        <f t="shared" si="52"/>
        <v>6.287066176866034E-4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1.2628706617686603E-2</v>
      </c>
      <c r="AR62" s="9">
        <f t="shared" si="56"/>
        <v>9.9766666666666666</v>
      </c>
      <c r="AS62" s="1">
        <f t="shared" si="57"/>
        <v>0.19</v>
      </c>
      <c r="AT62" s="1">
        <f t="shared" si="58"/>
        <v>19928.166666666668</v>
      </c>
      <c r="AU62" s="1">
        <f t="shared" si="59"/>
        <v>3196245.1835247036</v>
      </c>
    </row>
    <row r="63" spans="1:48" x14ac:dyDescent="0.15">
      <c r="C63" s="7">
        <v>5</v>
      </c>
      <c r="D63" s="7">
        <f t="shared" si="60"/>
        <v>14.958940198580599</v>
      </c>
      <c r="E63" s="10">
        <f t="shared" si="61"/>
        <v>8.7856569085333298</v>
      </c>
      <c r="F63" s="7" t="s">
        <v>85</v>
      </c>
      <c r="G63" s="1">
        <v>6</v>
      </c>
      <c r="H63" s="9">
        <f t="shared" si="42"/>
        <v>14.958940198580599</v>
      </c>
      <c r="I63" s="9">
        <f t="shared" si="43"/>
        <v>288.10894019858057</v>
      </c>
      <c r="J63" s="9">
        <f t="shared" si="44"/>
        <v>0.11091689961000267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0.21201897653476875</v>
      </c>
      <c r="P63" s="9">
        <f t="shared" si="47"/>
        <v>2.3516487535722459E-2</v>
      </c>
      <c r="Q63" s="12">
        <f t="shared" si="48"/>
        <v>4.4681326317872671E-3</v>
      </c>
      <c r="R63" s="9">
        <f t="shared" si="49"/>
        <v>1.8955666666666669E-2</v>
      </c>
      <c r="S63" s="13">
        <f t="shared" si="50"/>
        <v>0.23571487673627586</v>
      </c>
      <c r="T63" s="2">
        <f t="shared" si="51"/>
        <v>0.01</v>
      </c>
      <c r="U63" s="14">
        <f t="shared" si="52"/>
        <v>2.3571487673627587E-3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1.4357148767362759E-2</v>
      </c>
      <c r="AR63" s="9">
        <f t="shared" si="56"/>
        <v>9.9766666666666666</v>
      </c>
      <c r="AS63" s="1">
        <f t="shared" si="57"/>
        <v>0.19</v>
      </c>
      <c r="AT63" s="1">
        <f t="shared" si="58"/>
        <v>19928.166666666668</v>
      </c>
      <c r="AU63" s="1">
        <f t="shared" si="59"/>
        <v>3633702.8791660257</v>
      </c>
    </row>
    <row r="64" spans="1:48" x14ac:dyDescent="0.15">
      <c r="C64" s="7">
        <v>6</v>
      </c>
      <c r="D64" s="7">
        <f t="shared" si="60"/>
        <v>18.289280580666698</v>
      </c>
      <c r="E64" s="10">
        <f t="shared" si="61"/>
        <v>14.958940198580599</v>
      </c>
      <c r="F64" s="7" t="s">
        <v>83</v>
      </c>
      <c r="G64" s="1">
        <v>7</v>
      </c>
      <c r="H64" s="9">
        <f t="shared" si="42"/>
        <v>18.289280580666698</v>
      </c>
      <c r="I64" s="9">
        <f t="shared" si="43"/>
        <v>291.43928058066666</v>
      </c>
      <c r="J64" s="9">
        <f t="shared" si="44"/>
        <v>0.16319894419159822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0.28826915566571298</v>
      </c>
      <c r="P64" s="9">
        <f t="shared" si="47"/>
        <v>4.7045221847647832E-2</v>
      </c>
      <c r="Q64" s="12">
        <f t="shared" si="48"/>
        <v>8.9385921510530889E-3</v>
      </c>
      <c r="R64" s="9">
        <f t="shared" si="49"/>
        <v>1.8955666666666669E-2</v>
      </c>
      <c r="S64" s="13">
        <f t="shared" si="50"/>
        <v>0.47155250766102069</v>
      </c>
      <c r="T64" s="2">
        <f t="shared" si="51"/>
        <v>0.01</v>
      </c>
      <c r="U64" s="14">
        <f t="shared" si="52"/>
        <v>4.7155250766102068E-3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2.4815525076610206E-2</v>
      </c>
      <c r="AR64" s="9">
        <f t="shared" si="56"/>
        <v>9.9766666666666666</v>
      </c>
      <c r="AS64" s="1">
        <f t="shared" si="57"/>
        <v>0.19</v>
      </c>
      <c r="AT64" s="1">
        <f t="shared" si="58"/>
        <v>19928.166666666668</v>
      </c>
      <c r="AU64" s="1">
        <f t="shared" si="59"/>
        <v>6280651.2894731816</v>
      </c>
    </row>
    <row r="65" spans="1:48" x14ac:dyDescent="0.15">
      <c r="C65" s="7">
        <v>7</v>
      </c>
      <c r="D65" s="7">
        <f t="shared" si="60"/>
        <v>18.995247263225799</v>
      </c>
      <c r="E65" s="10">
        <f t="shared" si="61"/>
        <v>18.289280580666698</v>
      </c>
      <c r="F65" s="7" t="s">
        <v>83</v>
      </c>
      <c r="G65" s="1">
        <v>8</v>
      </c>
      <c r="H65" s="9">
        <f t="shared" si="42"/>
        <v>18.995247263225799</v>
      </c>
      <c r="I65" s="9">
        <f t="shared" si="43"/>
        <v>292.14524726322577</v>
      </c>
      <c r="J65" s="9">
        <f t="shared" si="44"/>
        <v>0.17692100593879298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0.34099060048473184</v>
      </c>
      <c r="P65" s="9">
        <f t="shared" si="47"/>
        <v>6.0328400053431826E-2</v>
      </c>
      <c r="Q65" s="12">
        <f t="shared" si="48"/>
        <v>1.1462396010152047E-2</v>
      </c>
      <c r="R65" s="9">
        <f t="shared" si="49"/>
        <v>1.8955666666666669E-2</v>
      </c>
      <c r="S65" s="13">
        <f t="shared" si="50"/>
        <v>0.60469495543032226</v>
      </c>
      <c r="T65" s="2">
        <f t="shared" si="51"/>
        <v>0.01</v>
      </c>
      <c r="U65" s="14">
        <f t="shared" si="52"/>
        <v>6.0469495543032225E-3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2.6146949554303224E-2</v>
      </c>
      <c r="AR65" s="9">
        <f t="shared" si="56"/>
        <v>9.9766666666666666</v>
      </c>
      <c r="AS65" s="1">
        <f t="shared" si="57"/>
        <v>0.19</v>
      </c>
      <c r="AT65" s="1">
        <f t="shared" si="58"/>
        <v>19928.166666666668</v>
      </c>
      <c r="AU65" s="1">
        <f t="shared" si="59"/>
        <v>6617626.3418584559</v>
      </c>
    </row>
    <row r="66" spans="1:48" x14ac:dyDescent="0.15">
      <c r="C66" s="7">
        <v>8</v>
      </c>
      <c r="D66" s="7">
        <f t="shared" si="60"/>
        <v>17.832926369677399</v>
      </c>
      <c r="E66" s="10">
        <f t="shared" si="61"/>
        <v>18.995247263225799</v>
      </c>
      <c r="F66" s="7" t="s">
        <v>83</v>
      </c>
      <c r="G66" s="1">
        <v>9</v>
      </c>
      <c r="H66" s="9">
        <f t="shared" si="42"/>
        <v>17.832926369677399</v>
      </c>
      <c r="I66" s="9">
        <f t="shared" si="43"/>
        <v>290.98292636967739</v>
      </c>
      <c r="J66" s="9">
        <f t="shared" si="44"/>
        <v>0.15486805222956521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0.38042886709796669</v>
      </c>
      <c r="P66" s="9">
        <f t="shared" si="47"/>
        <v>5.8916277659362228E-2</v>
      </c>
      <c r="Q66" s="12">
        <f t="shared" si="48"/>
        <v>1.1194092755278823E-2</v>
      </c>
      <c r="R66" s="9">
        <f t="shared" si="49"/>
        <v>1.8955666666666669E-2</v>
      </c>
      <c r="S66" s="13">
        <f t="shared" si="50"/>
        <v>0.59054070490506738</v>
      </c>
      <c r="T66" s="2">
        <f t="shared" si="51"/>
        <v>0.01</v>
      </c>
      <c r="U66" s="14">
        <f t="shared" si="52"/>
        <v>5.9054070490506738E-3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2.6005407049050674E-2</v>
      </c>
      <c r="AR66" s="9">
        <f t="shared" si="56"/>
        <v>9.9766666666666666</v>
      </c>
      <c r="AS66" s="1">
        <f t="shared" si="57"/>
        <v>0.19</v>
      </c>
      <c r="AT66" s="1">
        <f t="shared" si="58"/>
        <v>19928.166666666668</v>
      </c>
      <c r="AU66" s="1">
        <f t="shared" si="59"/>
        <v>6581802.8355902936</v>
      </c>
    </row>
    <row r="67" spans="1:48" x14ac:dyDescent="0.15">
      <c r="C67" s="7">
        <v>9</v>
      </c>
      <c r="D67" s="7">
        <f t="shared" si="60"/>
        <v>15.769608912066699</v>
      </c>
      <c r="E67" s="10">
        <f t="shared" si="61"/>
        <v>17.832926369677399</v>
      </c>
      <c r="F67" s="7" t="s">
        <v>83</v>
      </c>
      <c r="G67" s="1">
        <v>10</v>
      </c>
      <c r="H67" s="9">
        <f t="shared" si="42"/>
        <v>15.769608912066699</v>
      </c>
      <c r="I67" s="9">
        <f t="shared" si="43"/>
        <v>288.91960891206668</v>
      </c>
      <c r="J67" s="9">
        <f t="shared" si="44"/>
        <v>0.12194947631901459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0.42127925610527112</v>
      </c>
      <c r="P67" s="9">
        <f t="shared" si="47"/>
        <v>5.1374784666101847E-2</v>
      </c>
      <c r="Q67" s="12">
        <f t="shared" si="48"/>
        <v>9.7612090865593516E-3</v>
      </c>
      <c r="R67" s="9">
        <f t="shared" si="49"/>
        <v>1.8955666666666669E-2</v>
      </c>
      <c r="S67" s="13">
        <f t="shared" si="50"/>
        <v>0.51494939524993499</v>
      </c>
      <c r="T67" s="2">
        <f t="shared" si="51"/>
        <v>0.01</v>
      </c>
      <c r="U67" s="14">
        <f t="shared" si="52"/>
        <v>5.14949395249935E-3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2.5249493952499348E-2</v>
      </c>
      <c r="AR67" s="9">
        <f t="shared" si="56"/>
        <v>9.9766666666666666</v>
      </c>
      <c r="AS67" s="1">
        <f t="shared" si="57"/>
        <v>0.19</v>
      </c>
      <c r="AT67" s="1">
        <f t="shared" si="58"/>
        <v>19928.166666666668</v>
      </c>
      <c r="AU67" s="1">
        <f t="shared" si="59"/>
        <v>6390486.0470102439</v>
      </c>
    </row>
    <row r="68" spans="1:48" x14ac:dyDescent="0.15">
      <c r="C68" s="7">
        <v>10</v>
      </c>
      <c r="D68" s="7">
        <f t="shared" si="60"/>
        <v>7.5758714510000003</v>
      </c>
      <c r="E68" s="10">
        <f t="shared" si="61"/>
        <v>15.769608912066699</v>
      </c>
      <c r="F68" s="7" t="s">
        <v>83</v>
      </c>
      <c r="G68" s="1">
        <v>11</v>
      </c>
      <c r="H68" s="9">
        <f t="shared" si="42"/>
        <v>7.5758714510000003</v>
      </c>
      <c r="I68" s="9">
        <f t="shared" si="43"/>
        <v>280.72587145099999</v>
      </c>
      <c r="J68" s="9">
        <f t="shared" si="44"/>
        <v>4.5602471455182078E-2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0.35140924786721078</v>
      </c>
      <c r="O68" s="9">
        <f t="shared" si="62"/>
        <v>0.1182618902386251</v>
      </c>
      <c r="P68" s="9">
        <f t="shared" si="47"/>
        <v>5.3930344738427772E-3</v>
      </c>
      <c r="Q68" s="12">
        <f t="shared" si="48"/>
        <v>1.0246765500301278E-3</v>
      </c>
      <c r="R68" s="9">
        <f t="shared" si="49"/>
        <v>1.8955666666666669E-2</v>
      </c>
      <c r="S68" s="13">
        <f t="shared" si="50"/>
        <v>5.4056476516967357E-2</v>
      </c>
      <c r="T68" s="2">
        <f t="shared" si="51"/>
        <v>0.01</v>
      </c>
      <c r="U68" s="14">
        <f t="shared" si="52"/>
        <v>5.405647651696736E-4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1.2540564765169675E-2</v>
      </c>
      <c r="AR68" s="9">
        <f t="shared" si="56"/>
        <v>9.9766666666666666</v>
      </c>
      <c r="AS68" s="1">
        <f t="shared" si="57"/>
        <v>0.19</v>
      </c>
      <c r="AT68" s="1">
        <f t="shared" si="58"/>
        <v>19928.166666666668</v>
      </c>
      <c r="AU68" s="1">
        <f t="shared" si="59"/>
        <v>3173937.0422317842</v>
      </c>
    </row>
    <row r="69" spans="1:48" x14ac:dyDescent="0.15">
      <c r="C69" s="7">
        <v>11</v>
      </c>
      <c r="D69" s="7">
        <f t="shared" si="60"/>
        <v>3.2316921424666698</v>
      </c>
      <c r="E69" s="10">
        <f t="shared" si="61"/>
        <v>7.5758714510000003</v>
      </c>
      <c r="F69" s="7" t="s">
        <v>85</v>
      </c>
      <c r="G69" s="1">
        <v>12</v>
      </c>
      <c r="H69" s="9">
        <f t="shared" si="42"/>
        <v>3.2316921424666698</v>
      </c>
      <c r="I69" s="9">
        <f t="shared" si="43"/>
        <v>276.38169214246665</v>
      </c>
      <c r="J69" s="9">
        <f t="shared" si="44"/>
        <v>2.6437728624106278E-2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0.21263552243144898</v>
      </c>
      <c r="P69" s="9">
        <f t="shared" si="47"/>
        <v>5.6216002378877113E-3</v>
      </c>
      <c r="Q69" s="12">
        <f t="shared" si="48"/>
        <v>1.0681040451986652E-3</v>
      </c>
      <c r="R69" s="9">
        <f t="shared" si="49"/>
        <v>1.8955666666666669E-2</v>
      </c>
      <c r="S69" s="13">
        <f t="shared" si="50"/>
        <v>5.6347479831818016E-2</v>
      </c>
      <c r="T69" s="2">
        <f t="shared" si="51"/>
        <v>0.01</v>
      </c>
      <c r="U69" s="14">
        <f t="shared" si="52"/>
        <v>5.6347479831818012E-4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1.256347479831818E-2</v>
      </c>
      <c r="AR69" s="9">
        <f t="shared" si="56"/>
        <v>9.9766666666666666</v>
      </c>
      <c r="AS69" s="1">
        <f t="shared" si="57"/>
        <v>0.19</v>
      </c>
      <c r="AT69" s="1">
        <f t="shared" si="58"/>
        <v>19928.166666666668</v>
      </c>
      <c r="AU69" s="1">
        <f t="shared" si="59"/>
        <v>3179735.425654735</v>
      </c>
      <c r="AV69" s="1">
        <f>SUM(AU58:AU69)</f>
        <v>51809138.767501637</v>
      </c>
    </row>
    <row r="70" spans="1:48" x14ac:dyDescent="0.15">
      <c r="C70" s="7">
        <v>12</v>
      </c>
      <c r="D70" s="7">
        <f t="shared" si="60"/>
        <v>1.2092677413871</v>
      </c>
      <c r="E70" s="10">
        <f t="shared" si="61"/>
        <v>3.2316921424666698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2.7813910501935499</v>
      </c>
      <c r="E73" s="7"/>
      <c r="F73" s="7"/>
      <c r="G73" s="1">
        <v>1</v>
      </c>
      <c r="H73" s="9">
        <f t="shared" ref="H73:H84" si="63">E74</f>
        <v>2.7813910501935499</v>
      </c>
      <c r="I73" s="9">
        <f t="shared" ref="I73:I84" si="64">H73+273.15</f>
        <v>275.93139105019355</v>
      </c>
      <c r="J73" s="9">
        <f t="shared" ref="J73:J84" si="65">EXP(($C$15*(I73-$C$13))/($C$16*I73*$C$13))</f>
        <v>2.4960634817690047E-2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2.7331895125370606E-3</v>
      </c>
      <c r="Q73" s="12">
        <f t="shared" ref="Q73:Q84" si="69">P73*$B$75</f>
        <v>4.9197411225667092E-4</v>
      </c>
      <c r="R73" s="9">
        <f t="shared" ref="R73:R84" si="70">L73*$B$75</f>
        <v>1.9710000000000002E-2</v>
      </c>
      <c r="S73" s="13">
        <f t="shared" ref="S73:S84" si="71">Q73/R73</f>
        <v>2.496063481769005E-2</v>
      </c>
      <c r="T73" s="2">
        <f t="shared" ref="T73:T84" si="72">$B$74/100</f>
        <v>0.01</v>
      </c>
      <c r="U73" s="14">
        <f t="shared" ref="U73:U84" si="73">S73*T73</f>
        <v>2.4960634817690049E-4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1.28496063481769E-2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3683.6666666666665</v>
      </c>
      <c r="AU73" s="1">
        <f t="shared" ref="AU73:AU84" si="80">AT73*10000*AS73*0.67*AR73*AQ73</f>
        <v>625074.20081582502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-2.6770190925161299</v>
      </c>
      <c r="E74" s="10">
        <f t="shared" ref="E74:E85" si="82">D73</f>
        <v>2.7813910501935499</v>
      </c>
      <c r="F74" s="7" t="s">
        <v>83</v>
      </c>
      <c r="G74" s="1">
        <v>2</v>
      </c>
      <c r="H74" s="9">
        <f t="shared" si="63"/>
        <v>-2.6770190925161299</v>
      </c>
      <c r="I74" s="9">
        <f t="shared" si="64"/>
        <v>270.47298090748387</v>
      </c>
      <c r="J74" s="9">
        <f t="shared" si="65"/>
        <v>1.2245687442631945E-2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0.21626681048746296</v>
      </c>
      <c r="P74" s="9">
        <f t="shared" si="68"/>
        <v>2.6483357654443879E-3</v>
      </c>
      <c r="Q74" s="12">
        <f t="shared" si="69"/>
        <v>4.7670043777998982E-4</v>
      </c>
      <c r="R74" s="9">
        <f t="shared" si="70"/>
        <v>1.9710000000000002E-2</v>
      </c>
      <c r="S74" s="13">
        <f t="shared" si="71"/>
        <v>2.4185714752916782E-2</v>
      </c>
      <c r="T74" s="2">
        <f t="shared" si="72"/>
        <v>0.01</v>
      </c>
      <c r="U74" s="14">
        <f t="shared" si="73"/>
        <v>2.4185714752916781E-4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1.2841857147529168E-2</v>
      </c>
      <c r="AR74" s="9">
        <f t="shared" si="77"/>
        <v>10.950000000000001</v>
      </c>
      <c r="AS74" s="1">
        <f t="shared" si="78"/>
        <v>0.18</v>
      </c>
      <c r="AT74" s="1">
        <f t="shared" si="79"/>
        <v>3683.6666666666665</v>
      </c>
      <c r="AU74" s="1">
        <f t="shared" si="80"/>
        <v>624697.23787465831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3.3005730456206899</v>
      </c>
      <c r="E75" s="10">
        <f t="shared" si="82"/>
        <v>-2.6770190925161299</v>
      </c>
      <c r="F75" s="7" t="s">
        <v>83</v>
      </c>
      <c r="G75" s="1">
        <v>3</v>
      </c>
      <c r="H75" s="9">
        <f t="shared" si="63"/>
        <v>3.3005730456206899</v>
      </c>
      <c r="I75" s="9">
        <f t="shared" si="64"/>
        <v>276.45057304562067</v>
      </c>
      <c r="J75" s="9">
        <f t="shared" si="65"/>
        <v>2.6670816374607196E-2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0.3231184747220186</v>
      </c>
      <c r="P75" s="9">
        <f t="shared" si="68"/>
        <v>8.6178335065541147E-3</v>
      </c>
      <c r="Q75" s="12">
        <f t="shared" si="69"/>
        <v>1.5512100311797406E-3</v>
      </c>
      <c r="R75" s="9">
        <f t="shared" si="70"/>
        <v>1.9710000000000002E-2</v>
      </c>
      <c r="S75" s="13">
        <f t="shared" si="71"/>
        <v>7.870167585894168E-2</v>
      </c>
      <c r="T75" s="2">
        <f t="shared" si="72"/>
        <v>0.01</v>
      </c>
      <c r="U75" s="14">
        <f t="shared" si="73"/>
        <v>7.8701675858941684E-4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1.3387016758589417E-2</v>
      </c>
      <c r="AR75" s="9">
        <f t="shared" si="77"/>
        <v>10.950000000000001</v>
      </c>
      <c r="AS75" s="1">
        <f t="shared" si="78"/>
        <v>0.18</v>
      </c>
      <c r="AT75" s="1">
        <f t="shared" si="79"/>
        <v>3683.6666666666665</v>
      </c>
      <c r="AU75" s="1">
        <f t="shared" si="80"/>
        <v>651216.74352853373</v>
      </c>
    </row>
    <row r="76" spans="1:48" x14ac:dyDescent="0.15">
      <c r="C76" s="7">
        <v>3</v>
      </c>
      <c r="D76" s="7">
        <f t="shared" si="81"/>
        <v>3.92252889464516</v>
      </c>
      <c r="E76" s="10">
        <f t="shared" si="82"/>
        <v>3.3005730456206899</v>
      </c>
      <c r="F76" s="7" t="s">
        <v>83</v>
      </c>
      <c r="G76" s="1">
        <v>4</v>
      </c>
      <c r="H76" s="9">
        <f t="shared" si="63"/>
        <v>3.92252889464516</v>
      </c>
      <c r="I76" s="9">
        <f t="shared" si="64"/>
        <v>277.07252889464513</v>
      </c>
      <c r="J76" s="9">
        <f t="shared" si="65"/>
        <v>2.8865044263512291E-2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0.42400064121546455</v>
      </c>
      <c r="P76" s="9">
        <f t="shared" si="68"/>
        <v>1.2238797276441978E-2</v>
      </c>
      <c r="Q76" s="12">
        <f t="shared" si="69"/>
        <v>2.2029835097595561E-3</v>
      </c>
      <c r="R76" s="9">
        <f t="shared" si="70"/>
        <v>1.9710000000000002E-2</v>
      </c>
      <c r="S76" s="13">
        <f t="shared" si="71"/>
        <v>0.11176983814102262</v>
      </c>
      <c r="T76" s="2">
        <f t="shared" si="72"/>
        <v>0.01</v>
      </c>
      <c r="U76" s="14">
        <f t="shared" si="73"/>
        <v>1.1176983814102262E-3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1.3717698381410227E-2</v>
      </c>
      <c r="AR76" s="9">
        <f t="shared" si="77"/>
        <v>10.950000000000001</v>
      </c>
      <c r="AS76" s="1">
        <f t="shared" si="78"/>
        <v>0.18</v>
      </c>
      <c r="AT76" s="1">
        <f t="shared" si="79"/>
        <v>3683.6666666666665</v>
      </c>
      <c r="AU76" s="1">
        <f t="shared" si="80"/>
        <v>667302.88231818809</v>
      </c>
    </row>
    <row r="77" spans="1:48" x14ac:dyDescent="0.15">
      <c r="C77" s="7">
        <v>4</v>
      </c>
      <c r="D77" s="7">
        <f t="shared" si="81"/>
        <v>8.7856569085333298</v>
      </c>
      <c r="E77" s="10">
        <f t="shared" si="82"/>
        <v>3.92252889464516</v>
      </c>
      <c r="F77" s="7" t="s">
        <v>83</v>
      </c>
      <c r="G77" s="1">
        <v>5</v>
      </c>
      <c r="H77" s="9">
        <f t="shared" si="63"/>
        <v>8.7856569085333298</v>
      </c>
      <c r="I77" s="9">
        <f t="shared" si="64"/>
        <v>281.9356569085333</v>
      </c>
      <c r="J77" s="9">
        <f t="shared" si="65"/>
        <v>5.2920581333805262E-2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0.39117375174207142</v>
      </c>
      <c r="O77" s="9">
        <f t="shared" si="83"/>
        <v>0.13008809219695122</v>
      </c>
      <c r="P77" s="9">
        <f t="shared" si="68"/>
        <v>6.8843374636683146E-3</v>
      </c>
      <c r="Q77" s="12">
        <f t="shared" si="69"/>
        <v>1.2391807434602967E-3</v>
      </c>
      <c r="R77" s="9">
        <f t="shared" si="70"/>
        <v>1.9710000000000002E-2</v>
      </c>
      <c r="S77" s="13">
        <f t="shared" si="71"/>
        <v>6.2870661768660407E-2</v>
      </c>
      <c r="T77" s="2">
        <f t="shared" si="72"/>
        <v>0.01</v>
      </c>
      <c r="U77" s="14">
        <f t="shared" si="73"/>
        <v>6.2870661768660405E-4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1.3228706617686605E-2</v>
      </c>
      <c r="AR77" s="9">
        <f t="shared" si="77"/>
        <v>10.950000000000001</v>
      </c>
      <c r="AS77" s="1">
        <f t="shared" si="78"/>
        <v>0.18</v>
      </c>
      <c r="AT77" s="1">
        <f t="shared" si="79"/>
        <v>3683.6666666666665</v>
      </c>
      <c r="AU77" s="1">
        <f t="shared" si="80"/>
        <v>643515.68389102153</v>
      </c>
    </row>
    <row r="78" spans="1:48" x14ac:dyDescent="0.15">
      <c r="C78" s="7">
        <v>5</v>
      </c>
      <c r="D78" s="7">
        <f t="shared" si="81"/>
        <v>14.958940198580599</v>
      </c>
      <c r="E78" s="10">
        <f t="shared" si="82"/>
        <v>8.7856569085333298</v>
      </c>
      <c r="F78" s="7" t="s">
        <v>85</v>
      </c>
      <c r="G78" s="1">
        <v>6</v>
      </c>
      <c r="H78" s="9">
        <f t="shared" si="63"/>
        <v>14.958940198580599</v>
      </c>
      <c r="I78" s="9">
        <f t="shared" si="64"/>
        <v>288.10894019858057</v>
      </c>
      <c r="J78" s="9">
        <f t="shared" si="65"/>
        <v>0.11091689961000267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0.23270375473328292</v>
      </c>
      <c r="P78" s="9">
        <f t="shared" si="68"/>
        <v>2.5810779002622224E-2</v>
      </c>
      <c r="Q78" s="12">
        <f t="shared" si="69"/>
        <v>4.6459402204720003E-3</v>
      </c>
      <c r="R78" s="9">
        <f t="shared" si="70"/>
        <v>1.9710000000000002E-2</v>
      </c>
      <c r="S78" s="13">
        <f t="shared" si="71"/>
        <v>0.235714876736276</v>
      </c>
      <c r="T78" s="2">
        <f t="shared" si="72"/>
        <v>0.01</v>
      </c>
      <c r="U78" s="14">
        <f t="shared" si="73"/>
        <v>2.35714876736276E-3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1.495714876736276E-2</v>
      </c>
      <c r="AR78" s="9">
        <f t="shared" si="77"/>
        <v>10.950000000000001</v>
      </c>
      <c r="AS78" s="1">
        <f t="shared" si="78"/>
        <v>0.18</v>
      </c>
      <c r="AT78" s="1">
        <f t="shared" si="79"/>
        <v>3683.6666666666665</v>
      </c>
      <c r="AU78" s="1">
        <f t="shared" si="80"/>
        <v>727596.43828070734</v>
      </c>
    </row>
    <row r="79" spans="1:48" x14ac:dyDescent="0.15">
      <c r="C79" s="7">
        <v>6</v>
      </c>
      <c r="D79" s="7">
        <f t="shared" si="81"/>
        <v>18.289280580666698</v>
      </c>
      <c r="E79" s="10">
        <f t="shared" si="82"/>
        <v>14.958940198580599</v>
      </c>
      <c r="F79" s="7" t="s">
        <v>83</v>
      </c>
      <c r="G79" s="1">
        <v>7</v>
      </c>
      <c r="H79" s="9">
        <f t="shared" si="63"/>
        <v>18.289280580666698</v>
      </c>
      <c r="I79" s="9">
        <f t="shared" si="64"/>
        <v>291.43928058066666</v>
      </c>
      <c r="J79" s="9">
        <f t="shared" si="65"/>
        <v>0.16319894419159822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0.31639297573066066</v>
      </c>
      <c r="P79" s="9">
        <f t="shared" si="68"/>
        <v>5.1634999588881778E-2</v>
      </c>
      <c r="Q79" s="12">
        <f t="shared" si="69"/>
        <v>9.2942999259987193E-3</v>
      </c>
      <c r="R79" s="9">
        <f t="shared" si="70"/>
        <v>1.9710000000000002E-2</v>
      </c>
      <c r="S79" s="13">
        <f t="shared" si="71"/>
        <v>0.47155250766102075</v>
      </c>
      <c r="T79" s="2">
        <f t="shared" si="72"/>
        <v>0.01</v>
      </c>
      <c r="U79" s="14">
        <f t="shared" si="73"/>
        <v>4.7155250766102077E-3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2.6315525076610211E-2</v>
      </c>
      <c r="AR79" s="9">
        <f t="shared" si="77"/>
        <v>10.950000000000001</v>
      </c>
      <c r="AS79" s="1">
        <f t="shared" si="78"/>
        <v>0.18</v>
      </c>
      <c r="AT79" s="1">
        <f t="shared" si="79"/>
        <v>3683.6666666666665</v>
      </c>
      <c r="AU79" s="1">
        <f t="shared" si="80"/>
        <v>1280129.1619836069</v>
      </c>
    </row>
    <row r="80" spans="1:48" x14ac:dyDescent="0.15">
      <c r="C80" s="7">
        <v>7</v>
      </c>
      <c r="D80" s="7">
        <f t="shared" si="81"/>
        <v>18.995247263225799</v>
      </c>
      <c r="E80" s="10">
        <f t="shared" si="82"/>
        <v>18.289280580666698</v>
      </c>
      <c r="F80" s="7" t="s">
        <v>83</v>
      </c>
      <c r="G80" s="1">
        <v>8</v>
      </c>
      <c r="H80" s="9">
        <f t="shared" si="63"/>
        <v>18.995247263225799</v>
      </c>
      <c r="I80" s="9">
        <f t="shared" si="64"/>
        <v>292.14524726322577</v>
      </c>
      <c r="J80" s="9">
        <f t="shared" si="65"/>
        <v>0.17692100593879298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0.37425797614177886</v>
      </c>
      <c r="P80" s="9">
        <f t="shared" si="68"/>
        <v>6.6214097619620299E-2</v>
      </c>
      <c r="Q80" s="12">
        <f t="shared" si="69"/>
        <v>1.1918537571531653E-2</v>
      </c>
      <c r="R80" s="9">
        <f t="shared" si="70"/>
        <v>1.9710000000000002E-2</v>
      </c>
      <c r="S80" s="13">
        <f t="shared" si="71"/>
        <v>0.60469495543032226</v>
      </c>
      <c r="T80" s="2">
        <f t="shared" si="72"/>
        <v>0.01</v>
      </c>
      <c r="U80" s="14">
        <f t="shared" si="73"/>
        <v>6.0469495543032225E-3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2.7646949554303225E-2</v>
      </c>
      <c r="AR80" s="9">
        <f t="shared" si="77"/>
        <v>10.950000000000001</v>
      </c>
      <c r="AS80" s="1">
        <f t="shared" si="78"/>
        <v>0.18</v>
      </c>
      <c r="AT80" s="1">
        <f t="shared" si="79"/>
        <v>3683.6666666666665</v>
      </c>
      <c r="AU80" s="1">
        <f t="shared" si="80"/>
        <v>1344896.8341433587</v>
      </c>
    </row>
    <row r="81" spans="1:48" x14ac:dyDescent="0.15">
      <c r="C81" s="7">
        <v>8</v>
      </c>
      <c r="D81" s="7">
        <f t="shared" si="81"/>
        <v>17.832926369677399</v>
      </c>
      <c r="E81" s="10">
        <f t="shared" si="82"/>
        <v>18.995247263225799</v>
      </c>
      <c r="F81" s="7" t="s">
        <v>83</v>
      </c>
      <c r="G81" s="1">
        <v>9</v>
      </c>
      <c r="H81" s="9">
        <f t="shared" si="63"/>
        <v>17.832926369677399</v>
      </c>
      <c r="I81" s="9">
        <f t="shared" si="64"/>
        <v>290.98292636967739</v>
      </c>
      <c r="J81" s="9">
        <f t="shared" si="65"/>
        <v>0.15486805222956521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0.41754387852215857</v>
      </c>
      <c r="P81" s="9">
        <f t="shared" si="68"/>
        <v>6.4664207187104888E-2</v>
      </c>
      <c r="Q81" s="12">
        <f t="shared" si="69"/>
        <v>1.163955729367888E-2</v>
      </c>
      <c r="R81" s="9">
        <f t="shared" si="70"/>
        <v>1.9710000000000002E-2</v>
      </c>
      <c r="S81" s="13">
        <f t="shared" si="71"/>
        <v>0.59054070490506738</v>
      </c>
      <c r="T81" s="2">
        <f t="shared" si="72"/>
        <v>0.01</v>
      </c>
      <c r="U81" s="14">
        <f t="shared" si="73"/>
        <v>5.9054070490506738E-3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2.7505407049050676E-2</v>
      </c>
      <c r="AR81" s="9">
        <f t="shared" si="77"/>
        <v>10.950000000000001</v>
      </c>
      <c r="AS81" s="1">
        <f t="shared" si="78"/>
        <v>0.18</v>
      </c>
      <c r="AT81" s="1">
        <f t="shared" si="79"/>
        <v>3683.6666666666665</v>
      </c>
      <c r="AU81" s="1">
        <f t="shared" si="80"/>
        <v>1338011.4427971281</v>
      </c>
    </row>
    <row r="82" spans="1:48" x14ac:dyDescent="0.15">
      <c r="C82" s="7">
        <v>9</v>
      </c>
      <c r="D82" s="7">
        <f t="shared" si="81"/>
        <v>15.769608912066699</v>
      </c>
      <c r="E82" s="10">
        <f t="shared" si="82"/>
        <v>17.832926369677399</v>
      </c>
      <c r="F82" s="7" t="s">
        <v>83</v>
      </c>
      <c r="G82" s="1">
        <v>10</v>
      </c>
      <c r="H82" s="9">
        <f t="shared" si="63"/>
        <v>15.769608912066699</v>
      </c>
      <c r="I82" s="9">
        <f t="shared" si="64"/>
        <v>288.91960891206668</v>
      </c>
      <c r="J82" s="9">
        <f t="shared" si="65"/>
        <v>0.12194947631901459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0.46237967133505375</v>
      </c>
      <c r="P82" s="9">
        <f t="shared" si="68"/>
        <v>5.6386958779867886E-2</v>
      </c>
      <c r="Q82" s="12">
        <f t="shared" si="69"/>
        <v>1.014965258037622E-2</v>
      </c>
      <c r="R82" s="9">
        <f t="shared" si="70"/>
        <v>1.9710000000000002E-2</v>
      </c>
      <c r="S82" s="13">
        <f t="shared" si="71"/>
        <v>0.51494939524993499</v>
      </c>
      <c r="T82" s="2">
        <f t="shared" si="72"/>
        <v>0.01</v>
      </c>
      <c r="U82" s="14">
        <f t="shared" si="73"/>
        <v>5.14949395249935E-3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2.6749493952499349E-2</v>
      </c>
      <c r="AR82" s="9">
        <f t="shared" si="77"/>
        <v>10.950000000000001</v>
      </c>
      <c r="AS82" s="1">
        <f t="shared" si="78"/>
        <v>0.18</v>
      </c>
      <c r="AT82" s="1">
        <f t="shared" si="79"/>
        <v>3683.6666666666665</v>
      </c>
      <c r="AU82" s="1">
        <f t="shared" si="80"/>
        <v>1301239.7501934809</v>
      </c>
    </row>
    <row r="83" spans="1:48" x14ac:dyDescent="0.15">
      <c r="C83" s="7">
        <v>10</v>
      </c>
      <c r="D83" s="7">
        <f t="shared" si="81"/>
        <v>7.5758714510000003</v>
      </c>
      <c r="E83" s="10">
        <f t="shared" si="82"/>
        <v>15.769608912066699</v>
      </c>
      <c r="F83" s="7" t="s">
        <v>83</v>
      </c>
      <c r="G83" s="1">
        <v>11</v>
      </c>
      <c r="H83" s="9">
        <f t="shared" si="63"/>
        <v>7.5758714510000003</v>
      </c>
      <c r="I83" s="9">
        <f t="shared" si="64"/>
        <v>280.72587145099999</v>
      </c>
      <c r="J83" s="9">
        <f t="shared" si="65"/>
        <v>4.5602471455182078E-2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0.38569307692742655</v>
      </c>
      <c r="O83" s="9">
        <f t="shared" si="83"/>
        <v>0.12979963562775937</v>
      </c>
      <c r="P83" s="9">
        <f t="shared" si="68"/>
        <v>5.9191841786079315E-3</v>
      </c>
      <c r="Q83" s="12">
        <f t="shared" si="69"/>
        <v>1.0654531521494277E-3</v>
      </c>
      <c r="R83" s="9">
        <f t="shared" si="70"/>
        <v>1.9710000000000002E-2</v>
      </c>
      <c r="S83" s="13">
        <f t="shared" si="71"/>
        <v>5.4056476516967406E-2</v>
      </c>
      <c r="T83" s="2">
        <f t="shared" si="72"/>
        <v>0.01</v>
      </c>
      <c r="U83" s="14">
        <f t="shared" si="73"/>
        <v>5.4056476516967404E-4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1.3140564765169675E-2</v>
      </c>
      <c r="AR83" s="9">
        <f t="shared" si="77"/>
        <v>10.950000000000001</v>
      </c>
      <c r="AS83" s="1">
        <f t="shared" si="78"/>
        <v>0.18</v>
      </c>
      <c r="AT83" s="1">
        <f t="shared" si="79"/>
        <v>3683.6666666666665</v>
      </c>
      <c r="AU83" s="1">
        <f t="shared" si="80"/>
        <v>639227.98849183414</v>
      </c>
    </row>
    <row r="84" spans="1:48" x14ac:dyDescent="0.15">
      <c r="C84" s="7">
        <v>11</v>
      </c>
      <c r="D84" s="7">
        <f t="shared" si="81"/>
        <v>3.2316921424666698</v>
      </c>
      <c r="E84" s="10">
        <f t="shared" si="82"/>
        <v>7.5758714510000003</v>
      </c>
      <c r="F84" s="7" t="s">
        <v>85</v>
      </c>
      <c r="G84" s="1">
        <v>12</v>
      </c>
      <c r="H84" s="9">
        <f t="shared" si="63"/>
        <v>3.2316921424666698</v>
      </c>
      <c r="I84" s="9">
        <f t="shared" si="64"/>
        <v>276.38169214246665</v>
      </c>
      <c r="J84" s="9">
        <f t="shared" si="65"/>
        <v>2.6437728624106278E-2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0.23338045144915145</v>
      </c>
      <c r="P84" s="9">
        <f t="shared" si="68"/>
        <v>6.1700490415840768E-3</v>
      </c>
      <c r="Q84" s="12">
        <f t="shared" si="69"/>
        <v>1.1106088274851337E-3</v>
      </c>
      <c r="R84" s="9">
        <f t="shared" si="70"/>
        <v>1.9710000000000002E-2</v>
      </c>
      <c r="S84" s="13">
        <f t="shared" si="71"/>
        <v>5.6347479831818044E-2</v>
      </c>
      <c r="T84" s="2">
        <f t="shared" si="72"/>
        <v>0.01</v>
      </c>
      <c r="U84" s="14">
        <f t="shared" si="73"/>
        <v>5.6347479831818045E-4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1.316347479831818E-2</v>
      </c>
      <c r="AR84" s="9">
        <f t="shared" si="77"/>
        <v>10.950000000000001</v>
      </c>
      <c r="AS84" s="1">
        <f t="shared" si="78"/>
        <v>0.18</v>
      </c>
      <c r="AT84" s="1">
        <f t="shared" si="79"/>
        <v>3683.6666666666665</v>
      </c>
      <c r="AU84" s="1">
        <f t="shared" si="80"/>
        <v>640342.45614733547</v>
      </c>
      <c r="AV84" s="1">
        <f>SUM(AU73:AU84)</f>
        <v>10483250.820465676</v>
      </c>
    </row>
    <row r="85" spans="1:48" x14ac:dyDescent="0.15">
      <c r="C85" s="7">
        <v>12</v>
      </c>
      <c r="D85" s="7">
        <f t="shared" si="81"/>
        <v>1.2092677413871</v>
      </c>
      <c r="E85" s="10">
        <f t="shared" si="82"/>
        <v>3.2316921424666698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2.7813910501935499</v>
      </c>
      <c r="E89" s="7"/>
      <c r="F89" s="7"/>
      <c r="G89" s="1">
        <v>1</v>
      </c>
      <c r="H89" s="9">
        <f t="shared" ref="H89:H100" si="84">E90</f>
        <v>2.7813910501935499</v>
      </c>
      <c r="I89" s="9">
        <f t="shared" ref="I89:I100" si="85">H89+273.15</f>
        <v>275.93139105019355</v>
      </c>
      <c r="J89" s="9">
        <f t="shared" ref="J89:J100" si="86">EXP(($C$15*(I89-$C$13))/($C$16*I89*$C$13))</f>
        <v>2.4960634817690047E-2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0.13242303188242055</v>
      </c>
      <c r="Q89" s="12">
        <f t="shared" ref="Q89:Q100" si="90">P89*$B$91</f>
        <v>5.9590364347089246E-2</v>
      </c>
      <c r="R89" s="9">
        <f t="shared" ref="R89:R100" si="91">L89*$B$91</f>
        <v>2.3873737500000001</v>
      </c>
      <c r="S89" s="13">
        <f t="shared" ref="S89:S100" si="92">Q89/R89</f>
        <v>2.4960634817690043E-2</v>
      </c>
      <c r="T89" s="2">
        <f t="shared" ref="T89:T100" si="93">$B$90/100</f>
        <v>0.51</v>
      </c>
      <c r="U89" s="14">
        <f t="shared" ref="U89:U100" si="94">S89*T89</f>
        <v>1.2729923757021921E-2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3.4175072012742107E-2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905443.16666666663</v>
      </c>
      <c r="AN89" s="1">
        <f t="shared" ref="AN89:AN100" si="99">AM89*10000*AK89*AJ89</f>
        <v>3218906473.7605796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-2.6770190925161299</v>
      </c>
      <c r="E90" s="10">
        <f t="shared" ref="E90:E101" si="101">D89</f>
        <v>2.7813910501935499</v>
      </c>
      <c r="F90" s="7" t="s">
        <v>83</v>
      </c>
      <c r="G90" s="1">
        <v>2</v>
      </c>
      <c r="H90" s="9">
        <f t="shared" si="84"/>
        <v>-2.6770190925161299</v>
      </c>
      <c r="I90" s="9">
        <f t="shared" si="85"/>
        <v>270.47298090748387</v>
      </c>
      <c r="J90" s="9">
        <f t="shared" si="86"/>
        <v>1.2245687442631945E-2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10.478126968117579</v>
      </c>
      <c r="P90" s="9">
        <f t="shared" si="89"/>
        <v>0.12831186783578055</v>
      </c>
      <c r="Q90" s="12">
        <f t="shared" si="90"/>
        <v>5.7740340526101247E-2</v>
      </c>
      <c r="R90" s="9">
        <f t="shared" si="91"/>
        <v>2.3873737500000001</v>
      </c>
      <c r="S90" s="13">
        <f t="shared" si="92"/>
        <v>2.4185714752916775E-2</v>
      </c>
      <c r="T90" s="2">
        <f t="shared" si="93"/>
        <v>0.51</v>
      </c>
      <c r="U90" s="14">
        <f t="shared" si="94"/>
        <v>1.2334714523987555E-2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3.4055916428982244E-2</v>
      </c>
      <c r="AK90" s="9">
        <f t="shared" si="96"/>
        <v>10.4025</v>
      </c>
      <c r="AL90" s="1">
        <f t="shared" si="97"/>
        <v>0.45</v>
      </c>
      <c r="AM90" s="17">
        <f t="shared" si="98"/>
        <v>905443.16666666663</v>
      </c>
      <c r="AN90" s="1">
        <f t="shared" si="99"/>
        <v>3207683361.2004557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3.3005730456206899</v>
      </c>
      <c r="E91" s="10">
        <f t="shared" si="101"/>
        <v>-2.6770190925161299</v>
      </c>
      <c r="F91" s="7" t="s">
        <v>83</v>
      </c>
      <c r="G91" s="1">
        <v>3</v>
      </c>
      <c r="H91" s="9">
        <f t="shared" si="84"/>
        <v>3.3005730456206899</v>
      </c>
      <c r="I91" s="9">
        <f t="shared" si="85"/>
        <v>276.45057304562067</v>
      </c>
      <c r="J91" s="9">
        <f t="shared" si="86"/>
        <v>2.6670816374607196E-2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15.655090100281798</v>
      </c>
      <c r="P91" s="9">
        <f t="shared" si="89"/>
        <v>0.4175340333925468</v>
      </c>
      <c r="Q91" s="12">
        <f t="shared" si="90"/>
        <v>0.18789031502664608</v>
      </c>
      <c r="R91" s="9">
        <f t="shared" si="91"/>
        <v>2.3873737500000001</v>
      </c>
      <c r="S91" s="13">
        <f t="shared" si="92"/>
        <v>7.870167585894168E-2</v>
      </c>
      <c r="T91" s="2">
        <f t="shared" si="93"/>
        <v>0.51</v>
      </c>
      <c r="U91" s="14">
        <f t="shared" si="94"/>
        <v>4.0137854688060255E-2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4.2438563188450171E-2</v>
      </c>
      <c r="AK91" s="9">
        <f t="shared" si="96"/>
        <v>10.4025</v>
      </c>
      <c r="AL91" s="1">
        <f t="shared" si="97"/>
        <v>0.45</v>
      </c>
      <c r="AM91" s="17">
        <f t="shared" si="98"/>
        <v>905443.16666666663</v>
      </c>
      <c r="AN91" s="1">
        <f t="shared" si="99"/>
        <v>3997234175.0579629</v>
      </c>
    </row>
    <row r="92" spans="1:48" x14ac:dyDescent="0.15">
      <c r="C92" s="7">
        <v>3</v>
      </c>
      <c r="D92" s="7">
        <f t="shared" si="100"/>
        <v>3.92252889464516</v>
      </c>
      <c r="E92" s="10">
        <f t="shared" si="101"/>
        <v>3.3005730456206899</v>
      </c>
      <c r="F92" s="7" t="s">
        <v>83</v>
      </c>
      <c r="G92" s="1">
        <v>4</v>
      </c>
      <c r="H92" s="9">
        <f t="shared" si="84"/>
        <v>3.92252889464516</v>
      </c>
      <c r="I92" s="9">
        <f t="shared" si="85"/>
        <v>277.07252889464513</v>
      </c>
      <c r="J92" s="9">
        <f t="shared" si="86"/>
        <v>2.8865044263512291E-2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20.542831066889253</v>
      </c>
      <c r="P92" s="9">
        <f t="shared" si="89"/>
        <v>0.5929697280436137</v>
      </c>
      <c r="Q92" s="12">
        <f t="shared" si="90"/>
        <v>0.2668363776196262</v>
      </c>
      <c r="R92" s="9">
        <f t="shared" si="91"/>
        <v>2.3873737500000001</v>
      </c>
      <c r="S92" s="13">
        <f t="shared" si="92"/>
        <v>0.11176983814102262</v>
      </c>
      <c r="T92" s="2">
        <f t="shared" si="93"/>
        <v>0.51</v>
      </c>
      <c r="U92" s="14">
        <f t="shared" si="94"/>
        <v>5.700261745192154E-2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4.7523289161754342E-2</v>
      </c>
      <c r="AK92" s="9">
        <f t="shared" si="96"/>
        <v>10.4025</v>
      </c>
      <c r="AL92" s="1">
        <f t="shared" si="97"/>
        <v>0.45</v>
      </c>
      <c r="AM92" s="17">
        <f t="shared" si="98"/>
        <v>905443.16666666663</v>
      </c>
      <c r="AN92" s="1">
        <f t="shared" si="99"/>
        <v>4476158033.555316</v>
      </c>
    </row>
    <row r="93" spans="1:48" x14ac:dyDescent="0.15">
      <c r="C93" s="7">
        <v>4</v>
      </c>
      <c r="D93" s="7">
        <f t="shared" si="100"/>
        <v>8.7856569085333298</v>
      </c>
      <c r="E93" s="10">
        <f t="shared" si="101"/>
        <v>3.92252889464516</v>
      </c>
      <c r="F93" s="7" t="s">
        <v>83</v>
      </c>
      <c r="G93" s="1">
        <v>5</v>
      </c>
      <c r="H93" s="9">
        <f t="shared" si="84"/>
        <v>8.7856569085333298</v>
      </c>
      <c r="I93" s="9">
        <f t="shared" si="85"/>
        <v>281.9356569085333</v>
      </c>
      <c r="J93" s="9">
        <f t="shared" si="86"/>
        <v>5.2920581333805262E-2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18.952368271903357</v>
      </c>
      <c r="O93" s="9">
        <f t="shared" si="102"/>
        <v>6.3027680669422814</v>
      </c>
      <c r="P93" s="9">
        <f t="shared" si="89"/>
        <v>0.3335461501147296</v>
      </c>
      <c r="Q93" s="12">
        <f t="shared" si="90"/>
        <v>0.15009576755162832</v>
      </c>
      <c r="R93" s="9">
        <f t="shared" si="91"/>
        <v>2.3873737500000001</v>
      </c>
      <c r="S93" s="13">
        <f t="shared" si="92"/>
        <v>6.2870661768660352E-2</v>
      </c>
      <c r="T93" s="2">
        <f t="shared" si="93"/>
        <v>0.51</v>
      </c>
      <c r="U93" s="14">
        <f t="shared" si="94"/>
        <v>3.2064037502016779E-2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3.2578307306858061E-2</v>
      </c>
      <c r="AK93" s="9">
        <f t="shared" si="96"/>
        <v>10.4025</v>
      </c>
      <c r="AL93" s="1">
        <f t="shared" si="97"/>
        <v>0.45</v>
      </c>
      <c r="AM93" s="17">
        <f t="shared" si="98"/>
        <v>905443.16666666663</v>
      </c>
      <c r="AN93" s="1">
        <f t="shared" si="99"/>
        <v>3068509241.3296957</v>
      </c>
    </row>
    <row r="94" spans="1:48" x14ac:dyDescent="0.15">
      <c r="C94" s="7">
        <v>5</v>
      </c>
      <c r="D94" s="7">
        <f t="shared" si="100"/>
        <v>14.958940198580599</v>
      </c>
      <c r="E94" s="10">
        <f t="shared" si="101"/>
        <v>8.7856569085333298</v>
      </c>
      <c r="F94" s="7" t="s">
        <v>85</v>
      </c>
      <c r="G94" s="1">
        <v>6</v>
      </c>
      <c r="H94" s="9">
        <f t="shared" si="84"/>
        <v>14.958940198580599</v>
      </c>
      <c r="I94" s="9">
        <f t="shared" si="85"/>
        <v>288.10894019858057</v>
      </c>
      <c r="J94" s="9">
        <f t="shared" si="86"/>
        <v>0.11091689961000267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11.274496916827552</v>
      </c>
      <c r="P94" s="9">
        <f t="shared" si="89"/>
        <v>1.2505322426770462</v>
      </c>
      <c r="Q94" s="12">
        <f t="shared" si="90"/>
        <v>0.56273950920467086</v>
      </c>
      <c r="R94" s="9">
        <f t="shared" si="91"/>
        <v>2.3873737500000001</v>
      </c>
      <c r="S94" s="13">
        <f t="shared" si="92"/>
        <v>0.23571487673627595</v>
      </c>
      <c r="T94" s="2">
        <f t="shared" si="93"/>
        <v>0.51</v>
      </c>
      <c r="U94" s="14">
        <f t="shared" si="94"/>
        <v>0.12021458713550073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6.237369802135348E-2</v>
      </c>
      <c r="AK94" s="9">
        <f t="shared" si="96"/>
        <v>10.4025</v>
      </c>
      <c r="AL94" s="1">
        <f t="shared" si="97"/>
        <v>0.45</v>
      </c>
      <c r="AM94" s="17">
        <f t="shared" si="98"/>
        <v>905443.16666666663</v>
      </c>
      <c r="AN94" s="1">
        <f t="shared" si="99"/>
        <v>5874899115.8954563</v>
      </c>
    </row>
    <row r="95" spans="1:48" x14ac:dyDescent="0.15">
      <c r="C95" s="7">
        <v>6</v>
      </c>
      <c r="D95" s="7">
        <f t="shared" si="100"/>
        <v>18.289280580666698</v>
      </c>
      <c r="E95" s="10">
        <f t="shared" si="101"/>
        <v>14.958940198580599</v>
      </c>
      <c r="F95" s="7" t="s">
        <v>83</v>
      </c>
      <c r="G95" s="1">
        <v>7</v>
      </c>
      <c r="H95" s="9">
        <f t="shared" si="84"/>
        <v>18.289280580666698</v>
      </c>
      <c r="I95" s="9">
        <f t="shared" si="85"/>
        <v>291.43928058066666</v>
      </c>
      <c r="J95" s="9">
        <f t="shared" si="86"/>
        <v>0.16319894419159822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15.329239674150507</v>
      </c>
      <c r="P95" s="9">
        <f t="shared" si="89"/>
        <v>2.501715730081322</v>
      </c>
      <c r="Q95" s="12">
        <f t="shared" si="90"/>
        <v>1.125772078536595</v>
      </c>
      <c r="R95" s="9">
        <f t="shared" si="91"/>
        <v>2.3873737500000001</v>
      </c>
      <c r="S95" s="13">
        <f t="shared" si="92"/>
        <v>0.4715525076610208</v>
      </c>
      <c r="T95" s="2">
        <f t="shared" si="93"/>
        <v>0.51</v>
      </c>
      <c r="U95" s="14">
        <f t="shared" si="94"/>
        <v>0.24049177890712062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0.11896327134049686</v>
      </c>
      <c r="AK95" s="9">
        <f t="shared" si="96"/>
        <v>10.4025</v>
      </c>
      <c r="AL95" s="1">
        <f t="shared" si="97"/>
        <v>0.45</v>
      </c>
      <c r="AM95" s="17">
        <f t="shared" si="98"/>
        <v>905443.16666666663</v>
      </c>
      <c r="AN95" s="1">
        <f t="shared" si="99"/>
        <v>11204998898.462788</v>
      </c>
    </row>
    <row r="96" spans="1:48" x14ac:dyDescent="0.15">
      <c r="C96" s="7">
        <v>7</v>
      </c>
      <c r="D96" s="7">
        <f t="shared" si="100"/>
        <v>18.995247263225799</v>
      </c>
      <c r="E96" s="10">
        <f t="shared" si="101"/>
        <v>18.289280580666698</v>
      </c>
      <c r="F96" s="7" t="s">
        <v>83</v>
      </c>
      <c r="G96" s="1">
        <v>8</v>
      </c>
      <c r="H96" s="9">
        <f t="shared" si="84"/>
        <v>18.995247263225799</v>
      </c>
      <c r="I96" s="9">
        <f t="shared" si="85"/>
        <v>292.14524726322577</v>
      </c>
      <c r="J96" s="9">
        <f t="shared" si="86"/>
        <v>0.17692100593879298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18.132798944069187</v>
      </c>
      <c r="P96" s="9">
        <f t="shared" si="89"/>
        <v>3.2080730296706035</v>
      </c>
      <c r="Q96" s="12">
        <f t="shared" si="90"/>
        <v>1.4436328633517717</v>
      </c>
      <c r="R96" s="9">
        <f t="shared" si="91"/>
        <v>2.3873737500000001</v>
      </c>
      <c r="S96" s="13">
        <f t="shared" si="92"/>
        <v>0.60469495543032237</v>
      </c>
      <c r="T96" s="2">
        <f t="shared" si="93"/>
        <v>0.51</v>
      </c>
      <c r="U96" s="14">
        <f t="shared" si="94"/>
        <v>0.30839442726946442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0.13943591982174353</v>
      </c>
      <c r="AK96" s="9">
        <f t="shared" si="96"/>
        <v>10.4025</v>
      </c>
      <c r="AL96" s="1">
        <f t="shared" si="97"/>
        <v>0.45</v>
      </c>
      <c r="AM96" s="17">
        <f t="shared" si="98"/>
        <v>905443.16666666663</v>
      </c>
      <c r="AN96" s="1">
        <f t="shared" si="99"/>
        <v>13133291564.729565</v>
      </c>
    </row>
    <row r="97" spans="1:50" x14ac:dyDescent="0.15">
      <c r="C97" s="7">
        <v>8</v>
      </c>
      <c r="D97" s="7">
        <f t="shared" si="100"/>
        <v>17.832926369677399</v>
      </c>
      <c r="E97" s="10">
        <f t="shared" si="101"/>
        <v>18.995247263225799</v>
      </c>
      <c r="F97" s="7" t="s">
        <v>83</v>
      </c>
      <c r="G97" s="1">
        <v>9</v>
      </c>
      <c r="H97" s="9">
        <f t="shared" si="84"/>
        <v>17.832926369677399</v>
      </c>
      <c r="I97" s="9">
        <f t="shared" si="85"/>
        <v>290.98292636967739</v>
      </c>
      <c r="J97" s="9">
        <f t="shared" si="86"/>
        <v>0.15486805222956521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20.230000914398584</v>
      </c>
      <c r="P97" s="9">
        <f t="shared" si="89"/>
        <v>3.1329808382152318</v>
      </c>
      <c r="Q97" s="12">
        <f t="shared" si="90"/>
        <v>1.4098413771968543</v>
      </c>
      <c r="R97" s="9">
        <f t="shared" si="91"/>
        <v>2.3873737500000001</v>
      </c>
      <c r="S97" s="13">
        <f t="shared" si="92"/>
        <v>0.59054070490506749</v>
      </c>
      <c r="T97" s="2">
        <f t="shared" si="93"/>
        <v>0.51</v>
      </c>
      <c r="U97" s="14">
        <f t="shared" si="94"/>
        <v>0.30117575950158443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0.13725949148972771</v>
      </c>
      <c r="AK97" s="9">
        <f t="shared" si="96"/>
        <v>10.4025</v>
      </c>
      <c r="AL97" s="1">
        <f t="shared" si="97"/>
        <v>0.45</v>
      </c>
      <c r="AM97" s="17">
        <f t="shared" si="98"/>
        <v>905443.16666666663</v>
      </c>
      <c r="AN97" s="1">
        <f t="shared" si="99"/>
        <v>12928296554.185343</v>
      </c>
    </row>
    <row r="98" spans="1:50" x14ac:dyDescent="0.15">
      <c r="C98" s="7">
        <v>9</v>
      </c>
      <c r="D98" s="7">
        <f t="shared" si="100"/>
        <v>15.769608912066699</v>
      </c>
      <c r="E98" s="10">
        <f t="shared" si="101"/>
        <v>17.832926369677399</v>
      </c>
      <c r="F98" s="7" t="s">
        <v>83</v>
      </c>
      <c r="G98" s="1">
        <v>10</v>
      </c>
      <c r="H98" s="9">
        <f t="shared" si="84"/>
        <v>15.769608912066699</v>
      </c>
      <c r="I98" s="9">
        <f t="shared" si="85"/>
        <v>288.91960891206668</v>
      </c>
      <c r="J98" s="9">
        <f t="shared" si="86"/>
        <v>0.12194947631901459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22.40229507618335</v>
      </c>
      <c r="P98" s="9">
        <f t="shared" si="89"/>
        <v>2.7319481528845988</v>
      </c>
      <c r="Q98" s="12">
        <f t="shared" si="90"/>
        <v>1.2293766687980694</v>
      </c>
      <c r="R98" s="9">
        <f t="shared" si="91"/>
        <v>2.3873737500000001</v>
      </c>
      <c r="S98" s="13">
        <f t="shared" si="92"/>
        <v>0.51494939524993488</v>
      </c>
      <c r="T98" s="2">
        <f t="shared" si="93"/>
        <v>0.51</v>
      </c>
      <c r="U98" s="14">
        <f t="shared" si="94"/>
        <v>0.2626241915774668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0.12243019376060624</v>
      </c>
      <c r="AK98" s="9">
        <f t="shared" si="96"/>
        <v>10.4025</v>
      </c>
      <c r="AL98" s="1">
        <f t="shared" si="97"/>
        <v>0.45</v>
      </c>
      <c r="AM98" s="17">
        <f t="shared" si="98"/>
        <v>905443.16666666663</v>
      </c>
      <c r="AN98" s="1">
        <f t="shared" si="99"/>
        <v>11531543902.31691</v>
      </c>
    </row>
    <row r="99" spans="1:50" x14ac:dyDescent="0.15">
      <c r="C99" s="7">
        <v>10</v>
      </c>
      <c r="D99" s="7">
        <f t="shared" si="100"/>
        <v>7.5758714510000003</v>
      </c>
      <c r="E99" s="10">
        <f t="shared" si="101"/>
        <v>15.769608912066699</v>
      </c>
      <c r="F99" s="7" t="s">
        <v>83</v>
      </c>
      <c r="G99" s="1">
        <v>11</v>
      </c>
      <c r="H99" s="9">
        <f t="shared" si="84"/>
        <v>7.5758714510000003</v>
      </c>
      <c r="I99" s="9">
        <f t="shared" si="85"/>
        <v>280.72587145099999</v>
      </c>
      <c r="J99" s="9">
        <f t="shared" si="86"/>
        <v>4.5602471455182078E-2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18.686829577133814</v>
      </c>
      <c r="O99" s="9">
        <f t="shared" si="102"/>
        <v>6.2887923461649393</v>
      </c>
      <c r="P99" s="9">
        <f t="shared" si="89"/>
        <v>0.28678447345355418</v>
      </c>
      <c r="Q99" s="12">
        <f t="shared" si="90"/>
        <v>0.12905301305409939</v>
      </c>
      <c r="R99" s="9">
        <f t="shared" si="91"/>
        <v>2.3873737500000001</v>
      </c>
      <c r="S99" s="13">
        <f t="shared" si="92"/>
        <v>5.4056476516967392E-2</v>
      </c>
      <c r="T99" s="2">
        <f t="shared" si="93"/>
        <v>0.51</v>
      </c>
      <c r="U99" s="14">
        <f t="shared" si="94"/>
        <v>2.756880302365337E-2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3.8648994111631488E-2</v>
      </c>
      <c r="AK99" s="9">
        <f t="shared" si="96"/>
        <v>10.4025</v>
      </c>
      <c r="AL99" s="1">
        <f t="shared" si="97"/>
        <v>0.45</v>
      </c>
      <c r="AM99" s="17">
        <f t="shared" si="98"/>
        <v>905443.16666666663</v>
      </c>
      <c r="AN99" s="1">
        <f t="shared" si="99"/>
        <v>3640299493.8497868</v>
      </c>
    </row>
    <row r="100" spans="1:50" x14ac:dyDescent="0.15">
      <c r="C100" s="7">
        <v>11</v>
      </c>
      <c r="D100" s="7">
        <f t="shared" si="100"/>
        <v>3.2316921424666698</v>
      </c>
      <c r="E100" s="10">
        <f t="shared" si="101"/>
        <v>7.5758714510000003</v>
      </c>
      <c r="F100" s="7" t="s">
        <v>85</v>
      </c>
      <c r="G100" s="1">
        <v>12</v>
      </c>
      <c r="H100" s="9">
        <f t="shared" si="84"/>
        <v>3.2316921424666698</v>
      </c>
      <c r="I100" s="9">
        <f t="shared" si="85"/>
        <v>276.38169214246665</v>
      </c>
      <c r="J100" s="9">
        <f t="shared" si="86"/>
        <v>2.6437728624106278E-2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11.307282872711385</v>
      </c>
      <c r="P100" s="9">
        <f t="shared" si="89"/>
        <v>0.29893887606474845</v>
      </c>
      <c r="Q100" s="12">
        <f t="shared" si="90"/>
        <v>0.13452249422913681</v>
      </c>
      <c r="R100" s="9">
        <f t="shared" si="91"/>
        <v>2.3873737500000001</v>
      </c>
      <c r="S100" s="13">
        <f t="shared" si="92"/>
        <v>5.6347479831818044E-2</v>
      </c>
      <c r="T100" s="2">
        <f t="shared" si="93"/>
        <v>0.51</v>
      </c>
      <c r="U100" s="14">
        <f t="shared" si="94"/>
        <v>2.8737214714227202E-2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3.9001270236339501E-2</v>
      </c>
      <c r="AK100" s="9">
        <f t="shared" si="96"/>
        <v>10.4025</v>
      </c>
      <c r="AL100" s="1">
        <f t="shared" si="97"/>
        <v>0.45</v>
      </c>
      <c r="AM100" s="17">
        <f t="shared" si="98"/>
        <v>905443.16666666663</v>
      </c>
      <c r="AN100" s="1">
        <f t="shared" si="99"/>
        <v>3673479933.0292897</v>
      </c>
      <c r="AO100" s="1">
        <f>SUM(AN89:AN100)</f>
        <v>79955300747.373169</v>
      </c>
    </row>
    <row r="101" spans="1:50" x14ac:dyDescent="0.15">
      <c r="C101" s="7">
        <v>12</v>
      </c>
      <c r="D101" s="7">
        <f t="shared" si="100"/>
        <v>1.2092677413871</v>
      </c>
      <c r="E101" s="10">
        <f t="shared" si="101"/>
        <v>3.2316921424666698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2.7813910501935499</v>
      </c>
      <c r="E105" s="7"/>
      <c r="F105" s="7"/>
      <c r="G105" s="1">
        <v>1</v>
      </c>
      <c r="H105" s="9">
        <f t="shared" ref="H105:H116" si="103">E106</f>
        <v>2.7813910501935499</v>
      </c>
      <c r="I105" s="9">
        <f t="shared" ref="I105:I116" si="104">H105+273.15</f>
        <v>275.93139105019355</v>
      </c>
      <c r="J105" s="9">
        <f t="shared" ref="J105:J116" si="105">EXP(($C$15*(I105-$C$13))/($C$16*I105*$C$13))</f>
        <v>2.4960634817690047E-2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1.6171750892165462E-2</v>
      </c>
      <c r="Q105" s="12">
        <f t="shared" ref="Q105:Q116" si="109">P105*$B$107</f>
        <v>4.8515252676496383E-3</v>
      </c>
      <c r="R105" s="9">
        <f t="shared" ref="R105:R116" si="110">L105*$B$107</f>
        <v>0.19436706250000002</v>
      </c>
      <c r="S105" s="13">
        <f t="shared" ref="S105:S116" si="111">Q105/R105</f>
        <v>2.496063481769005E-2</v>
      </c>
      <c r="T105" s="2">
        <f t="shared" ref="T105:T116" si="112">$B$106/100</f>
        <v>0.01</v>
      </c>
      <c r="U105" s="14">
        <f t="shared" ref="U105:U116" si="113">S105*T105</f>
        <v>2.4960634817690049E-4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5.7396063481769009E-3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15457.833333333334</v>
      </c>
      <c r="AX105" s="1">
        <f t="shared" ref="AX105:AX116" si="120">AW105*10000*AV105*0.67*AU105*AT105</f>
        <v>11553889.283102274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-2.6770190925161299</v>
      </c>
      <c r="E106" s="10">
        <f t="shared" ref="E106:E117" si="122">D105</f>
        <v>2.7813910501935499</v>
      </c>
      <c r="F106" s="7" t="s">
        <v>83</v>
      </c>
      <c r="G106" s="1">
        <v>2</v>
      </c>
      <c r="H106" s="9">
        <f t="shared" si="103"/>
        <v>-2.6770190925161299</v>
      </c>
      <c r="I106" s="9">
        <f t="shared" si="104"/>
        <v>270.47298090748387</v>
      </c>
      <c r="J106" s="9">
        <f t="shared" si="105"/>
        <v>1.2245687442631945E-2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1.2796086657745014</v>
      </c>
      <c r="P106" s="9">
        <f t="shared" si="108"/>
        <v>1.5669687769957828E-2</v>
      </c>
      <c r="Q106" s="12">
        <f t="shared" si="109"/>
        <v>4.7009063309873481E-3</v>
      </c>
      <c r="R106" s="9">
        <f t="shared" si="110"/>
        <v>0.19436706250000002</v>
      </c>
      <c r="S106" s="13">
        <f t="shared" si="111"/>
        <v>2.4185714752916778E-2</v>
      </c>
      <c r="T106" s="2">
        <f t="shared" si="112"/>
        <v>0.01</v>
      </c>
      <c r="U106" s="14">
        <f t="shared" si="113"/>
        <v>2.4185714752916778E-4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5.7318571475291676E-3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15457.833333333334</v>
      </c>
      <c r="AX106" s="1">
        <f t="shared" si="120"/>
        <v>11538290.058889816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3.3005730456206899</v>
      </c>
      <c r="E107" s="10">
        <f t="shared" si="122"/>
        <v>-2.6770190925161299</v>
      </c>
      <c r="F107" s="7" t="s">
        <v>83</v>
      </c>
      <c r="G107" s="1">
        <v>3</v>
      </c>
      <c r="H107" s="9">
        <f t="shared" si="103"/>
        <v>3.3005730456206899</v>
      </c>
      <c r="I107" s="9">
        <f t="shared" si="104"/>
        <v>276.45057304562067</v>
      </c>
      <c r="J107" s="9">
        <f t="shared" si="105"/>
        <v>2.6670816374607196E-2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1.9118291863378771</v>
      </c>
      <c r="P107" s="9">
        <f t="shared" si="108"/>
        <v>5.0990045168432203E-2</v>
      </c>
      <c r="Q107" s="12">
        <f t="shared" si="109"/>
        <v>1.529701355052966E-2</v>
      </c>
      <c r="R107" s="9">
        <f t="shared" si="110"/>
        <v>0.19436706250000002</v>
      </c>
      <c r="S107" s="13">
        <f t="shared" si="111"/>
        <v>7.870167585894168E-2</v>
      </c>
      <c r="T107" s="2">
        <f t="shared" si="112"/>
        <v>0.01</v>
      </c>
      <c r="U107" s="14">
        <f t="shared" si="113"/>
        <v>7.8701675858941684E-4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6.2770167585894168E-3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15457.833333333334</v>
      </c>
      <c r="AX107" s="1">
        <f t="shared" si="120"/>
        <v>12635702.216747979</v>
      </c>
    </row>
    <row r="108" spans="1:50" x14ac:dyDescent="0.15">
      <c r="C108" s="7">
        <v>3</v>
      </c>
      <c r="D108" s="7">
        <f t="shared" si="121"/>
        <v>3.92252889464516</v>
      </c>
      <c r="E108" s="10">
        <f t="shared" si="122"/>
        <v>3.3005730456206899</v>
      </c>
      <c r="F108" s="7" t="s">
        <v>83</v>
      </c>
      <c r="G108" s="1">
        <v>4</v>
      </c>
      <c r="H108" s="9">
        <f t="shared" si="103"/>
        <v>3.92252889464516</v>
      </c>
      <c r="I108" s="9">
        <f t="shared" si="104"/>
        <v>277.07252889464513</v>
      </c>
      <c r="J108" s="9">
        <f t="shared" si="105"/>
        <v>2.8865044263512291E-2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2.5087293495027785</v>
      </c>
      <c r="P108" s="9">
        <f t="shared" si="108"/>
        <v>7.2414583718570097E-2</v>
      </c>
      <c r="Q108" s="12">
        <f t="shared" si="109"/>
        <v>2.1724375115571029E-2</v>
      </c>
      <c r="R108" s="9">
        <f t="shared" si="110"/>
        <v>0.19436706250000002</v>
      </c>
      <c r="S108" s="13">
        <f t="shared" si="111"/>
        <v>0.11176983814102262</v>
      </c>
      <c r="T108" s="2">
        <f t="shared" si="112"/>
        <v>0.01</v>
      </c>
      <c r="U108" s="14">
        <f t="shared" si="113"/>
        <v>1.1176983814102262E-3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6.6076983814102258E-3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15457.833333333334</v>
      </c>
      <c r="AX108" s="1">
        <f t="shared" si="120"/>
        <v>13301367.878512707</v>
      </c>
    </row>
    <row r="109" spans="1:50" x14ac:dyDescent="0.15">
      <c r="C109" s="7">
        <v>4</v>
      </c>
      <c r="D109" s="7">
        <f t="shared" si="121"/>
        <v>8.7856569085333298</v>
      </c>
      <c r="E109" s="10">
        <f t="shared" si="122"/>
        <v>3.92252889464516</v>
      </c>
      <c r="F109" s="7" t="s">
        <v>83</v>
      </c>
      <c r="G109" s="1">
        <v>5</v>
      </c>
      <c r="H109" s="9">
        <f t="shared" si="103"/>
        <v>8.7856569085333298</v>
      </c>
      <c r="I109" s="9">
        <f t="shared" si="104"/>
        <v>281.9356569085333</v>
      </c>
      <c r="J109" s="9">
        <f t="shared" si="105"/>
        <v>5.2920581333805262E-2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2.3144990274949979</v>
      </c>
      <c r="O109" s="9">
        <f t="shared" si="123"/>
        <v>0.76970594662254399</v>
      </c>
      <c r="P109" s="9">
        <f t="shared" si="108"/>
        <v>4.0733286151351911E-2</v>
      </c>
      <c r="Q109" s="12">
        <f t="shared" si="109"/>
        <v>1.2219985845405573E-2</v>
      </c>
      <c r="R109" s="9">
        <f t="shared" si="110"/>
        <v>0.19436706250000002</v>
      </c>
      <c r="S109" s="13">
        <f t="shared" si="111"/>
        <v>6.287066176866038E-2</v>
      </c>
      <c r="T109" s="2">
        <f t="shared" si="112"/>
        <v>0.01</v>
      </c>
      <c r="U109" s="14">
        <f t="shared" si="113"/>
        <v>6.2870661768660383E-4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6.1187066176866039E-3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15457.833333333334</v>
      </c>
      <c r="AX109" s="1">
        <f t="shared" si="120"/>
        <v>12317022.201181335</v>
      </c>
    </row>
    <row r="110" spans="1:50" x14ac:dyDescent="0.15">
      <c r="C110" s="7">
        <v>5</v>
      </c>
      <c r="D110" s="7">
        <f t="shared" si="121"/>
        <v>14.958940198580599</v>
      </c>
      <c r="E110" s="10">
        <f t="shared" si="122"/>
        <v>8.7856569085333298</v>
      </c>
      <c r="F110" s="7" t="s">
        <v>85</v>
      </c>
      <c r="G110" s="1">
        <v>6</v>
      </c>
      <c r="H110" s="9">
        <f t="shared" si="103"/>
        <v>14.958940198580599</v>
      </c>
      <c r="I110" s="9">
        <f t="shared" si="104"/>
        <v>288.10894019858057</v>
      </c>
      <c r="J110" s="9">
        <f t="shared" si="105"/>
        <v>0.11091689961000267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1.3768628688045257</v>
      </c>
      <c r="P110" s="9">
        <f t="shared" si="108"/>
        <v>0.15271736059593186</v>
      </c>
      <c r="Q110" s="12">
        <f t="shared" si="109"/>
        <v>4.5815208178779557E-2</v>
      </c>
      <c r="R110" s="9">
        <f t="shared" si="110"/>
        <v>0.19436706250000002</v>
      </c>
      <c r="S110" s="13">
        <f t="shared" si="111"/>
        <v>0.235714876736276</v>
      </c>
      <c r="T110" s="2">
        <f t="shared" si="112"/>
        <v>0.01</v>
      </c>
      <c r="U110" s="14">
        <f t="shared" si="113"/>
        <v>2.35714876736276E-3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7.8471487673627601E-3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15457.833333333334</v>
      </c>
      <c r="AX110" s="1">
        <f t="shared" si="120"/>
        <v>15796394.830272673</v>
      </c>
    </row>
    <row r="111" spans="1:50" x14ac:dyDescent="0.15">
      <c r="C111" s="7">
        <v>6</v>
      </c>
      <c r="D111" s="7">
        <f t="shared" si="121"/>
        <v>18.289280580666698</v>
      </c>
      <c r="E111" s="10">
        <f t="shared" si="122"/>
        <v>14.958940198580599</v>
      </c>
      <c r="F111" s="7" t="s">
        <v>83</v>
      </c>
      <c r="G111" s="1">
        <v>7</v>
      </c>
      <c r="H111" s="9">
        <f t="shared" si="103"/>
        <v>18.289280580666698</v>
      </c>
      <c r="I111" s="9">
        <f t="shared" si="104"/>
        <v>291.43928058066666</v>
      </c>
      <c r="J111" s="9">
        <f t="shared" si="105"/>
        <v>0.16319894419159822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1.8720357165419275</v>
      </c>
      <c r="P111" s="9">
        <f t="shared" si="108"/>
        <v>0.30551425242860458</v>
      </c>
      <c r="Q111" s="12">
        <f t="shared" si="109"/>
        <v>9.1654275728581369E-2</v>
      </c>
      <c r="R111" s="9">
        <f t="shared" si="110"/>
        <v>0.19436706250000002</v>
      </c>
      <c r="S111" s="13">
        <f t="shared" si="111"/>
        <v>0.4715525076610208</v>
      </c>
      <c r="T111" s="2">
        <f t="shared" si="112"/>
        <v>0.01</v>
      </c>
      <c r="U111" s="14">
        <f t="shared" si="113"/>
        <v>4.7155250766102086E-3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1.466552507661021E-2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15457.833333333334</v>
      </c>
      <c r="AX111" s="1">
        <f t="shared" si="120"/>
        <v>29521859.642436214</v>
      </c>
    </row>
    <row r="112" spans="1:50" x14ac:dyDescent="0.15">
      <c r="C112" s="7">
        <v>7</v>
      </c>
      <c r="D112" s="7">
        <f t="shared" si="121"/>
        <v>18.995247263225799</v>
      </c>
      <c r="E112" s="10">
        <f t="shared" si="122"/>
        <v>18.289280580666698</v>
      </c>
      <c r="F112" s="7" t="s">
        <v>83</v>
      </c>
      <c r="G112" s="1">
        <v>8</v>
      </c>
      <c r="H112" s="9">
        <f t="shared" si="103"/>
        <v>18.995247263225799</v>
      </c>
      <c r="I112" s="9">
        <f t="shared" si="104"/>
        <v>292.14524726322577</v>
      </c>
      <c r="J112" s="9">
        <f t="shared" si="105"/>
        <v>0.17692100593879298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2.2144116724466563</v>
      </c>
      <c r="P112" s="9">
        <f t="shared" si="108"/>
        <v>0.39177594065186738</v>
      </c>
      <c r="Q112" s="12">
        <f t="shared" si="109"/>
        <v>0.11753278219556021</v>
      </c>
      <c r="R112" s="9">
        <f t="shared" si="110"/>
        <v>0.19436706250000002</v>
      </c>
      <c r="S112" s="13">
        <f t="shared" si="111"/>
        <v>0.60469495543032248</v>
      </c>
      <c r="T112" s="2">
        <f t="shared" si="112"/>
        <v>0.01</v>
      </c>
      <c r="U112" s="14">
        <f t="shared" si="113"/>
        <v>6.0469495543032251E-3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1.5996949554303225E-2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15457.833333333334</v>
      </c>
      <c r="AX112" s="1">
        <f t="shared" si="120"/>
        <v>32202031.429646604</v>
      </c>
    </row>
    <row r="113" spans="1:53" x14ac:dyDescent="0.15">
      <c r="C113" s="7">
        <v>8</v>
      </c>
      <c r="D113" s="7">
        <f t="shared" si="121"/>
        <v>17.832926369677399</v>
      </c>
      <c r="E113" s="10">
        <f t="shared" si="122"/>
        <v>18.995247263225799</v>
      </c>
      <c r="F113" s="7" t="s">
        <v>83</v>
      </c>
      <c r="G113" s="1">
        <v>9</v>
      </c>
      <c r="H113" s="9">
        <f t="shared" si="103"/>
        <v>17.832926369677399</v>
      </c>
      <c r="I113" s="9">
        <f t="shared" si="104"/>
        <v>290.98292636967739</v>
      </c>
      <c r="J113" s="9">
        <f t="shared" si="105"/>
        <v>0.15486805222956521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2.4705259401281223</v>
      </c>
      <c r="P113" s="9">
        <f t="shared" si="108"/>
        <v>0.38260554033025773</v>
      </c>
      <c r="Q113" s="12">
        <f t="shared" si="109"/>
        <v>0.11478166209907731</v>
      </c>
      <c r="R113" s="9">
        <f t="shared" si="110"/>
        <v>0.19436706250000002</v>
      </c>
      <c r="S113" s="13">
        <f t="shared" si="111"/>
        <v>0.59054070490506738</v>
      </c>
      <c r="T113" s="2">
        <f t="shared" si="112"/>
        <v>0.01</v>
      </c>
      <c r="U113" s="14">
        <f t="shared" si="113"/>
        <v>5.9054070490506738E-3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1.5855407049050675E-2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15457.833333333334</v>
      </c>
      <c r="AX113" s="1">
        <f t="shared" si="120"/>
        <v>31917104.844906114</v>
      </c>
    </row>
    <row r="114" spans="1:53" x14ac:dyDescent="0.15">
      <c r="C114" s="7">
        <v>9</v>
      </c>
      <c r="D114" s="7">
        <f t="shared" si="121"/>
        <v>15.769608912066699</v>
      </c>
      <c r="E114" s="10">
        <f t="shared" si="122"/>
        <v>17.832926369677399</v>
      </c>
      <c r="F114" s="7" t="s">
        <v>83</v>
      </c>
      <c r="G114" s="1">
        <v>10</v>
      </c>
      <c r="H114" s="9">
        <f t="shared" si="103"/>
        <v>15.769608912066699</v>
      </c>
      <c r="I114" s="9">
        <f t="shared" si="104"/>
        <v>288.91960891206668</v>
      </c>
      <c r="J114" s="9">
        <f t="shared" si="105"/>
        <v>0.12194947631901459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2.7358106081311981</v>
      </c>
      <c r="P114" s="9">
        <f t="shared" si="108"/>
        <v>0.33363067096960447</v>
      </c>
      <c r="Q114" s="12">
        <f t="shared" si="109"/>
        <v>0.10008920129088134</v>
      </c>
      <c r="R114" s="9">
        <f t="shared" si="110"/>
        <v>0.19436706250000002</v>
      </c>
      <c r="S114" s="13">
        <f t="shared" si="111"/>
        <v>0.51494939524993499</v>
      </c>
      <c r="T114" s="2">
        <f t="shared" si="112"/>
        <v>0.01</v>
      </c>
      <c r="U114" s="14">
        <f t="shared" si="113"/>
        <v>5.14949395249935E-3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1.5099493952499349E-2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15457.833333333334</v>
      </c>
      <c r="AX114" s="1">
        <f t="shared" si="120"/>
        <v>30395443.655027617</v>
      </c>
    </row>
    <row r="115" spans="1:53" x14ac:dyDescent="0.15">
      <c r="C115" s="7">
        <v>10</v>
      </c>
      <c r="D115" s="7">
        <f t="shared" si="121"/>
        <v>7.5758714510000003</v>
      </c>
      <c r="E115" s="10">
        <f t="shared" si="122"/>
        <v>15.769608912066699</v>
      </c>
      <c r="F115" s="7" t="s">
        <v>83</v>
      </c>
      <c r="G115" s="1">
        <v>11</v>
      </c>
      <c r="H115" s="9">
        <f t="shared" si="103"/>
        <v>7.5758714510000003</v>
      </c>
      <c r="I115" s="9">
        <f t="shared" si="104"/>
        <v>280.72587145099999</v>
      </c>
      <c r="J115" s="9">
        <f t="shared" si="105"/>
        <v>4.5602471455182078E-2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2.2820709403035138</v>
      </c>
      <c r="O115" s="9">
        <f t="shared" si="123"/>
        <v>0.76799920519141329</v>
      </c>
      <c r="P115" s="9">
        <f t="shared" si="108"/>
        <v>3.5022661832343947E-2</v>
      </c>
      <c r="Q115" s="12">
        <f t="shared" si="109"/>
        <v>1.0506798549703183E-2</v>
      </c>
      <c r="R115" s="9">
        <f t="shared" si="110"/>
        <v>0.19436706250000002</v>
      </c>
      <c r="S115" s="13">
        <f t="shared" si="111"/>
        <v>5.4056476516967385E-2</v>
      </c>
      <c r="T115" s="2">
        <f t="shared" si="112"/>
        <v>0.01</v>
      </c>
      <c r="U115" s="14">
        <f t="shared" si="113"/>
        <v>5.4056476516967382E-4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6.0305647651696737E-3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15457.833333333334</v>
      </c>
      <c r="AX115" s="1">
        <f t="shared" si="120"/>
        <v>12139591.704486798</v>
      </c>
    </row>
    <row r="116" spans="1:53" x14ac:dyDescent="0.15">
      <c r="C116" s="7">
        <v>11</v>
      </c>
      <c r="D116" s="7">
        <f t="shared" si="121"/>
        <v>3.2316921424666698</v>
      </c>
      <c r="E116" s="10">
        <f t="shared" si="122"/>
        <v>7.5758714510000003</v>
      </c>
      <c r="F116" s="7" t="s">
        <v>85</v>
      </c>
      <c r="G116" s="1">
        <v>12</v>
      </c>
      <c r="H116" s="9">
        <f t="shared" si="103"/>
        <v>3.2316921424666698</v>
      </c>
      <c r="I116" s="9">
        <f t="shared" si="104"/>
        <v>276.38169214246665</v>
      </c>
      <c r="J116" s="9">
        <f t="shared" si="105"/>
        <v>2.6437728624106278E-2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1.3808667516924029</v>
      </c>
      <c r="P116" s="9">
        <f t="shared" si="108"/>
        <v>3.6506980447294897E-2</v>
      </c>
      <c r="Q116" s="12">
        <f t="shared" si="109"/>
        <v>1.0952094134188468E-2</v>
      </c>
      <c r="R116" s="9">
        <f t="shared" si="110"/>
        <v>0.19436706250000002</v>
      </c>
      <c r="S116" s="13">
        <f t="shared" si="111"/>
        <v>5.6347479831818044E-2</v>
      </c>
      <c r="T116" s="2">
        <f t="shared" si="112"/>
        <v>0.01</v>
      </c>
      <c r="U116" s="14">
        <f t="shared" si="113"/>
        <v>5.6347479831818045E-4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6.0534747983181803E-3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15457.833333333334</v>
      </c>
      <c r="AX116" s="1">
        <f t="shared" si="120"/>
        <v>12185709.847511385</v>
      </c>
      <c r="AY116" s="1">
        <f>SUM(AX105:AX116)</f>
        <v>225504407.59272152</v>
      </c>
    </row>
    <row r="117" spans="1:53" x14ac:dyDescent="0.15">
      <c r="C117" s="7">
        <v>12</v>
      </c>
      <c r="D117" s="7">
        <f t="shared" si="121"/>
        <v>1.2092677413871</v>
      </c>
      <c r="E117" s="10">
        <f t="shared" si="122"/>
        <v>3.2316921424666698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2.7813910501935499</v>
      </c>
      <c r="E121" s="7"/>
      <c r="F121" s="7"/>
      <c r="G121" s="1">
        <v>1</v>
      </c>
      <c r="H121" s="9">
        <f t="shared" ref="H121:H132" si="124">E122</f>
        <v>2.7813910501935499</v>
      </c>
      <c r="I121" s="9">
        <f t="shared" ref="I121:I132" si="125">H121+273.15</f>
        <v>275.93139105019355</v>
      </c>
      <c r="J121" s="9">
        <f t="shared" ref="J121:J132" si="126">EXP(($C$15*(I121-$C$13))/($C$16*I121*$C$13))</f>
        <v>2.4960634817690047E-2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7.1062927325963561E-3</v>
      </c>
      <c r="Q121" s="12">
        <f t="shared" ref="Q121:Q132" si="130">P121*$B$123</f>
        <v>2.3450766017567978E-3</v>
      </c>
      <c r="R121" s="9">
        <f t="shared" ref="R121:R132" si="131">L121*$B$123</f>
        <v>9.3951000000000007E-2</v>
      </c>
      <c r="S121" s="13">
        <f t="shared" ref="S121:S132" si="132">Q121/R121</f>
        <v>2.4960634817690047E-2</v>
      </c>
      <c r="T121" s="2">
        <f t="shared" ref="T121:T132" si="133">$B$122/100</f>
        <v>0.01</v>
      </c>
      <c r="U121" s="14">
        <f t="shared" ref="U121:U132" si="134">S121*T121</f>
        <v>2.4960634817690049E-4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5.7396063481769009E-3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-2.6770190925161299</v>
      </c>
      <c r="E122" s="10">
        <f t="shared" ref="E122:E133" si="145">D121</f>
        <v>2.7813910501935499</v>
      </c>
      <c r="F122" s="7" t="s">
        <v>83</v>
      </c>
      <c r="G122" s="1">
        <v>2</v>
      </c>
      <c r="H122" s="9">
        <f t="shared" si="124"/>
        <v>-2.6770190925161299</v>
      </c>
      <c r="I122" s="9">
        <f t="shared" si="125"/>
        <v>270.47298090748387</v>
      </c>
      <c r="J122" s="9">
        <f t="shared" si="126"/>
        <v>1.2245687442631945E-2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0.56229370726740369</v>
      </c>
      <c r="P122" s="9">
        <f t="shared" si="129"/>
        <v>6.885672990155408E-3</v>
      </c>
      <c r="Q122" s="12">
        <f t="shared" si="130"/>
        <v>2.2722720867512846E-3</v>
      </c>
      <c r="R122" s="9">
        <f t="shared" si="131"/>
        <v>9.3951000000000007E-2</v>
      </c>
      <c r="S122" s="13">
        <f t="shared" si="132"/>
        <v>2.4185714752916782E-2</v>
      </c>
      <c r="T122" s="2">
        <f t="shared" si="133"/>
        <v>0.01</v>
      </c>
      <c r="U122" s="14">
        <f t="shared" si="134"/>
        <v>2.4185714752916781E-4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5.7318571475291676E-3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3.3005730456206899</v>
      </c>
      <c r="E123" s="10">
        <f t="shared" si="145"/>
        <v>-2.6770190925161299</v>
      </c>
      <c r="F123" s="7" t="s">
        <v>83</v>
      </c>
      <c r="G123" s="1">
        <v>3</v>
      </c>
      <c r="H123" s="9">
        <f t="shared" si="124"/>
        <v>3.3005730456206899</v>
      </c>
      <c r="I123" s="9">
        <f t="shared" si="125"/>
        <v>276.45057304562067</v>
      </c>
      <c r="J123" s="9">
        <f t="shared" si="126"/>
        <v>2.6670816374607196E-2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0.84010803427724823</v>
      </c>
      <c r="P123" s="9">
        <f t="shared" si="129"/>
        <v>2.2406367117040697E-2</v>
      </c>
      <c r="Q123" s="12">
        <f t="shared" si="130"/>
        <v>7.3941011486234305E-3</v>
      </c>
      <c r="R123" s="9">
        <f t="shared" si="131"/>
        <v>9.3951000000000007E-2</v>
      </c>
      <c r="S123" s="13">
        <f t="shared" si="132"/>
        <v>7.870167585894168E-2</v>
      </c>
      <c r="T123" s="2">
        <f t="shared" si="133"/>
        <v>0.01</v>
      </c>
      <c r="U123" s="14">
        <f t="shared" si="134"/>
        <v>7.8701675858941684E-4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6.2770167585894168E-3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3.92252889464516</v>
      </c>
      <c r="E124" s="10">
        <f t="shared" si="145"/>
        <v>3.3005730456206899</v>
      </c>
      <c r="F124" s="7" t="s">
        <v>83</v>
      </c>
      <c r="G124" s="1">
        <v>4</v>
      </c>
      <c r="H124" s="9">
        <f t="shared" si="124"/>
        <v>3.92252889464516</v>
      </c>
      <c r="I124" s="9">
        <f t="shared" si="125"/>
        <v>277.07252889464513</v>
      </c>
      <c r="J124" s="9">
        <f t="shared" si="126"/>
        <v>2.8865044263512291E-2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1.1024016671602075</v>
      </c>
      <c r="P124" s="9">
        <f t="shared" si="129"/>
        <v>3.1820872918749132E-2</v>
      </c>
      <c r="Q124" s="12">
        <f t="shared" si="130"/>
        <v>1.0500888063187214E-2</v>
      </c>
      <c r="R124" s="9">
        <f t="shared" si="131"/>
        <v>9.3951000000000007E-2</v>
      </c>
      <c r="S124" s="13">
        <f t="shared" si="132"/>
        <v>0.11176983814102259</v>
      </c>
      <c r="T124" s="2">
        <f t="shared" si="133"/>
        <v>0.01</v>
      </c>
      <c r="U124" s="14">
        <f t="shared" si="134"/>
        <v>1.117698381410226E-3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6.6076983814102258E-3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8.7856569085333298</v>
      </c>
      <c r="E125" s="10">
        <f t="shared" si="145"/>
        <v>3.92252889464516</v>
      </c>
      <c r="F125" s="7" t="s">
        <v>83</v>
      </c>
      <c r="G125" s="1">
        <v>5</v>
      </c>
      <c r="H125" s="9">
        <f t="shared" si="124"/>
        <v>8.7856569085333298</v>
      </c>
      <c r="I125" s="9">
        <f t="shared" si="125"/>
        <v>281.9356569085333</v>
      </c>
      <c r="J125" s="9">
        <f t="shared" si="126"/>
        <v>5.2920581333805262E-2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1.0170517545293856</v>
      </c>
      <c r="O125" s="9">
        <f t="shared" si="146"/>
        <v>0.33822903971207285</v>
      </c>
      <c r="P125" s="9">
        <f t="shared" si="129"/>
        <v>1.7899277405537602E-2</v>
      </c>
      <c r="Q125" s="12">
        <f t="shared" si="130"/>
        <v>5.9067615438274084E-3</v>
      </c>
      <c r="R125" s="9">
        <f t="shared" si="131"/>
        <v>9.3951000000000007E-2</v>
      </c>
      <c r="S125" s="13">
        <f t="shared" si="132"/>
        <v>6.2870661768660338E-2</v>
      </c>
      <c r="T125" s="2">
        <f t="shared" si="133"/>
        <v>0.01</v>
      </c>
      <c r="U125" s="14">
        <f t="shared" si="134"/>
        <v>6.287066176866034E-4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6.1187066176866039E-3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14.958940198580599</v>
      </c>
      <c r="E126" s="10">
        <f t="shared" si="145"/>
        <v>8.7856569085333298</v>
      </c>
      <c r="F126" s="7" t="s">
        <v>85</v>
      </c>
      <c r="G126" s="1">
        <v>6</v>
      </c>
      <c r="H126" s="9">
        <f t="shared" si="124"/>
        <v>14.958940198580599</v>
      </c>
      <c r="I126" s="9">
        <f t="shared" si="125"/>
        <v>288.10894019858057</v>
      </c>
      <c r="J126" s="9">
        <f t="shared" si="126"/>
        <v>0.11091689961000267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0.60502976230653516</v>
      </c>
      <c r="P126" s="9">
        <f t="shared" si="129"/>
        <v>6.7108025406817734E-2</v>
      </c>
      <c r="Q126" s="12">
        <f t="shared" si="130"/>
        <v>2.2145648384249855E-2</v>
      </c>
      <c r="R126" s="9">
        <f t="shared" si="131"/>
        <v>9.3951000000000007E-2</v>
      </c>
      <c r="S126" s="13">
        <f t="shared" si="132"/>
        <v>0.23571487673627586</v>
      </c>
      <c r="T126" s="2">
        <f t="shared" si="133"/>
        <v>0.01</v>
      </c>
      <c r="U126" s="14">
        <f t="shared" si="134"/>
        <v>2.3571487673627587E-3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7.8471487673627584E-3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18.289280580666698</v>
      </c>
      <c r="E127" s="10">
        <f t="shared" si="145"/>
        <v>14.958940198580599</v>
      </c>
      <c r="F127" s="7" t="s">
        <v>83</v>
      </c>
      <c r="G127" s="1">
        <v>7</v>
      </c>
      <c r="H127" s="9">
        <f t="shared" si="124"/>
        <v>18.289280580666698</v>
      </c>
      <c r="I127" s="9">
        <f t="shared" si="125"/>
        <v>291.43928058066666</v>
      </c>
      <c r="J127" s="9">
        <f t="shared" si="126"/>
        <v>0.16319894419159822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0.82262173689971752</v>
      </c>
      <c r="P127" s="9">
        <f t="shared" si="129"/>
        <v>0.1342509989310926</v>
      </c>
      <c r="Q127" s="12">
        <f t="shared" si="130"/>
        <v>4.430282964726056E-2</v>
      </c>
      <c r="R127" s="9">
        <f t="shared" si="131"/>
        <v>9.3951000000000007E-2</v>
      </c>
      <c r="S127" s="13">
        <f t="shared" si="132"/>
        <v>0.47155250766102069</v>
      </c>
      <c r="T127" s="2">
        <f t="shared" si="133"/>
        <v>0.01</v>
      </c>
      <c r="U127" s="14">
        <f t="shared" si="134"/>
        <v>4.7155250766102068E-3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1.4665525076610206E-2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18.995247263225799</v>
      </c>
      <c r="E128" s="10">
        <f t="shared" si="145"/>
        <v>18.289280580666698</v>
      </c>
      <c r="F128" s="7" t="s">
        <v>83</v>
      </c>
      <c r="G128" s="1">
        <v>8</v>
      </c>
      <c r="H128" s="9">
        <f t="shared" si="124"/>
        <v>18.995247263225799</v>
      </c>
      <c r="I128" s="9">
        <f t="shared" si="125"/>
        <v>292.14524726322577</v>
      </c>
      <c r="J128" s="9">
        <f t="shared" si="126"/>
        <v>0.17692100593879298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0.97307073796862487</v>
      </c>
      <c r="P128" s="9">
        <f t="shared" si="129"/>
        <v>0.17215665381101275</v>
      </c>
      <c r="Q128" s="12">
        <f t="shared" si="130"/>
        <v>5.6811695757634208E-2</v>
      </c>
      <c r="R128" s="9">
        <f t="shared" si="131"/>
        <v>9.3951000000000007E-2</v>
      </c>
      <c r="S128" s="13">
        <f t="shared" si="132"/>
        <v>0.60469495543032226</v>
      </c>
      <c r="T128" s="2">
        <f t="shared" si="133"/>
        <v>0.01</v>
      </c>
      <c r="U128" s="14">
        <f t="shared" si="134"/>
        <v>6.0469495543032225E-3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1.5996949554303221E-2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17.832926369677399</v>
      </c>
      <c r="E129" s="10">
        <f t="shared" si="145"/>
        <v>18.995247263225799</v>
      </c>
      <c r="F129" s="7" t="s">
        <v>83</v>
      </c>
      <c r="G129" s="1">
        <v>9</v>
      </c>
      <c r="H129" s="9">
        <f t="shared" si="124"/>
        <v>17.832926369677399</v>
      </c>
      <c r="I129" s="9">
        <f t="shared" si="125"/>
        <v>290.98292636967739</v>
      </c>
      <c r="J129" s="9">
        <f t="shared" si="126"/>
        <v>0.15486805222956521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1.0856140841576121</v>
      </c>
      <c r="P129" s="9">
        <f t="shared" si="129"/>
        <v>0.16812693868647266</v>
      </c>
      <c r="Q129" s="12">
        <f t="shared" si="130"/>
        <v>5.548188976653598E-2</v>
      </c>
      <c r="R129" s="9">
        <f t="shared" si="131"/>
        <v>9.3951000000000007E-2</v>
      </c>
      <c r="S129" s="13">
        <f t="shared" si="132"/>
        <v>0.59054070490506727</v>
      </c>
      <c r="T129" s="2">
        <f t="shared" si="133"/>
        <v>0.01</v>
      </c>
      <c r="U129" s="14">
        <f t="shared" si="134"/>
        <v>5.9054070490506729E-3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1.5855407049050672E-2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15.769608912066699</v>
      </c>
      <c r="E130" s="10">
        <f t="shared" si="145"/>
        <v>17.832926369677399</v>
      </c>
      <c r="F130" s="7" t="s">
        <v>83</v>
      </c>
      <c r="G130" s="1">
        <v>10</v>
      </c>
      <c r="H130" s="9">
        <f t="shared" si="124"/>
        <v>15.769608912066699</v>
      </c>
      <c r="I130" s="9">
        <f t="shared" si="125"/>
        <v>288.91960891206668</v>
      </c>
      <c r="J130" s="9">
        <f t="shared" si="126"/>
        <v>0.12194947631901459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1.2021871454711395</v>
      </c>
      <c r="P130" s="9">
        <f t="shared" si="129"/>
        <v>0.14660609282765646</v>
      </c>
      <c r="Q130" s="12">
        <f t="shared" si="130"/>
        <v>4.8380010633126636E-2</v>
      </c>
      <c r="R130" s="9">
        <f t="shared" si="131"/>
        <v>9.3951000000000007E-2</v>
      </c>
      <c r="S130" s="13">
        <f t="shared" si="132"/>
        <v>0.51494939524993488</v>
      </c>
      <c r="T130" s="2">
        <f t="shared" si="133"/>
        <v>0.01</v>
      </c>
      <c r="U130" s="14">
        <f t="shared" si="134"/>
        <v>5.1494939524993491E-3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1.5099493952499349E-2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7.5758714510000003</v>
      </c>
      <c r="E131" s="10">
        <f t="shared" si="145"/>
        <v>15.769608912066699</v>
      </c>
      <c r="F131" s="7" t="s">
        <v>83</v>
      </c>
      <c r="G131" s="1">
        <v>11</v>
      </c>
      <c r="H131" s="9">
        <f t="shared" si="124"/>
        <v>7.5758714510000003</v>
      </c>
      <c r="I131" s="9">
        <f t="shared" si="125"/>
        <v>280.72587145099999</v>
      </c>
      <c r="J131" s="9">
        <f t="shared" si="126"/>
        <v>4.5602471455182078E-2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1.0028020000113087</v>
      </c>
      <c r="O131" s="9">
        <f t="shared" si="146"/>
        <v>0.33747905263217426</v>
      </c>
      <c r="P131" s="9">
        <f t="shared" si="129"/>
        <v>1.5389878864380617E-2</v>
      </c>
      <c r="Q131" s="12">
        <f t="shared" si="130"/>
        <v>5.0786600252456038E-3</v>
      </c>
      <c r="R131" s="9">
        <f t="shared" si="131"/>
        <v>9.3951000000000007E-2</v>
      </c>
      <c r="S131" s="13">
        <f t="shared" si="132"/>
        <v>5.4056476516967392E-2</v>
      </c>
      <c r="T131" s="2">
        <f t="shared" si="133"/>
        <v>0.01</v>
      </c>
      <c r="U131" s="14">
        <f t="shared" si="134"/>
        <v>5.4056476516967393E-4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6.0305647651696737E-3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3.2316921424666698</v>
      </c>
      <c r="E132" s="10">
        <f t="shared" si="145"/>
        <v>7.5758714510000003</v>
      </c>
      <c r="F132" s="7" t="s">
        <v>85</v>
      </c>
      <c r="G132" s="1">
        <v>12</v>
      </c>
      <c r="H132" s="9">
        <f t="shared" si="124"/>
        <v>3.2316921424666698</v>
      </c>
      <c r="I132" s="9">
        <f t="shared" si="125"/>
        <v>276.38169214246665</v>
      </c>
      <c r="J132" s="9">
        <f t="shared" si="126"/>
        <v>2.6437728624106278E-2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0.60678917376779362</v>
      </c>
      <c r="P132" s="9">
        <f t="shared" si="129"/>
        <v>1.6042127508118596E-2</v>
      </c>
      <c r="Q132" s="12">
        <f t="shared" si="130"/>
        <v>5.2939020776791371E-3</v>
      </c>
      <c r="R132" s="9">
        <f t="shared" si="131"/>
        <v>9.3951000000000007E-2</v>
      </c>
      <c r="S132" s="13">
        <f t="shared" si="132"/>
        <v>5.6347479831818037E-2</v>
      </c>
      <c r="T132" s="2">
        <f t="shared" si="133"/>
        <v>0.01</v>
      </c>
      <c r="U132" s="14">
        <f t="shared" si="134"/>
        <v>5.6347479831818034E-4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6.0534747983181803E-3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1.2092677413871</v>
      </c>
      <c r="E133" s="10">
        <f t="shared" si="145"/>
        <v>3.2316921424666698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2.7813910501935499</v>
      </c>
      <c r="E136" s="7"/>
      <c r="F136" s="7"/>
      <c r="G136" s="1">
        <v>1</v>
      </c>
      <c r="H136" s="9">
        <f t="shared" ref="H136:H147" si="147">E137</f>
        <v>2.7813910501935499</v>
      </c>
      <c r="I136" s="9">
        <f t="shared" ref="I136:I147" si="148">H136+273.15</f>
        <v>275.93139105019355</v>
      </c>
      <c r="J136" s="9">
        <f t="shared" ref="J136:J147" si="149">EXP(($C$15*(I136-$C$13))/($C$16*I136*$C$13))</f>
        <v>2.4960634817690047E-2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1.8946317857045095E-2</v>
      </c>
      <c r="Q136" s="12">
        <f t="shared" ref="Q136:Q147" si="153">P136*$B$138</f>
        <v>4.9260426428317248E-3</v>
      </c>
      <c r="R136" s="9">
        <f t="shared" ref="R136:R147" si="154">L136*$B$138</f>
        <v>0.19735245833333334</v>
      </c>
      <c r="S136" s="13">
        <f t="shared" ref="S136:S147" si="155">Q136/R136</f>
        <v>2.496063481769005E-2</v>
      </c>
      <c r="T136" s="2">
        <f t="shared" ref="T136:T147" si="156">$B$137/100</f>
        <v>0.01</v>
      </c>
      <c r="U136" s="14">
        <f t="shared" ref="U136:U147" si="157">S136*T136</f>
        <v>2.4960634817690049E-4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5.7396063481769009E-3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-2.6770190925161299</v>
      </c>
      <c r="E137" s="10">
        <f t="shared" ref="E137:E148" si="166">D136</f>
        <v>2.7813910501935499</v>
      </c>
      <c r="F137" s="7" t="s">
        <v>83</v>
      </c>
      <c r="G137" s="1">
        <v>2</v>
      </c>
      <c r="H137" s="9">
        <f t="shared" si="147"/>
        <v>-2.6770190925161299</v>
      </c>
      <c r="I137" s="9">
        <f t="shared" si="148"/>
        <v>270.47298090748387</v>
      </c>
      <c r="J137" s="9">
        <f t="shared" si="149"/>
        <v>1.2245687442631945E-2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1.4991495154762884</v>
      </c>
      <c r="P137" s="9">
        <f t="shared" si="152"/>
        <v>1.835811639629575E-2</v>
      </c>
      <c r="Q137" s="12">
        <f t="shared" si="153"/>
        <v>4.7731102630368949E-3</v>
      </c>
      <c r="R137" s="9">
        <f t="shared" si="154"/>
        <v>0.19735245833333334</v>
      </c>
      <c r="S137" s="13">
        <f t="shared" si="155"/>
        <v>2.4185714752916782E-2</v>
      </c>
      <c r="T137" s="2">
        <f t="shared" si="156"/>
        <v>0.01</v>
      </c>
      <c r="U137" s="14">
        <f t="shared" si="157"/>
        <v>2.4185714752916781E-4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5.7318571475291676E-3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3.3005730456206899</v>
      </c>
      <c r="E138" s="10">
        <f t="shared" si="166"/>
        <v>-2.6770190925161299</v>
      </c>
      <c r="F138" s="7" t="s">
        <v>83</v>
      </c>
      <c r="G138" s="1">
        <v>3</v>
      </c>
      <c r="H138" s="9">
        <f t="shared" si="147"/>
        <v>3.3005730456206899</v>
      </c>
      <c r="I138" s="9">
        <f t="shared" si="148"/>
        <v>276.45057304562067</v>
      </c>
      <c r="J138" s="9">
        <f t="shared" si="149"/>
        <v>2.6670816374607196E-2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2.2398393157466594</v>
      </c>
      <c r="P138" s="9">
        <f t="shared" si="152"/>
        <v>5.9738343098904981E-2</v>
      </c>
      <c r="Q138" s="12">
        <f t="shared" si="153"/>
        <v>1.5531969205715295E-2</v>
      </c>
      <c r="R138" s="9">
        <f t="shared" si="154"/>
        <v>0.19735245833333334</v>
      </c>
      <c r="S138" s="13">
        <f t="shared" si="155"/>
        <v>7.870167585894168E-2</v>
      </c>
      <c r="T138" s="2">
        <f t="shared" si="156"/>
        <v>0.01</v>
      </c>
      <c r="U138" s="14">
        <f t="shared" si="157"/>
        <v>7.8701675858941684E-4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6.2770167585894168E-3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3.92252889464516</v>
      </c>
      <c r="E139" s="10">
        <f t="shared" si="166"/>
        <v>3.3005730456206899</v>
      </c>
      <c r="F139" s="7" t="s">
        <v>83</v>
      </c>
      <c r="G139" s="1">
        <v>4</v>
      </c>
      <c r="H139" s="9">
        <f t="shared" si="147"/>
        <v>3.92252889464516</v>
      </c>
      <c r="I139" s="9">
        <f t="shared" si="148"/>
        <v>277.07252889464513</v>
      </c>
      <c r="J139" s="9">
        <f t="shared" si="149"/>
        <v>2.8865044263512291E-2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2.9391488893144211</v>
      </c>
      <c r="P139" s="9">
        <f t="shared" si="152"/>
        <v>8.4838662787113758E-2</v>
      </c>
      <c r="Q139" s="12">
        <f t="shared" si="153"/>
        <v>2.2058052324649576E-2</v>
      </c>
      <c r="R139" s="9">
        <f t="shared" si="154"/>
        <v>0.19735245833333334</v>
      </c>
      <c r="S139" s="13">
        <f t="shared" si="155"/>
        <v>0.11176983814102261</v>
      </c>
      <c r="T139" s="2">
        <f t="shared" si="156"/>
        <v>0.01</v>
      </c>
      <c r="U139" s="14">
        <f t="shared" si="157"/>
        <v>1.1176983814102262E-3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6.6076983814102258E-3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8.7856569085333298</v>
      </c>
      <c r="E140" s="10">
        <f t="shared" si="166"/>
        <v>3.92252889464516</v>
      </c>
      <c r="F140" s="7" t="s">
        <v>83</v>
      </c>
      <c r="G140" s="1">
        <v>5</v>
      </c>
      <c r="H140" s="9">
        <f t="shared" si="147"/>
        <v>8.7856569085333298</v>
      </c>
      <c r="I140" s="9">
        <f t="shared" si="148"/>
        <v>281.9356569085333</v>
      </c>
      <c r="J140" s="9">
        <f t="shared" si="149"/>
        <v>5.2920581333805262E-2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3.6133581431939743</v>
      </c>
      <c r="P140" s="9">
        <f t="shared" si="152"/>
        <v>0.19122101350506429</v>
      </c>
      <c r="Q140" s="12">
        <f t="shared" si="153"/>
        <v>4.9717463511316715E-2</v>
      </c>
      <c r="R140" s="9">
        <f t="shared" si="154"/>
        <v>0.19735245833333334</v>
      </c>
      <c r="S140" s="13">
        <f t="shared" si="155"/>
        <v>0.25192219003090727</v>
      </c>
      <c r="T140" s="2">
        <f t="shared" si="156"/>
        <v>0.01</v>
      </c>
      <c r="U140" s="14">
        <f t="shared" si="157"/>
        <v>2.5192219003090728E-3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8.0092219003090742E-3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14.958940198580599</v>
      </c>
      <c r="E141" s="10">
        <f t="shared" si="166"/>
        <v>8.7856569085333298</v>
      </c>
      <c r="F141" s="7" t="s">
        <v>85</v>
      </c>
      <c r="G141" s="1">
        <v>6</v>
      </c>
      <c r="H141" s="9">
        <f t="shared" si="147"/>
        <v>14.958940198580599</v>
      </c>
      <c r="I141" s="9">
        <f t="shared" si="148"/>
        <v>288.10894019858057</v>
      </c>
      <c r="J141" s="9">
        <f t="shared" si="149"/>
        <v>0.11091689961000267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4.1811850463555764</v>
      </c>
      <c r="P141" s="9">
        <f t="shared" si="152"/>
        <v>0.46376408203746583</v>
      </c>
      <c r="Q141" s="12">
        <f t="shared" si="153"/>
        <v>0.12057866132974111</v>
      </c>
      <c r="R141" s="9">
        <f t="shared" si="154"/>
        <v>0.19735245833333334</v>
      </c>
      <c r="S141" s="13">
        <f t="shared" si="155"/>
        <v>0.61098129888040553</v>
      </c>
      <c r="T141" s="2">
        <f t="shared" si="156"/>
        <v>0.01</v>
      </c>
      <c r="U141" s="14">
        <f t="shared" si="157"/>
        <v>6.1098129888040552E-3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1.1599812988804057E-2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18.289280580666698</v>
      </c>
      <c r="E142" s="10">
        <f t="shared" si="166"/>
        <v>14.958940198580599</v>
      </c>
      <c r="F142" s="7" t="s">
        <v>83</v>
      </c>
      <c r="G142" s="1">
        <v>7</v>
      </c>
      <c r="H142" s="9">
        <f t="shared" si="147"/>
        <v>18.289280580666698</v>
      </c>
      <c r="I142" s="9">
        <f t="shared" si="148"/>
        <v>291.43928058066666</v>
      </c>
      <c r="J142" s="9">
        <f t="shared" si="149"/>
        <v>0.16319894419159822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4.4764688809847772</v>
      </c>
      <c r="P142" s="9">
        <f t="shared" si="152"/>
        <v>0.73055499508326083</v>
      </c>
      <c r="Q142" s="12">
        <f t="shared" si="153"/>
        <v>0.18994429872164781</v>
      </c>
      <c r="R142" s="9">
        <f t="shared" si="154"/>
        <v>0.19735245833333334</v>
      </c>
      <c r="S142" s="13">
        <f t="shared" si="155"/>
        <v>0.9624622886674512</v>
      </c>
      <c r="T142" s="2">
        <f t="shared" si="156"/>
        <v>0.01</v>
      </c>
      <c r="U142" s="14">
        <f t="shared" si="157"/>
        <v>9.6246228866745127E-3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1.9574622886674511E-2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18.995247263225799</v>
      </c>
      <c r="E143" s="10">
        <f t="shared" si="166"/>
        <v>18.289280580666698</v>
      </c>
      <c r="F143" s="7" t="s">
        <v>83</v>
      </c>
      <c r="G143" s="1">
        <v>8</v>
      </c>
      <c r="H143" s="9">
        <f t="shared" si="147"/>
        <v>18.995247263225799</v>
      </c>
      <c r="I143" s="9">
        <f t="shared" si="148"/>
        <v>292.14524726322577</v>
      </c>
      <c r="J143" s="9">
        <f t="shared" si="149"/>
        <v>0.17692100593879298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4.5049618025681832</v>
      </c>
      <c r="P143" s="9">
        <f t="shared" si="152"/>
        <v>0.79702237382620111</v>
      </c>
      <c r="Q143" s="12">
        <f t="shared" si="153"/>
        <v>0.20722581719481228</v>
      </c>
      <c r="R143" s="9">
        <f t="shared" si="154"/>
        <v>0.19735245833333334</v>
      </c>
      <c r="S143" s="13">
        <f t="shared" si="155"/>
        <v>1.0500290644710519</v>
      </c>
      <c r="T143" s="2">
        <f t="shared" si="156"/>
        <v>0.01</v>
      </c>
      <c r="U143" s="14">
        <f t="shared" si="157"/>
        <v>1.050029064471052E-2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2.0450290644710521E-2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17.832926369677399</v>
      </c>
      <c r="E144" s="10">
        <f t="shared" si="166"/>
        <v>18.995247263225799</v>
      </c>
      <c r="F144" s="7" t="s">
        <v>83</v>
      </c>
      <c r="G144" s="1">
        <v>9</v>
      </c>
      <c r="H144" s="9">
        <f t="shared" si="147"/>
        <v>17.832926369677399</v>
      </c>
      <c r="I144" s="9">
        <f t="shared" si="148"/>
        <v>290.98292636967739</v>
      </c>
      <c r="J144" s="9">
        <f t="shared" si="149"/>
        <v>0.15486805222956521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4.4669873454086488</v>
      </c>
      <c r="P144" s="9">
        <f t="shared" si="152"/>
        <v>0.69179362951755341</v>
      </c>
      <c r="Q144" s="12">
        <f t="shared" si="153"/>
        <v>0.17986634367456389</v>
      </c>
      <c r="R144" s="9">
        <f t="shared" si="154"/>
        <v>0.19735245833333334</v>
      </c>
      <c r="S144" s="13">
        <f t="shared" si="155"/>
        <v>0.91139651967630952</v>
      </c>
      <c r="T144" s="2">
        <f t="shared" si="156"/>
        <v>0.01</v>
      </c>
      <c r="U144" s="14">
        <f t="shared" si="157"/>
        <v>9.1139651967630953E-3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1.9063965196763094E-2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15.769608912066699</v>
      </c>
      <c r="E145" s="10">
        <f t="shared" si="166"/>
        <v>17.832926369677399</v>
      </c>
      <c r="F145" s="7" t="s">
        <v>83</v>
      </c>
      <c r="G145" s="1">
        <v>10</v>
      </c>
      <c r="H145" s="9">
        <f t="shared" si="147"/>
        <v>15.769608912066699</v>
      </c>
      <c r="I145" s="9">
        <f t="shared" si="148"/>
        <v>288.91960891206668</v>
      </c>
      <c r="J145" s="9">
        <f t="shared" si="149"/>
        <v>0.12194947631901459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4.5342416325577624</v>
      </c>
      <c r="P145" s="9">
        <f t="shared" si="152"/>
        <v>0.55294839259429296</v>
      </c>
      <c r="Q145" s="12">
        <f t="shared" si="153"/>
        <v>0.14376658207451617</v>
      </c>
      <c r="R145" s="9">
        <f t="shared" si="154"/>
        <v>0.19735245833333334</v>
      </c>
      <c r="S145" s="13">
        <f t="shared" si="155"/>
        <v>0.72847626671916466</v>
      </c>
      <c r="T145" s="2">
        <f t="shared" si="156"/>
        <v>0.01</v>
      </c>
      <c r="U145" s="14">
        <f t="shared" si="157"/>
        <v>7.2847626671916467E-3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1.7234762667191646E-2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7.5758714510000003</v>
      </c>
      <c r="E146" s="10">
        <f t="shared" si="166"/>
        <v>15.769608912066699</v>
      </c>
      <c r="F146" s="7" t="s">
        <v>83</v>
      </c>
      <c r="G146" s="1">
        <v>11</v>
      </c>
      <c r="H146" s="9">
        <f t="shared" si="147"/>
        <v>7.5758714510000003</v>
      </c>
      <c r="I146" s="9">
        <f t="shared" si="148"/>
        <v>280.72587145099999</v>
      </c>
      <c r="J146" s="9">
        <f t="shared" si="149"/>
        <v>4.5602471455182078E-2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4.7403411566301363</v>
      </c>
      <c r="P146" s="9">
        <f t="shared" si="152"/>
        <v>0.21617127228305058</v>
      </c>
      <c r="Q146" s="12">
        <f t="shared" si="153"/>
        <v>5.6204530793593152E-2</v>
      </c>
      <c r="R146" s="9">
        <f t="shared" si="154"/>
        <v>0.19735245833333334</v>
      </c>
      <c r="S146" s="13">
        <f t="shared" si="155"/>
        <v>0.28479265608469018</v>
      </c>
      <c r="T146" s="2">
        <f t="shared" si="156"/>
        <v>0.01</v>
      </c>
      <c r="U146" s="14">
        <f t="shared" si="157"/>
        <v>2.8479265608469017E-3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8.3379265608469026E-3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3.2316921424666698</v>
      </c>
      <c r="E147" s="10">
        <f t="shared" si="166"/>
        <v>7.5758714510000003</v>
      </c>
      <c r="F147" s="7" t="s">
        <v>85</v>
      </c>
      <c r="G147" s="1">
        <v>12</v>
      </c>
      <c r="H147" s="9">
        <f t="shared" si="147"/>
        <v>3.2316921424666698</v>
      </c>
      <c r="I147" s="9">
        <f t="shared" si="148"/>
        <v>276.38169214246665</v>
      </c>
      <c r="J147" s="9">
        <f t="shared" si="149"/>
        <v>2.6437728624106278E-2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5.2832178010137527</v>
      </c>
      <c r="P147" s="9">
        <f t="shared" si="152"/>
        <v>0.13967627848524911</v>
      </c>
      <c r="Q147" s="12">
        <f t="shared" si="153"/>
        <v>3.6315832406164768E-2</v>
      </c>
      <c r="R147" s="9">
        <f t="shared" si="154"/>
        <v>0.19735245833333334</v>
      </c>
      <c r="S147" s="13">
        <f t="shared" si="155"/>
        <v>0.1840151002569545</v>
      </c>
      <c r="T147" s="2">
        <f t="shared" si="156"/>
        <v>0.01</v>
      </c>
      <c r="U147" s="14">
        <f t="shared" si="157"/>
        <v>1.840151002569545E-3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7.3301510025695453E-3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1.2092677413871</v>
      </c>
      <c r="E148" s="10">
        <f t="shared" si="166"/>
        <v>3.2316921424666698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1635000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347000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2068000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2151000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37000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1">
        <v>8800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1">
        <v>3800</v>
      </c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8323494.7174436357</v>
      </c>
      <c r="J13" s="6" t="s">
        <v>37</v>
      </c>
      <c r="K13" s="6">
        <f>I13/(10000*1000)</f>
        <v>0.83234947174436358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9.2780078864516096</v>
      </c>
      <c r="E26" s="7"/>
      <c r="F26" s="7"/>
      <c r="G26" s="1">
        <v>1</v>
      </c>
      <c r="H26" s="9">
        <f t="shared" ref="H26:H37" si="0">E27</f>
        <v>9.2780078864516096</v>
      </c>
      <c r="I26" s="9">
        <f t="shared" ref="I26:I37" si="1">H26+273.15</f>
        <v>282.42800788645161</v>
      </c>
      <c r="J26" s="9">
        <f t="shared" ref="J26:J37" si="2">EXP(($C$15*(I26-$C$13))/($C$16*I26*$C$13))</f>
        <v>5.6204529946620077E-2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2.2780873003896418</v>
      </c>
      <c r="Q26" s="12">
        <f t="shared" ref="Q26:Q37" si="6">P26*$B$28</f>
        <v>0.22780873003896418</v>
      </c>
      <c r="R26" s="9">
        <f t="shared" ref="R26:R37" si="7">L26*$B$28</f>
        <v>4.0532094166666672</v>
      </c>
      <c r="S26" s="13">
        <f t="shared" ref="S26:S37" si="8">Q26/R26</f>
        <v>5.6204529946620077E-2</v>
      </c>
      <c r="T26" s="2">
        <f t="shared" ref="T26:T37" si="9">$B$27/100</f>
        <v>0.34</v>
      </c>
      <c r="U26" s="14">
        <f t="shared" ref="U26:U37" si="10">S26*T26</f>
        <v>1.9109540181850827E-2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3.2009540181850829E-2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10.7025019815161</v>
      </c>
      <c r="E27" s="10">
        <f t="shared" ref="E27:E38" si="18">D26</f>
        <v>9.2780078864516096</v>
      </c>
      <c r="F27" s="7" t="s">
        <v>83</v>
      </c>
      <c r="G27" s="1">
        <v>2</v>
      </c>
      <c r="H27" s="9">
        <f t="shared" si="0"/>
        <v>10.7025019815161</v>
      </c>
      <c r="I27" s="9">
        <f t="shared" si="1"/>
        <v>283.85250198151607</v>
      </c>
      <c r="J27" s="9">
        <f t="shared" si="2"/>
        <v>6.6820454512533226E-2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78.786101032943691</v>
      </c>
      <c r="P27" s="9">
        <f t="shared" si="5"/>
        <v>5.2645230802916609</v>
      </c>
      <c r="Q27" s="12">
        <f t="shared" si="6"/>
        <v>0.52645230802916609</v>
      </c>
      <c r="R27" s="9">
        <f t="shared" si="7"/>
        <v>4.0532094166666672</v>
      </c>
      <c r="S27" s="13">
        <f t="shared" si="8"/>
        <v>0.12988529678836999</v>
      </c>
      <c r="T27" s="2">
        <f t="shared" si="9"/>
        <v>0.34</v>
      </c>
      <c r="U27" s="14">
        <f t="shared" si="10"/>
        <v>4.4161000908045797E-2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5.7061000908045799E-2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9.8332775223103397</v>
      </c>
      <c r="E28" s="10">
        <f t="shared" si="18"/>
        <v>10.7025019815161</v>
      </c>
      <c r="F28" s="7" t="s">
        <v>83</v>
      </c>
      <c r="G28" s="1">
        <v>3</v>
      </c>
      <c r="H28" s="9">
        <f t="shared" si="0"/>
        <v>9.8332775223103397</v>
      </c>
      <c r="I28" s="9">
        <f t="shared" si="1"/>
        <v>282.98327752231035</v>
      </c>
      <c r="J28" s="9">
        <f t="shared" si="2"/>
        <v>6.01381710029825E-2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114.05367211931869</v>
      </c>
      <c r="P28" s="9">
        <f t="shared" si="5"/>
        <v>6.8589792374296845</v>
      </c>
      <c r="Q28" s="12">
        <f t="shared" si="6"/>
        <v>0.68589792374296854</v>
      </c>
      <c r="R28" s="9">
        <f t="shared" si="7"/>
        <v>4.0532094166666672</v>
      </c>
      <c r="S28" s="13">
        <f t="shared" si="8"/>
        <v>0.16922341118684325</v>
      </c>
      <c r="T28" s="2">
        <f t="shared" si="9"/>
        <v>0.34</v>
      </c>
      <c r="U28" s="14">
        <f t="shared" si="10"/>
        <v>5.7535959803526708E-2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7.043595980352671E-2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10.051184100871</v>
      </c>
      <c r="E29" s="10">
        <f t="shared" si="18"/>
        <v>9.8332775223103397</v>
      </c>
      <c r="F29" s="7" t="s">
        <v>83</v>
      </c>
      <c r="G29" s="1">
        <v>4</v>
      </c>
      <c r="H29" s="9">
        <f t="shared" si="0"/>
        <v>10.051184100871</v>
      </c>
      <c r="I29" s="9">
        <f t="shared" si="1"/>
        <v>283.20118410087099</v>
      </c>
      <c r="J29" s="9">
        <f t="shared" si="2"/>
        <v>6.1751571051951351E-2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147.72678704855568</v>
      </c>
      <c r="P29" s="9">
        <f t="shared" si="5"/>
        <v>9.1223611867053727</v>
      </c>
      <c r="Q29" s="12">
        <f t="shared" si="6"/>
        <v>0.91223611867053733</v>
      </c>
      <c r="R29" s="9">
        <f t="shared" si="7"/>
        <v>4.0532094166666672</v>
      </c>
      <c r="S29" s="13">
        <f t="shared" si="8"/>
        <v>0.22506513355057639</v>
      </c>
      <c r="T29" s="2">
        <f t="shared" si="9"/>
        <v>0.34</v>
      </c>
      <c r="U29" s="14">
        <f t="shared" si="10"/>
        <v>7.6522145407195985E-2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8.942214540719598E-2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12.5700079864</v>
      </c>
      <c r="E30" s="10">
        <f t="shared" si="18"/>
        <v>10.051184100871</v>
      </c>
      <c r="F30" s="7" t="s">
        <v>83</v>
      </c>
      <c r="G30" s="1">
        <v>5</v>
      </c>
      <c r="H30" s="9">
        <f t="shared" si="0"/>
        <v>12.5700079864</v>
      </c>
      <c r="I30" s="9">
        <f t="shared" si="1"/>
        <v>285.72000798639999</v>
      </c>
      <c r="J30" s="9">
        <f t="shared" si="2"/>
        <v>8.3614234366791024E-2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131.6742045687578</v>
      </c>
      <c r="O30" s="9">
        <f t="shared" si="19"/>
        <v>47.462315459759168</v>
      </c>
      <c r="P30" s="9">
        <f t="shared" si="5"/>
        <v>3.9685251684428717</v>
      </c>
      <c r="Q30" s="12">
        <f t="shared" si="6"/>
        <v>0.39685251684428718</v>
      </c>
      <c r="R30" s="9">
        <f t="shared" si="7"/>
        <v>4.0532094166666672</v>
      </c>
      <c r="S30" s="13">
        <f t="shared" si="8"/>
        <v>9.7910686581463652E-2</v>
      </c>
      <c r="T30" s="2">
        <f t="shared" si="9"/>
        <v>0.34</v>
      </c>
      <c r="U30" s="14">
        <f t="shared" si="10"/>
        <v>3.3289633437697641E-2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4.6189633437697643E-2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15.2989157835484</v>
      </c>
      <c r="E31" s="10">
        <f t="shared" si="18"/>
        <v>12.5700079864</v>
      </c>
      <c r="F31" s="7" t="s">
        <v>85</v>
      </c>
      <c r="G31" s="1">
        <v>6</v>
      </c>
      <c r="H31" s="9">
        <f t="shared" si="0"/>
        <v>15.2989157835484</v>
      </c>
      <c r="I31" s="9">
        <f t="shared" si="1"/>
        <v>288.44891578354839</v>
      </c>
      <c r="J31" s="9">
        <f t="shared" si="2"/>
        <v>0.11542417198933846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84.025884457982968</v>
      </c>
      <c r="P31" s="9">
        <f t="shared" si="5"/>
        <v>9.6986181392345081</v>
      </c>
      <c r="Q31" s="12">
        <f t="shared" si="6"/>
        <v>0.96986181392345083</v>
      </c>
      <c r="R31" s="9">
        <f t="shared" si="7"/>
        <v>4.0532094166666672</v>
      </c>
      <c r="S31" s="13">
        <f t="shared" si="8"/>
        <v>0.23928243380058531</v>
      </c>
      <c r="T31" s="2">
        <f t="shared" si="9"/>
        <v>0.34</v>
      </c>
      <c r="U31" s="14">
        <f t="shared" si="10"/>
        <v>8.1356027492199015E-2</v>
      </c>
      <c r="V31" s="13"/>
      <c r="W31" s="2"/>
      <c r="X31" s="14"/>
      <c r="Y31" s="2">
        <v>0.04</v>
      </c>
      <c r="Z31" s="2">
        <v>0.63</v>
      </c>
      <c r="AA31" s="2">
        <f t="shared" si="11"/>
        <v>2.52E-2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1.4999999999999999E-2</v>
      </c>
      <c r="AO31" s="2">
        <v>0.03</v>
      </c>
      <c r="AP31" s="2">
        <f t="shared" si="12"/>
        <v>4.4999999999999999E-4</v>
      </c>
      <c r="AQ31" s="1">
        <f t="shared" si="13"/>
        <v>0.10700602749219901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19.8838136223333</v>
      </c>
      <c r="E32" s="10">
        <f t="shared" si="18"/>
        <v>15.2989157835484</v>
      </c>
      <c r="F32" s="7" t="s">
        <v>83</v>
      </c>
      <c r="G32" s="1">
        <v>7</v>
      </c>
      <c r="H32" s="9">
        <f t="shared" si="0"/>
        <v>19.8838136223333</v>
      </c>
      <c r="I32" s="9">
        <f t="shared" si="1"/>
        <v>293.0338136223333</v>
      </c>
      <c r="J32" s="9">
        <f t="shared" si="2"/>
        <v>0.19573576530643677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114.85936048541512</v>
      </c>
      <c r="P32" s="9">
        <f t="shared" si="5"/>
        <v>22.482084827220632</v>
      </c>
      <c r="Q32" s="12">
        <f t="shared" si="6"/>
        <v>2.2482084827220632</v>
      </c>
      <c r="R32" s="9">
        <f t="shared" si="7"/>
        <v>4.0532094166666672</v>
      </c>
      <c r="S32" s="13">
        <f t="shared" si="8"/>
        <v>0.55467365527117896</v>
      </c>
      <c r="T32" s="2">
        <f t="shared" si="9"/>
        <v>0.34</v>
      </c>
      <c r="U32" s="14">
        <f t="shared" si="10"/>
        <v>0.18858904279220084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0.21423904279220085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23.4601153858065</v>
      </c>
      <c r="E33" s="10">
        <f t="shared" si="18"/>
        <v>19.8838136223333</v>
      </c>
      <c r="F33" s="7" t="s">
        <v>83</v>
      </c>
      <c r="G33" s="1">
        <v>8</v>
      </c>
      <c r="H33" s="9">
        <f t="shared" si="0"/>
        <v>23.4601153858065</v>
      </c>
      <c r="I33" s="9">
        <f t="shared" si="1"/>
        <v>296.61011538580647</v>
      </c>
      <c r="J33" s="9">
        <f t="shared" si="2"/>
        <v>0.29218821279032547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132.90936982486116</v>
      </c>
      <c r="P33" s="9">
        <f t="shared" si="5"/>
        <v>38.834551232214594</v>
      </c>
      <c r="Q33" s="12">
        <f t="shared" si="6"/>
        <v>3.8834551232214594</v>
      </c>
      <c r="R33" s="9">
        <f t="shared" si="7"/>
        <v>4.0532094166666672</v>
      </c>
      <c r="S33" s="13">
        <f t="shared" si="8"/>
        <v>0.95811854853904566</v>
      </c>
      <c r="T33" s="2">
        <f t="shared" si="9"/>
        <v>0.34</v>
      </c>
      <c r="U33" s="14">
        <f t="shared" si="10"/>
        <v>0.32576030650327553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0.35141030650327554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23.371700576451602</v>
      </c>
      <c r="E34" s="10">
        <f t="shared" si="18"/>
        <v>23.4601153858065</v>
      </c>
      <c r="F34" s="7" t="s">
        <v>83</v>
      </c>
      <c r="G34" s="1">
        <v>9</v>
      </c>
      <c r="H34" s="9">
        <f t="shared" si="0"/>
        <v>23.371700576451602</v>
      </c>
      <c r="I34" s="9">
        <f t="shared" si="1"/>
        <v>296.52170057645156</v>
      </c>
      <c r="J34" s="9">
        <f t="shared" si="2"/>
        <v>0.28934219699266456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134.60691275931322</v>
      </c>
      <c r="P34" s="9">
        <f t="shared" si="5"/>
        <v>38.947459868179621</v>
      </c>
      <c r="Q34" s="12">
        <f t="shared" si="6"/>
        <v>3.8947459868179624</v>
      </c>
      <c r="R34" s="9">
        <f t="shared" si="7"/>
        <v>4.0532094166666672</v>
      </c>
      <c r="S34" s="13">
        <f t="shared" si="8"/>
        <v>0.96090420860143366</v>
      </c>
      <c r="T34" s="2">
        <f t="shared" si="9"/>
        <v>0.34</v>
      </c>
      <c r="U34" s="14">
        <f t="shared" si="10"/>
        <v>0.32670743092448745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0.35235743092448746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20.673417628333301</v>
      </c>
      <c r="E35" s="10">
        <f t="shared" si="18"/>
        <v>23.371700576451602</v>
      </c>
      <c r="F35" s="7" t="s">
        <v>83</v>
      </c>
      <c r="G35" s="1">
        <v>10</v>
      </c>
      <c r="H35" s="9">
        <f t="shared" si="0"/>
        <v>20.673417628333301</v>
      </c>
      <c r="I35" s="9">
        <f t="shared" si="1"/>
        <v>293.82341762833329</v>
      </c>
      <c r="J35" s="9">
        <f t="shared" si="2"/>
        <v>0.21401783301941782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136.19154705780028</v>
      </c>
      <c r="P35" s="9">
        <f t="shared" si="5"/>
        <v>29.147419776872486</v>
      </c>
      <c r="Q35" s="12">
        <f t="shared" si="6"/>
        <v>2.9147419776872487</v>
      </c>
      <c r="R35" s="9">
        <f t="shared" si="7"/>
        <v>4.0532094166666672</v>
      </c>
      <c r="S35" s="13">
        <f t="shared" si="8"/>
        <v>0.71911951198522417</v>
      </c>
      <c r="T35" s="2">
        <f t="shared" si="9"/>
        <v>0.34</v>
      </c>
      <c r="U35" s="14">
        <f t="shared" si="10"/>
        <v>0.24450063407497624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0.27015063407497625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16.9214556793548</v>
      </c>
      <c r="E36" s="10">
        <f t="shared" si="18"/>
        <v>20.673417628333301</v>
      </c>
      <c r="F36" s="7" t="s">
        <v>83</v>
      </c>
      <c r="G36" s="1">
        <v>11</v>
      </c>
      <c r="H36" s="9">
        <f t="shared" si="0"/>
        <v>16.9214556793548</v>
      </c>
      <c r="I36" s="9">
        <f t="shared" si="1"/>
        <v>290.07145567935476</v>
      </c>
      <c r="J36" s="9">
        <f t="shared" si="2"/>
        <v>0.13941137868160289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101.69192091688141</v>
      </c>
      <c r="O36" s="9">
        <f t="shared" si="19"/>
        <v>45.884300530713048</v>
      </c>
      <c r="P36" s="9">
        <f t="shared" si="5"/>
        <v>6.3967935968277088</v>
      </c>
      <c r="Q36" s="12">
        <f t="shared" si="6"/>
        <v>0.6396793596827709</v>
      </c>
      <c r="R36" s="9">
        <f t="shared" si="7"/>
        <v>4.0532094166666672</v>
      </c>
      <c r="S36" s="13">
        <f t="shared" si="8"/>
        <v>0.15782045631603189</v>
      </c>
      <c r="T36" s="2">
        <f t="shared" si="9"/>
        <v>0.34</v>
      </c>
      <c r="U36" s="14">
        <f t="shared" si="10"/>
        <v>5.3658955147450844E-2</v>
      </c>
      <c r="V36" s="13"/>
      <c r="W36" s="2"/>
      <c r="X36" s="14"/>
      <c r="Y36" s="2">
        <v>0.04</v>
      </c>
      <c r="Z36" s="2">
        <v>0.63</v>
      </c>
      <c r="AA36" s="2">
        <f t="shared" si="11"/>
        <v>2.52E-2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1.4999999999999999E-2</v>
      </c>
      <c r="AO36" s="2">
        <v>0.03</v>
      </c>
      <c r="AP36" s="2">
        <f t="shared" si="12"/>
        <v>4.4999999999999999E-4</v>
      </c>
      <c r="AQ36" s="1">
        <f t="shared" si="13"/>
        <v>7.9308955147450844E-2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11.785921780566699</v>
      </c>
      <c r="E37" s="10">
        <f t="shared" si="18"/>
        <v>16.9214556793548</v>
      </c>
      <c r="F37" s="7" t="s">
        <v>85</v>
      </c>
      <c r="G37" s="1">
        <v>12</v>
      </c>
      <c r="H37" s="9">
        <f t="shared" si="0"/>
        <v>11.785921780566699</v>
      </c>
      <c r="I37" s="9">
        <f t="shared" si="1"/>
        <v>284.93592178056667</v>
      </c>
      <c r="J37" s="9">
        <f t="shared" si="2"/>
        <v>7.6129647083897634E-2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80.019601100552009</v>
      </c>
      <c r="P37" s="9">
        <f t="shared" si="5"/>
        <v>6.0918639915792907</v>
      </c>
      <c r="Q37" s="12">
        <f t="shared" si="6"/>
        <v>0.60918639915792916</v>
      </c>
      <c r="R37" s="9">
        <f t="shared" si="7"/>
        <v>4.0532094166666672</v>
      </c>
      <c r="S37" s="13">
        <f t="shared" si="8"/>
        <v>0.15029729198125669</v>
      </c>
      <c r="T37" s="2">
        <f t="shared" si="9"/>
        <v>0.34</v>
      </c>
      <c r="U37" s="14">
        <f t="shared" si="10"/>
        <v>5.1101079273627274E-2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6.4001079273627276E-2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10.0517252163548</v>
      </c>
      <c r="E38" s="10">
        <f t="shared" si="18"/>
        <v>11.785921780566699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9.2780078864516096</v>
      </c>
      <c r="E42" s="7"/>
      <c r="F42" s="7"/>
      <c r="G42" s="1">
        <v>1</v>
      </c>
      <c r="H42" s="9">
        <f t="shared" ref="H42:H53" si="20">E43</f>
        <v>9.2780078864516096</v>
      </c>
      <c r="I42" s="9">
        <f t="shared" ref="I42:I53" si="21">H42+273.15</f>
        <v>282.42800788645161</v>
      </c>
      <c r="J42" s="9">
        <f t="shared" ref="J42:J53" si="22">EXP(($C$15*(I42-$C$13))/($C$16*I42*$C$13))</f>
        <v>5.6204529946620077E-2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3.307987865670758</v>
      </c>
      <c r="Q42" s="12">
        <f t="shared" ref="Q42:Q53" si="26">P42*$B$44</f>
        <v>0.79391708776098191</v>
      </c>
      <c r="R42" s="9">
        <f t="shared" ref="R42:R53" si="27">L42*$B$44</f>
        <v>14.125500000000001</v>
      </c>
      <c r="S42" s="13">
        <f t="shared" ref="S42:S53" si="28">Q42/R42</f>
        <v>5.6204529946620077E-2</v>
      </c>
      <c r="T42" s="2">
        <f t="shared" ref="T42:T53" si="29">$B$43/100</f>
        <v>0.43</v>
      </c>
      <c r="U42" s="14">
        <f t="shared" ref="U42:U53" si="30">S42*T42</f>
        <v>2.4167947877046632E-2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3.2587947877046629E-2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136250</v>
      </c>
      <c r="AU42" s="1">
        <f t="shared" ref="AU42:AU53" si="38">AT42*10000*AS42*0.67*AR42*AQ42</f>
        <v>977245547.86480618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10.7025019815161</v>
      </c>
      <c r="E43" s="10">
        <f t="shared" ref="E43:E54" si="40">D42</f>
        <v>9.2780078864516096</v>
      </c>
      <c r="F43" s="7" t="s">
        <v>83</v>
      </c>
      <c r="G43" s="1">
        <v>2</v>
      </c>
      <c r="H43" s="9">
        <f t="shared" si="20"/>
        <v>10.7025019815161</v>
      </c>
      <c r="I43" s="9">
        <f t="shared" si="21"/>
        <v>283.85250198151607</v>
      </c>
      <c r="J43" s="9">
        <f t="shared" si="22"/>
        <v>6.6820454512533226E-2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114.40451213432925</v>
      </c>
      <c r="P43" s="9">
        <f t="shared" si="25"/>
        <v>7.6445614991005035</v>
      </c>
      <c r="Q43" s="12">
        <f t="shared" si="26"/>
        <v>1.8346947597841208</v>
      </c>
      <c r="R43" s="9">
        <f t="shared" si="27"/>
        <v>14.125500000000001</v>
      </c>
      <c r="S43" s="13">
        <f t="shared" si="28"/>
        <v>0.12988529678837002</v>
      </c>
      <c r="T43" s="2">
        <f t="shared" si="29"/>
        <v>0.43</v>
      </c>
      <c r="U43" s="14">
        <f t="shared" si="30"/>
        <v>5.585067761899911E-2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6.4270677618999114E-2</v>
      </c>
      <c r="AR43" s="9">
        <f t="shared" si="35"/>
        <v>136.875</v>
      </c>
      <c r="AS43" s="1">
        <f t="shared" si="36"/>
        <v>0.24</v>
      </c>
      <c r="AT43" s="1">
        <f t="shared" si="37"/>
        <v>136250</v>
      </c>
      <c r="AU43" s="1">
        <f t="shared" si="38"/>
        <v>1927345465.2129292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9.8332775223103397</v>
      </c>
      <c r="E44" s="10">
        <f t="shared" si="40"/>
        <v>10.7025019815161</v>
      </c>
      <c r="F44" s="7" t="s">
        <v>83</v>
      </c>
      <c r="G44" s="1">
        <v>3</v>
      </c>
      <c r="H44" s="9">
        <f t="shared" si="20"/>
        <v>9.8332775223103397</v>
      </c>
      <c r="I44" s="9">
        <f t="shared" si="21"/>
        <v>282.98327752231035</v>
      </c>
      <c r="J44" s="9">
        <f t="shared" si="22"/>
        <v>6.01381710029825E-2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165.61620063522875</v>
      </c>
      <c r="P44" s="9">
        <f t="shared" si="25"/>
        <v>9.9598553946656452</v>
      </c>
      <c r="Q44" s="12">
        <f t="shared" si="26"/>
        <v>2.3903652947197549</v>
      </c>
      <c r="R44" s="9">
        <f t="shared" si="27"/>
        <v>14.125500000000001</v>
      </c>
      <c r="S44" s="13">
        <f t="shared" si="28"/>
        <v>0.16922341118684328</v>
      </c>
      <c r="T44" s="2">
        <f t="shared" si="29"/>
        <v>0.43</v>
      </c>
      <c r="U44" s="14">
        <f t="shared" si="30"/>
        <v>7.2766066810342603E-2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8.1186066810342614E-2</v>
      </c>
      <c r="AR44" s="9">
        <f t="shared" si="35"/>
        <v>136.875</v>
      </c>
      <c r="AS44" s="1">
        <f t="shared" si="36"/>
        <v>0.24</v>
      </c>
      <c r="AT44" s="1">
        <f t="shared" si="37"/>
        <v>136250</v>
      </c>
      <c r="AU44" s="1">
        <f t="shared" si="38"/>
        <v>2434603204.7922964</v>
      </c>
    </row>
    <row r="45" spans="1:48" x14ac:dyDescent="0.15">
      <c r="C45" s="7">
        <v>3</v>
      </c>
      <c r="D45" s="7">
        <f t="shared" si="39"/>
        <v>10.051184100871</v>
      </c>
      <c r="E45" s="10">
        <f t="shared" si="40"/>
        <v>9.8332775223103397</v>
      </c>
      <c r="F45" s="7" t="s">
        <v>83</v>
      </c>
      <c r="G45" s="1">
        <v>4</v>
      </c>
      <c r="H45" s="9">
        <f t="shared" si="20"/>
        <v>10.051184100871</v>
      </c>
      <c r="I45" s="9">
        <f t="shared" si="21"/>
        <v>283.20118410087099</v>
      </c>
      <c r="J45" s="9">
        <f t="shared" si="22"/>
        <v>6.1751571051951351E-2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214.51259524056312</v>
      </c>
      <c r="P45" s="9">
        <f t="shared" si="25"/>
        <v>13.246489766536115</v>
      </c>
      <c r="Q45" s="12">
        <f t="shared" si="26"/>
        <v>3.1791575439686675</v>
      </c>
      <c r="R45" s="9">
        <f t="shared" si="27"/>
        <v>14.125500000000001</v>
      </c>
      <c r="S45" s="13">
        <f t="shared" si="28"/>
        <v>0.22506513355057642</v>
      </c>
      <c r="T45" s="2">
        <f t="shared" si="29"/>
        <v>0.43</v>
      </c>
      <c r="U45" s="14">
        <f t="shared" si="30"/>
        <v>9.6778007426747858E-2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0.10519800742674787</v>
      </c>
      <c r="AR45" s="9">
        <f t="shared" si="35"/>
        <v>136.875</v>
      </c>
      <c r="AS45" s="1">
        <f t="shared" si="36"/>
        <v>0.24</v>
      </c>
      <c r="AT45" s="1">
        <f t="shared" si="37"/>
        <v>136250</v>
      </c>
      <c r="AU45" s="1">
        <f t="shared" si="38"/>
        <v>3154671929.3253975</v>
      </c>
    </row>
    <row r="46" spans="1:48" x14ac:dyDescent="0.15">
      <c r="C46" s="7">
        <v>4</v>
      </c>
      <c r="D46" s="7">
        <f t="shared" si="39"/>
        <v>12.5700079864</v>
      </c>
      <c r="E46" s="10">
        <f t="shared" si="40"/>
        <v>10.051184100871</v>
      </c>
      <c r="F46" s="7" t="s">
        <v>83</v>
      </c>
      <c r="G46" s="1">
        <v>5</v>
      </c>
      <c r="H46" s="9">
        <f t="shared" si="20"/>
        <v>12.5700079864</v>
      </c>
      <c r="I46" s="9">
        <f t="shared" si="21"/>
        <v>285.72000798639999</v>
      </c>
      <c r="J46" s="9">
        <f t="shared" si="22"/>
        <v>8.3614234366791024E-2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191.20280020032567</v>
      </c>
      <c r="O46" s="9">
        <f t="shared" si="41"/>
        <v>68.919555273701349</v>
      </c>
      <c r="P46" s="9">
        <f t="shared" si="25"/>
        <v>5.7626558471102731</v>
      </c>
      <c r="Q46" s="12">
        <f t="shared" si="26"/>
        <v>1.3830374033064654</v>
      </c>
      <c r="R46" s="9">
        <f t="shared" si="27"/>
        <v>14.125500000000001</v>
      </c>
      <c r="S46" s="13">
        <f t="shared" si="28"/>
        <v>9.7910686581463693E-2</v>
      </c>
      <c r="T46" s="2">
        <f t="shared" si="29"/>
        <v>0.43</v>
      </c>
      <c r="U46" s="14">
        <f t="shared" si="30"/>
        <v>4.210159523002939E-2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5.0521595230029387E-2</v>
      </c>
      <c r="AR46" s="9">
        <f t="shared" si="35"/>
        <v>136.875</v>
      </c>
      <c r="AS46" s="1">
        <f t="shared" si="36"/>
        <v>0.24</v>
      </c>
      <c r="AT46" s="1">
        <f t="shared" si="37"/>
        <v>136250</v>
      </c>
      <c r="AU46" s="1">
        <f t="shared" si="38"/>
        <v>1515038755.9183896</v>
      </c>
    </row>
    <row r="47" spans="1:48" x14ac:dyDescent="0.15">
      <c r="C47" s="7">
        <v>5</v>
      </c>
      <c r="D47" s="7">
        <f t="shared" si="39"/>
        <v>15.2989157835484</v>
      </c>
      <c r="E47" s="10">
        <f t="shared" si="40"/>
        <v>12.5700079864</v>
      </c>
      <c r="F47" s="7" t="s">
        <v>85</v>
      </c>
      <c r="G47" s="1">
        <v>6</v>
      </c>
      <c r="H47" s="9">
        <f t="shared" si="20"/>
        <v>15.2989157835484</v>
      </c>
      <c r="I47" s="9">
        <f t="shared" si="21"/>
        <v>288.44891578354839</v>
      </c>
      <c r="J47" s="9">
        <f t="shared" si="22"/>
        <v>0.11542417198933846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122.01314942659108</v>
      </c>
      <c r="P47" s="9">
        <f t="shared" si="25"/>
        <v>14.083266744375702</v>
      </c>
      <c r="Q47" s="12">
        <f t="shared" si="26"/>
        <v>3.3799840186501684</v>
      </c>
      <c r="R47" s="9">
        <f t="shared" si="27"/>
        <v>14.125500000000001</v>
      </c>
      <c r="S47" s="13">
        <f t="shared" si="28"/>
        <v>0.23928243380058534</v>
      </c>
      <c r="T47" s="2">
        <f t="shared" si="29"/>
        <v>0.43</v>
      </c>
      <c r="U47" s="14">
        <f t="shared" si="30"/>
        <v>0.1028914465342517</v>
      </c>
      <c r="V47" s="13"/>
      <c r="W47" s="2"/>
      <c r="X47" s="14"/>
      <c r="Y47" s="2">
        <v>0.04</v>
      </c>
      <c r="Z47" s="2">
        <v>0.28999999999999998</v>
      </c>
      <c r="AA47" s="2">
        <f t="shared" si="31"/>
        <v>1.1599999999999999E-2</v>
      </c>
      <c r="AB47" s="2"/>
      <c r="AC47" s="2"/>
      <c r="AD47" s="2"/>
      <c r="AE47" s="13">
        <v>5.0000000000000001E-3</v>
      </c>
      <c r="AF47" s="2">
        <v>0.02</v>
      </c>
      <c r="AG47" s="16">
        <f t="shared" si="32"/>
        <v>1E-4</v>
      </c>
      <c r="AH47" s="13"/>
      <c r="AI47" s="2"/>
      <c r="AJ47" s="14"/>
      <c r="AK47" s="2"/>
      <c r="AL47" s="2"/>
      <c r="AM47" s="2"/>
      <c r="AN47" s="2">
        <v>1.4999999999999999E-2</v>
      </c>
      <c r="AO47" s="2">
        <v>0.26</v>
      </c>
      <c r="AP47" s="2">
        <f t="shared" si="33"/>
        <v>3.8999999999999998E-3</v>
      </c>
      <c r="AQ47" s="1">
        <f t="shared" si="34"/>
        <v>0.1184914465342517</v>
      </c>
      <c r="AR47" s="9">
        <f t="shared" si="35"/>
        <v>136.875</v>
      </c>
      <c r="AS47" s="1">
        <f t="shared" si="36"/>
        <v>0.24</v>
      </c>
      <c r="AT47" s="1">
        <f t="shared" si="37"/>
        <v>136250</v>
      </c>
      <c r="AU47" s="1">
        <f t="shared" si="38"/>
        <v>3553314833.5252724</v>
      </c>
    </row>
    <row r="48" spans="1:48" x14ac:dyDescent="0.15">
      <c r="C48" s="7">
        <v>6</v>
      </c>
      <c r="D48" s="7">
        <f t="shared" si="39"/>
        <v>19.8838136223333</v>
      </c>
      <c r="E48" s="10">
        <f t="shared" si="40"/>
        <v>15.2989157835484</v>
      </c>
      <c r="F48" s="7" t="s">
        <v>83</v>
      </c>
      <c r="G48" s="1">
        <v>7</v>
      </c>
      <c r="H48" s="9">
        <f t="shared" si="20"/>
        <v>19.8838136223333</v>
      </c>
      <c r="I48" s="9">
        <f t="shared" si="21"/>
        <v>293.0338136223333</v>
      </c>
      <c r="J48" s="9">
        <f t="shared" si="22"/>
        <v>0.19573576530643677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166.7861326822154</v>
      </c>
      <c r="P48" s="9">
        <f t="shared" si="25"/>
        <v>32.646011323054339</v>
      </c>
      <c r="Q48" s="12">
        <f t="shared" si="26"/>
        <v>7.8350427175330406</v>
      </c>
      <c r="R48" s="9">
        <f t="shared" si="27"/>
        <v>14.125500000000001</v>
      </c>
      <c r="S48" s="13">
        <f t="shared" si="28"/>
        <v>0.55467365527117907</v>
      </c>
      <c r="T48" s="2">
        <f t="shared" si="29"/>
        <v>0.43</v>
      </c>
      <c r="U48" s="14">
        <f t="shared" si="30"/>
        <v>0.23850967176660701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0.25410967176660698</v>
      </c>
      <c r="AR48" s="9">
        <f t="shared" si="35"/>
        <v>136.875</v>
      </c>
      <c r="AS48" s="1">
        <f t="shared" si="36"/>
        <v>0.24</v>
      </c>
      <c r="AT48" s="1">
        <f t="shared" si="37"/>
        <v>136250</v>
      </c>
      <c r="AU48" s="1">
        <f t="shared" si="38"/>
        <v>7620226543.2679729</v>
      </c>
    </row>
    <row r="49" spans="1:48" x14ac:dyDescent="0.15">
      <c r="C49" s="7">
        <v>7</v>
      </c>
      <c r="D49" s="7">
        <f t="shared" si="39"/>
        <v>23.4601153858065</v>
      </c>
      <c r="E49" s="10">
        <f t="shared" si="40"/>
        <v>19.8838136223333</v>
      </c>
      <c r="F49" s="7" t="s">
        <v>83</v>
      </c>
      <c r="G49" s="1">
        <v>8</v>
      </c>
      <c r="H49" s="9">
        <f t="shared" si="20"/>
        <v>23.4601153858065</v>
      </c>
      <c r="I49" s="9">
        <f t="shared" si="21"/>
        <v>296.61011538580647</v>
      </c>
      <c r="J49" s="9">
        <f t="shared" si="22"/>
        <v>0.29218821279032547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192.99637135916106</v>
      </c>
      <c r="P49" s="9">
        <f t="shared" si="25"/>
        <v>56.391264822451227</v>
      </c>
      <c r="Q49" s="12">
        <f t="shared" si="26"/>
        <v>13.533903557388294</v>
      </c>
      <c r="R49" s="9">
        <f t="shared" si="27"/>
        <v>14.125500000000001</v>
      </c>
      <c r="S49" s="13">
        <f t="shared" si="28"/>
        <v>0.95811854853904599</v>
      </c>
      <c r="T49" s="2">
        <f t="shared" si="29"/>
        <v>0.43</v>
      </c>
      <c r="U49" s="14">
        <f t="shared" si="30"/>
        <v>0.41199097587178979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0.42759097587178979</v>
      </c>
      <c r="AR49" s="9">
        <f t="shared" si="35"/>
        <v>136.875</v>
      </c>
      <c r="AS49" s="1">
        <f t="shared" si="36"/>
        <v>0.24</v>
      </c>
      <c r="AT49" s="1">
        <f t="shared" si="37"/>
        <v>136250</v>
      </c>
      <c r="AU49" s="1">
        <f t="shared" si="38"/>
        <v>12822574132.45084</v>
      </c>
    </row>
    <row r="50" spans="1:48" x14ac:dyDescent="0.15">
      <c r="C50" s="7">
        <v>8</v>
      </c>
      <c r="D50" s="7">
        <f t="shared" si="39"/>
        <v>23.371700576451602</v>
      </c>
      <c r="E50" s="10">
        <f t="shared" si="40"/>
        <v>23.4601153858065</v>
      </c>
      <c r="F50" s="7" t="s">
        <v>83</v>
      </c>
      <c r="G50" s="1">
        <v>9</v>
      </c>
      <c r="H50" s="9">
        <f t="shared" si="20"/>
        <v>23.371700576451602</v>
      </c>
      <c r="I50" s="9">
        <f t="shared" si="21"/>
        <v>296.52170057645156</v>
      </c>
      <c r="J50" s="9">
        <f t="shared" si="22"/>
        <v>0.28934219699266456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195.46135653670981</v>
      </c>
      <c r="P50" s="9">
        <f t="shared" si="25"/>
        <v>56.555218327498132</v>
      </c>
      <c r="Q50" s="12">
        <f t="shared" si="26"/>
        <v>13.573252398599552</v>
      </c>
      <c r="R50" s="9">
        <f t="shared" si="27"/>
        <v>14.125500000000001</v>
      </c>
      <c r="S50" s="13">
        <f t="shared" si="28"/>
        <v>0.96090420860143366</v>
      </c>
      <c r="T50" s="2">
        <f t="shared" si="29"/>
        <v>0.43</v>
      </c>
      <c r="U50" s="14">
        <f t="shared" si="30"/>
        <v>0.41318880969861649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0.42878880969861649</v>
      </c>
      <c r="AR50" s="9">
        <f t="shared" si="35"/>
        <v>136.875</v>
      </c>
      <c r="AS50" s="1">
        <f t="shared" si="36"/>
        <v>0.24</v>
      </c>
      <c r="AT50" s="1">
        <f t="shared" si="37"/>
        <v>136250</v>
      </c>
      <c r="AU50" s="1">
        <f t="shared" si="38"/>
        <v>12858494705.871565</v>
      </c>
    </row>
    <row r="51" spans="1:48" x14ac:dyDescent="0.15">
      <c r="C51" s="7">
        <v>9</v>
      </c>
      <c r="D51" s="7">
        <f t="shared" si="39"/>
        <v>20.673417628333301</v>
      </c>
      <c r="E51" s="10">
        <f t="shared" si="40"/>
        <v>23.371700576451602</v>
      </c>
      <c r="F51" s="7" t="s">
        <v>83</v>
      </c>
      <c r="G51" s="1">
        <v>10</v>
      </c>
      <c r="H51" s="9">
        <f t="shared" si="20"/>
        <v>20.673417628333301</v>
      </c>
      <c r="I51" s="9">
        <f t="shared" si="21"/>
        <v>293.82341762833329</v>
      </c>
      <c r="J51" s="9">
        <f t="shared" si="22"/>
        <v>0.21401783301941782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197.76238820921171</v>
      </c>
      <c r="P51" s="9">
        <f t="shared" si="25"/>
        <v>42.324677777280357</v>
      </c>
      <c r="Q51" s="12">
        <f t="shared" si="26"/>
        <v>10.157922666547286</v>
      </c>
      <c r="R51" s="9">
        <f t="shared" si="27"/>
        <v>14.125500000000001</v>
      </c>
      <c r="S51" s="13">
        <f t="shared" si="28"/>
        <v>0.71911951198522428</v>
      </c>
      <c r="T51" s="2">
        <f t="shared" si="29"/>
        <v>0.43</v>
      </c>
      <c r="U51" s="14">
        <f t="shared" si="30"/>
        <v>0.30922139015364641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0.32482139015364642</v>
      </c>
      <c r="AR51" s="9">
        <f t="shared" si="35"/>
        <v>136.875</v>
      </c>
      <c r="AS51" s="1">
        <f t="shared" si="36"/>
        <v>0.24</v>
      </c>
      <c r="AT51" s="1">
        <f t="shared" si="37"/>
        <v>136250</v>
      </c>
      <c r="AU51" s="1">
        <f t="shared" si="38"/>
        <v>9740725576.7243519</v>
      </c>
    </row>
    <row r="52" spans="1:48" x14ac:dyDescent="0.15">
      <c r="C52" s="7">
        <v>10</v>
      </c>
      <c r="D52" s="7">
        <f t="shared" si="39"/>
        <v>16.9214556793548</v>
      </c>
      <c r="E52" s="10">
        <f t="shared" si="40"/>
        <v>20.673417628333301</v>
      </c>
      <c r="F52" s="7" t="s">
        <v>83</v>
      </c>
      <c r="G52" s="1">
        <v>11</v>
      </c>
      <c r="H52" s="9">
        <f t="shared" si="20"/>
        <v>16.9214556793548</v>
      </c>
      <c r="I52" s="9">
        <f t="shared" si="21"/>
        <v>290.07145567935476</v>
      </c>
      <c r="J52" s="9">
        <f t="shared" si="22"/>
        <v>0.13941137868160289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147.66582491033478</v>
      </c>
      <c r="O52" s="9">
        <f t="shared" si="41"/>
        <v>66.62813552159659</v>
      </c>
      <c r="P52" s="9">
        <f t="shared" si="25"/>
        <v>9.2887202320504585</v>
      </c>
      <c r="Q52" s="12">
        <f t="shared" si="26"/>
        <v>2.2292928556921101</v>
      </c>
      <c r="R52" s="9">
        <f t="shared" si="27"/>
        <v>14.125500000000001</v>
      </c>
      <c r="S52" s="13">
        <f t="shared" si="28"/>
        <v>0.157820456316032</v>
      </c>
      <c r="T52" s="2">
        <f t="shared" si="29"/>
        <v>0.43</v>
      </c>
      <c r="U52" s="14">
        <f t="shared" si="30"/>
        <v>6.7862796215893764E-2</v>
      </c>
      <c r="V52" s="13"/>
      <c r="W52" s="2"/>
      <c r="X52" s="14"/>
      <c r="Y52" s="2">
        <v>0.04</v>
      </c>
      <c r="Z52" s="2">
        <v>0.28999999999999998</v>
      </c>
      <c r="AA52" s="2">
        <f t="shared" si="31"/>
        <v>1.1599999999999999E-2</v>
      </c>
      <c r="AB52" s="2"/>
      <c r="AC52" s="2"/>
      <c r="AD52" s="2"/>
      <c r="AE52" s="13">
        <v>5.0000000000000001E-3</v>
      </c>
      <c r="AF52" s="2">
        <v>0.02</v>
      </c>
      <c r="AG52" s="16">
        <f t="shared" si="32"/>
        <v>1E-4</v>
      </c>
      <c r="AH52" s="13"/>
      <c r="AI52" s="2"/>
      <c r="AJ52" s="14"/>
      <c r="AL52" s="2"/>
      <c r="AM52" s="2"/>
      <c r="AN52" s="2">
        <v>1.4999999999999999E-2</v>
      </c>
      <c r="AO52" s="2">
        <v>0.26</v>
      </c>
      <c r="AP52" s="2">
        <f t="shared" si="33"/>
        <v>3.8999999999999998E-3</v>
      </c>
      <c r="AQ52" s="1">
        <f t="shared" si="34"/>
        <v>8.3462796215893767E-2</v>
      </c>
      <c r="AR52" s="9">
        <f t="shared" si="35"/>
        <v>136.875</v>
      </c>
      <c r="AS52" s="1">
        <f t="shared" si="36"/>
        <v>0.24</v>
      </c>
      <c r="AT52" s="1">
        <f t="shared" si="37"/>
        <v>136250</v>
      </c>
      <c r="AU52" s="1">
        <f t="shared" si="38"/>
        <v>2502877638.139935</v>
      </c>
    </row>
    <row r="53" spans="1:48" x14ac:dyDescent="0.15">
      <c r="C53" s="7">
        <v>11</v>
      </c>
      <c r="D53" s="7">
        <f t="shared" si="39"/>
        <v>11.785921780566699</v>
      </c>
      <c r="E53" s="10">
        <f t="shared" si="40"/>
        <v>16.9214556793548</v>
      </c>
      <c r="F53" s="7" t="s">
        <v>85</v>
      </c>
      <c r="G53" s="1">
        <v>12</v>
      </c>
      <c r="H53" s="9">
        <f t="shared" si="20"/>
        <v>11.785921780566699</v>
      </c>
      <c r="I53" s="9">
        <f t="shared" si="21"/>
        <v>284.93592178056667</v>
      </c>
      <c r="J53" s="9">
        <f t="shared" si="22"/>
        <v>7.6129647083897634E-2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116.19566528954613</v>
      </c>
      <c r="P53" s="9">
        <f t="shared" si="25"/>
        <v>8.8459349911718412</v>
      </c>
      <c r="Q53" s="12">
        <f t="shared" si="26"/>
        <v>2.1230243978812418</v>
      </c>
      <c r="R53" s="9">
        <f t="shared" si="27"/>
        <v>14.125500000000001</v>
      </c>
      <c r="S53" s="13">
        <f t="shared" si="28"/>
        <v>0.15029729198125671</v>
      </c>
      <c r="T53" s="2">
        <f t="shared" si="29"/>
        <v>0.43</v>
      </c>
      <c r="U53" s="14">
        <f t="shared" si="30"/>
        <v>6.4627835551940391E-2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7.3047835551940402E-2</v>
      </c>
      <c r="AR53" s="9">
        <f t="shared" si="35"/>
        <v>136.875</v>
      </c>
      <c r="AS53" s="1">
        <f t="shared" si="36"/>
        <v>0.24</v>
      </c>
      <c r="AT53" s="1">
        <f t="shared" si="37"/>
        <v>136250</v>
      </c>
      <c r="AU53" s="1">
        <f t="shared" si="38"/>
        <v>2190554383.5908389</v>
      </c>
      <c r="AV53" s="1">
        <f>SUM(AU42:AU53)</f>
        <v>61297672716.684593</v>
      </c>
    </row>
    <row r="54" spans="1:48" x14ac:dyDescent="0.15">
      <c r="C54" s="7">
        <v>12</v>
      </c>
      <c r="D54" s="7">
        <f t="shared" si="39"/>
        <v>10.0517252163548</v>
      </c>
      <c r="E54" s="10">
        <f t="shared" si="40"/>
        <v>11.785921780566699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9.2780078864516096</v>
      </c>
      <c r="E58" s="7"/>
      <c r="F58" s="7"/>
      <c r="G58" s="1">
        <v>1</v>
      </c>
      <c r="H58" s="9">
        <f t="shared" ref="H58:H69" si="42">E59</f>
        <v>9.2780078864516096</v>
      </c>
      <c r="I58" s="9">
        <f t="shared" ref="I58:I69" si="43">H58+273.15</f>
        <v>282.42800788645161</v>
      </c>
      <c r="J58" s="9">
        <f t="shared" ref="J58:J69" si="44">EXP(($C$15*(I58-$C$13))/($C$16*I58*$C$13))</f>
        <v>5.6204529946620077E-2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5.60733860434113E-3</v>
      </c>
      <c r="Q58" s="12">
        <f t="shared" ref="Q58:Q69" si="48">P58*$B$60</f>
        <v>1.0653943348248147E-3</v>
      </c>
      <c r="R58" s="9">
        <f t="shared" ref="R58:R69" si="49">L58*$B$60</f>
        <v>1.8955666666666669E-2</v>
      </c>
      <c r="S58" s="13">
        <f t="shared" ref="S58:S69" si="50">Q58/R58</f>
        <v>5.620452994662007E-2</v>
      </c>
      <c r="T58" s="2">
        <f t="shared" ref="T58:T69" si="51">$B$59/100</f>
        <v>0.01</v>
      </c>
      <c r="U58" s="14">
        <f t="shared" ref="U58:U69" si="52">S58*T58</f>
        <v>5.620452994662007E-4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1.2562045299466201E-2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172333.33333333334</v>
      </c>
      <c r="AU58" s="1">
        <f t="shared" ref="AU58:AU69" si="59">AT58*10000*AS58*0.67*AR58*AQ58</f>
        <v>27494353.318799898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10.7025019815161</v>
      </c>
      <c r="E59" s="10">
        <f t="shared" ref="E59:E70" si="61">D58</f>
        <v>9.2780078864516096</v>
      </c>
      <c r="F59" s="7" t="s">
        <v>83</v>
      </c>
      <c r="G59" s="1">
        <v>2</v>
      </c>
      <c r="H59" s="9">
        <f t="shared" si="42"/>
        <v>10.7025019815161</v>
      </c>
      <c r="I59" s="9">
        <f t="shared" si="43"/>
        <v>283.85250198151607</v>
      </c>
      <c r="J59" s="9">
        <f t="shared" si="44"/>
        <v>6.6820454512533226E-2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0.19392599472899222</v>
      </c>
      <c r="P59" s="9">
        <f t="shared" si="47"/>
        <v>1.2958223109586383E-2</v>
      </c>
      <c r="Q59" s="12">
        <f t="shared" si="48"/>
        <v>2.4620623908214127E-3</v>
      </c>
      <c r="R59" s="9">
        <f t="shared" si="49"/>
        <v>1.8955666666666669E-2</v>
      </c>
      <c r="S59" s="13">
        <f t="shared" si="50"/>
        <v>0.12988529678836999</v>
      </c>
      <c r="T59" s="2">
        <f t="shared" si="51"/>
        <v>0.01</v>
      </c>
      <c r="U59" s="14">
        <f t="shared" si="52"/>
        <v>1.2988529678836999E-3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1.32988529678837E-2</v>
      </c>
      <c r="AR59" s="9">
        <f t="shared" si="56"/>
        <v>9.9766666666666666</v>
      </c>
      <c r="AS59" s="1">
        <f t="shared" si="57"/>
        <v>0.19</v>
      </c>
      <c r="AT59" s="1">
        <f t="shared" si="58"/>
        <v>172333.33333333334</v>
      </c>
      <c r="AU59" s="1">
        <f t="shared" si="59"/>
        <v>29106992.811855435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9.8332775223103397</v>
      </c>
      <c r="E60" s="10">
        <f t="shared" si="61"/>
        <v>10.7025019815161</v>
      </c>
      <c r="F60" s="7" t="s">
        <v>83</v>
      </c>
      <c r="G60" s="1">
        <v>3</v>
      </c>
      <c r="H60" s="9">
        <f t="shared" si="42"/>
        <v>9.8332775223103397</v>
      </c>
      <c r="I60" s="9">
        <f t="shared" si="43"/>
        <v>282.98327752231035</v>
      </c>
      <c r="J60" s="9">
        <f t="shared" si="44"/>
        <v>6.01381710029825E-2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0.28073443828607247</v>
      </c>
      <c r="P60" s="9">
        <f t="shared" si="47"/>
        <v>1.6882855656074065E-2</v>
      </c>
      <c r="Q60" s="12">
        <f t="shared" si="48"/>
        <v>3.2077425746540726E-3</v>
      </c>
      <c r="R60" s="9">
        <f t="shared" si="49"/>
        <v>1.8955666666666669E-2</v>
      </c>
      <c r="S60" s="13">
        <f t="shared" si="50"/>
        <v>0.16922341118684328</v>
      </c>
      <c r="T60" s="2">
        <f t="shared" si="51"/>
        <v>0.01</v>
      </c>
      <c r="U60" s="14">
        <f t="shared" si="52"/>
        <v>1.6922341118684328E-3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1.3692234111868432E-2</v>
      </c>
      <c r="AR60" s="9">
        <f t="shared" si="56"/>
        <v>9.9766666666666666</v>
      </c>
      <c r="AS60" s="1">
        <f t="shared" si="57"/>
        <v>0.19</v>
      </c>
      <c r="AT60" s="1">
        <f t="shared" si="58"/>
        <v>172333.33333333334</v>
      </c>
      <c r="AU60" s="1">
        <f t="shared" si="59"/>
        <v>29967980.008114751</v>
      </c>
    </row>
    <row r="61" spans="1:48" x14ac:dyDescent="0.15">
      <c r="C61" s="7">
        <v>3</v>
      </c>
      <c r="D61" s="7">
        <f t="shared" si="60"/>
        <v>10.051184100871</v>
      </c>
      <c r="E61" s="10">
        <f t="shared" si="61"/>
        <v>9.8332775223103397</v>
      </c>
      <c r="F61" s="7" t="s">
        <v>83</v>
      </c>
      <c r="G61" s="1">
        <v>4</v>
      </c>
      <c r="H61" s="9">
        <f t="shared" si="42"/>
        <v>10.051184100871</v>
      </c>
      <c r="I61" s="9">
        <f t="shared" si="43"/>
        <v>283.20118410087099</v>
      </c>
      <c r="J61" s="9">
        <f t="shared" si="44"/>
        <v>6.1751571051951351E-2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0.36361824929666509</v>
      </c>
      <c r="P61" s="9">
        <f t="shared" si="47"/>
        <v>2.2453998157229173E-2</v>
      </c>
      <c r="Q61" s="12">
        <f t="shared" si="48"/>
        <v>4.2662596498735427E-3</v>
      </c>
      <c r="R61" s="9">
        <f t="shared" si="49"/>
        <v>1.8955666666666669E-2</v>
      </c>
      <c r="S61" s="13">
        <f t="shared" si="50"/>
        <v>0.22506513355057636</v>
      </c>
      <c r="T61" s="2">
        <f t="shared" si="51"/>
        <v>0.01</v>
      </c>
      <c r="U61" s="14">
        <f t="shared" si="52"/>
        <v>2.2506513355057636E-3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1.4250651335505763E-2</v>
      </c>
      <c r="AR61" s="9">
        <f t="shared" si="56"/>
        <v>9.9766666666666666</v>
      </c>
      <c r="AS61" s="1">
        <f t="shared" si="57"/>
        <v>0.19</v>
      </c>
      <c r="AT61" s="1">
        <f t="shared" si="58"/>
        <v>172333.33333333334</v>
      </c>
      <c r="AU61" s="1">
        <f t="shared" si="59"/>
        <v>31190179.107065659</v>
      </c>
    </row>
    <row r="62" spans="1:48" x14ac:dyDescent="0.15">
      <c r="C62" s="7">
        <v>4</v>
      </c>
      <c r="D62" s="7">
        <f t="shared" si="60"/>
        <v>12.5700079864</v>
      </c>
      <c r="E62" s="10">
        <f t="shared" si="61"/>
        <v>10.051184100871</v>
      </c>
      <c r="F62" s="7" t="s">
        <v>83</v>
      </c>
      <c r="G62" s="1">
        <v>5</v>
      </c>
      <c r="H62" s="9">
        <f t="shared" si="42"/>
        <v>12.5700079864</v>
      </c>
      <c r="I62" s="9">
        <f t="shared" si="43"/>
        <v>285.72000798639999</v>
      </c>
      <c r="J62" s="9">
        <f t="shared" si="44"/>
        <v>8.3614234366791024E-2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0.32410603858246412</v>
      </c>
      <c r="O62" s="9">
        <f t="shared" si="62"/>
        <v>0.11682487922363849</v>
      </c>
      <c r="P62" s="9">
        <f t="shared" si="47"/>
        <v>9.7682228312773647E-3</v>
      </c>
      <c r="Q62" s="12">
        <f t="shared" si="48"/>
        <v>1.8559623379426993E-3</v>
      </c>
      <c r="R62" s="9">
        <f t="shared" si="49"/>
        <v>1.8955666666666669E-2</v>
      </c>
      <c r="S62" s="13">
        <f t="shared" si="50"/>
        <v>9.7910686581463721E-2</v>
      </c>
      <c r="T62" s="2">
        <f t="shared" si="51"/>
        <v>0.01</v>
      </c>
      <c r="U62" s="14">
        <f t="shared" si="52"/>
        <v>9.791068658146372E-4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1.2979106865814638E-2</v>
      </c>
      <c r="AR62" s="9">
        <f t="shared" si="56"/>
        <v>9.9766666666666666</v>
      </c>
      <c r="AS62" s="1">
        <f t="shared" si="57"/>
        <v>0.19</v>
      </c>
      <c r="AT62" s="1">
        <f t="shared" si="58"/>
        <v>172333.33333333334</v>
      </c>
      <c r="AU62" s="1">
        <f t="shared" si="59"/>
        <v>28407169.487466577</v>
      </c>
    </row>
    <row r="63" spans="1:48" x14ac:dyDescent="0.15">
      <c r="C63" s="7">
        <v>5</v>
      </c>
      <c r="D63" s="7">
        <f t="shared" si="60"/>
        <v>15.2989157835484</v>
      </c>
      <c r="E63" s="10">
        <f t="shared" si="61"/>
        <v>12.5700079864</v>
      </c>
      <c r="F63" s="7" t="s">
        <v>85</v>
      </c>
      <c r="G63" s="1">
        <v>6</v>
      </c>
      <c r="H63" s="9">
        <f t="shared" si="42"/>
        <v>15.2989157835484</v>
      </c>
      <c r="I63" s="9">
        <f t="shared" si="43"/>
        <v>288.44891578354839</v>
      </c>
      <c r="J63" s="9">
        <f t="shared" si="44"/>
        <v>0.11542417198933846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0.20682332305902779</v>
      </c>
      <c r="P63" s="9">
        <f t="shared" si="47"/>
        <v>2.3872410812171736E-2</v>
      </c>
      <c r="Q63" s="12">
        <f t="shared" si="48"/>
        <v>4.5357580543126299E-3</v>
      </c>
      <c r="R63" s="9">
        <f t="shared" si="49"/>
        <v>1.8955666666666669E-2</v>
      </c>
      <c r="S63" s="13">
        <f t="shared" si="50"/>
        <v>0.23928243380058536</v>
      </c>
      <c r="T63" s="2">
        <f t="shared" si="51"/>
        <v>0.01</v>
      </c>
      <c r="U63" s="14">
        <f t="shared" si="52"/>
        <v>2.3928243380058538E-3</v>
      </c>
      <c r="V63" s="13"/>
      <c r="W63" s="2"/>
      <c r="X63" s="14"/>
      <c r="Y63" s="2">
        <v>0.04</v>
      </c>
      <c r="Z63" s="2">
        <v>0.21</v>
      </c>
      <c r="AA63" s="2">
        <f t="shared" si="53"/>
        <v>8.3999999999999995E-3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1.4999999999999999E-2</v>
      </c>
      <c r="AO63" s="2">
        <v>0.78</v>
      </c>
      <c r="AP63" s="2">
        <f t="shared" si="54"/>
        <v>1.17E-2</v>
      </c>
      <c r="AQ63" s="1">
        <f t="shared" si="55"/>
        <v>2.2492824338005854E-2</v>
      </c>
      <c r="AR63" s="9">
        <f t="shared" si="56"/>
        <v>9.9766666666666666</v>
      </c>
      <c r="AS63" s="1">
        <f t="shared" si="57"/>
        <v>0.19</v>
      </c>
      <c r="AT63" s="1">
        <f t="shared" si="58"/>
        <v>172333.33333333334</v>
      </c>
      <c r="AU63" s="1">
        <f t="shared" si="59"/>
        <v>49229695.065111183</v>
      </c>
    </row>
    <row r="64" spans="1:48" x14ac:dyDescent="0.15">
      <c r="C64" s="7">
        <v>6</v>
      </c>
      <c r="D64" s="7">
        <f t="shared" si="60"/>
        <v>19.8838136223333</v>
      </c>
      <c r="E64" s="10">
        <f t="shared" si="61"/>
        <v>15.2989157835484</v>
      </c>
      <c r="F64" s="7" t="s">
        <v>83</v>
      </c>
      <c r="G64" s="1">
        <v>7</v>
      </c>
      <c r="H64" s="9">
        <f t="shared" si="42"/>
        <v>19.8838136223333</v>
      </c>
      <c r="I64" s="9">
        <f t="shared" si="43"/>
        <v>293.0338136223333</v>
      </c>
      <c r="J64" s="9">
        <f t="shared" si="44"/>
        <v>0.19573576530643677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0.28271757891352273</v>
      </c>
      <c r="P64" s="9">
        <f t="shared" si="47"/>
        <v>5.5337941674221298E-2</v>
      </c>
      <c r="Q64" s="12">
        <f t="shared" si="48"/>
        <v>1.0514208918102046E-2</v>
      </c>
      <c r="R64" s="9">
        <f t="shared" si="49"/>
        <v>1.8955666666666669E-2</v>
      </c>
      <c r="S64" s="13">
        <f t="shared" si="50"/>
        <v>0.55467365527117896</v>
      </c>
      <c r="T64" s="2">
        <f t="shared" si="51"/>
        <v>0.01</v>
      </c>
      <c r="U64" s="14">
        <f t="shared" si="52"/>
        <v>5.5467365527117896E-3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2.5646736552711789E-2</v>
      </c>
      <c r="AR64" s="9">
        <f t="shared" si="56"/>
        <v>9.9766666666666666</v>
      </c>
      <c r="AS64" s="1">
        <f t="shared" si="57"/>
        <v>0.19</v>
      </c>
      <c r="AT64" s="1">
        <f t="shared" si="58"/>
        <v>172333.33333333334</v>
      </c>
      <c r="AU64" s="1">
        <f t="shared" si="59"/>
        <v>56132613.714137904</v>
      </c>
    </row>
    <row r="65" spans="1:48" x14ac:dyDescent="0.15">
      <c r="C65" s="7">
        <v>7</v>
      </c>
      <c r="D65" s="7">
        <f t="shared" si="60"/>
        <v>23.4601153858065</v>
      </c>
      <c r="E65" s="10">
        <f t="shared" si="61"/>
        <v>19.8838136223333</v>
      </c>
      <c r="F65" s="7" t="s">
        <v>83</v>
      </c>
      <c r="G65" s="1">
        <v>8</v>
      </c>
      <c r="H65" s="9">
        <f t="shared" si="42"/>
        <v>23.4601153858065</v>
      </c>
      <c r="I65" s="9">
        <f t="shared" si="43"/>
        <v>296.61011538580647</v>
      </c>
      <c r="J65" s="9">
        <f t="shared" si="44"/>
        <v>0.29218821279032547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0.32714630390596811</v>
      </c>
      <c r="P65" s="9">
        <f t="shared" si="47"/>
        <v>9.5588293859245499E-2</v>
      </c>
      <c r="Q65" s="12">
        <f t="shared" si="48"/>
        <v>1.8161775833256646E-2</v>
      </c>
      <c r="R65" s="9">
        <f t="shared" si="49"/>
        <v>1.8955666666666669E-2</v>
      </c>
      <c r="S65" s="13">
        <f t="shared" si="50"/>
        <v>0.95811854853904599</v>
      </c>
      <c r="T65" s="2">
        <f t="shared" si="51"/>
        <v>0.01</v>
      </c>
      <c r="U65" s="14">
        <f t="shared" si="52"/>
        <v>9.5811854853904595E-3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2.9681185485390459E-2</v>
      </c>
      <c r="AR65" s="9">
        <f t="shared" si="56"/>
        <v>9.9766666666666666</v>
      </c>
      <c r="AS65" s="1">
        <f t="shared" si="57"/>
        <v>0.19</v>
      </c>
      <c r="AT65" s="1">
        <f t="shared" si="58"/>
        <v>172333.33333333334</v>
      </c>
      <c r="AU65" s="1">
        <f t="shared" si="59"/>
        <v>64962749.393272571</v>
      </c>
    </row>
    <row r="66" spans="1:48" x14ac:dyDescent="0.15">
      <c r="C66" s="7">
        <v>8</v>
      </c>
      <c r="D66" s="7">
        <f t="shared" si="60"/>
        <v>23.371700576451602</v>
      </c>
      <c r="E66" s="10">
        <f t="shared" si="61"/>
        <v>23.4601153858065</v>
      </c>
      <c r="F66" s="7" t="s">
        <v>83</v>
      </c>
      <c r="G66" s="1">
        <v>9</v>
      </c>
      <c r="H66" s="9">
        <f t="shared" si="42"/>
        <v>23.371700576451602</v>
      </c>
      <c r="I66" s="9">
        <f t="shared" si="43"/>
        <v>296.52170057645156</v>
      </c>
      <c r="J66" s="9">
        <f t="shared" si="44"/>
        <v>0.28934219699266456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0.33132467671338928</v>
      </c>
      <c r="P66" s="9">
        <f t="shared" si="47"/>
        <v>9.5866209878136377E-2</v>
      </c>
      <c r="Q66" s="12">
        <f t="shared" si="48"/>
        <v>1.8214579876845913E-2</v>
      </c>
      <c r="R66" s="9">
        <f t="shared" si="49"/>
        <v>1.8955666666666669E-2</v>
      </c>
      <c r="S66" s="13">
        <f t="shared" si="50"/>
        <v>0.96090420860143377</v>
      </c>
      <c r="T66" s="2">
        <f t="shared" si="51"/>
        <v>0.01</v>
      </c>
      <c r="U66" s="14">
        <f t="shared" si="52"/>
        <v>9.6090420860143379E-3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2.9709042086014339E-2</v>
      </c>
      <c r="AR66" s="9">
        <f t="shared" si="56"/>
        <v>9.9766666666666666</v>
      </c>
      <c r="AS66" s="1">
        <f t="shared" si="57"/>
        <v>0.19</v>
      </c>
      <c r="AT66" s="1">
        <f t="shared" si="58"/>
        <v>172333.33333333334</v>
      </c>
      <c r="AU66" s="1">
        <f t="shared" si="59"/>
        <v>65023718.702135533</v>
      </c>
    </row>
    <row r="67" spans="1:48" x14ac:dyDescent="0.15">
      <c r="C67" s="7">
        <v>9</v>
      </c>
      <c r="D67" s="7">
        <f t="shared" si="60"/>
        <v>20.673417628333301</v>
      </c>
      <c r="E67" s="10">
        <f t="shared" si="61"/>
        <v>23.371700576451602</v>
      </c>
      <c r="F67" s="7" t="s">
        <v>83</v>
      </c>
      <c r="G67" s="1">
        <v>10</v>
      </c>
      <c r="H67" s="9">
        <f t="shared" si="42"/>
        <v>20.673417628333301</v>
      </c>
      <c r="I67" s="9">
        <f t="shared" si="43"/>
        <v>293.82341762833329</v>
      </c>
      <c r="J67" s="9">
        <f t="shared" si="44"/>
        <v>0.21401783301941782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0.33522513350191957</v>
      </c>
      <c r="P67" s="9">
        <f t="shared" si="47"/>
        <v>7.1744156645725865E-2</v>
      </c>
      <c r="Q67" s="12">
        <f t="shared" si="48"/>
        <v>1.3631389762687915E-2</v>
      </c>
      <c r="R67" s="9">
        <f t="shared" si="49"/>
        <v>1.8955666666666669E-2</v>
      </c>
      <c r="S67" s="13">
        <f t="shared" si="50"/>
        <v>0.71911951198522417</v>
      </c>
      <c r="T67" s="2">
        <f t="shared" si="51"/>
        <v>0.01</v>
      </c>
      <c r="U67" s="14">
        <f t="shared" si="52"/>
        <v>7.1911951198522419E-3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2.7291195119852243E-2</v>
      </c>
      <c r="AR67" s="9">
        <f t="shared" si="56"/>
        <v>9.9766666666666666</v>
      </c>
      <c r="AS67" s="1">
        <f t="shared" si="57"/>
        <v>0.19</v>
      </c>
      <c r="AT67" s="1">
        <f t="shared" si="58"/>
        <v>172333.33333333334</v>
      </c>
      <c r="AU67" s="1">
        <f t="shared" si="59"/>
        <v>59731814.623324901</v>
      </c>
    </row>
    <row r="68" spans="1:48" x14ac:dyDescent="0.15">
      <c r="C68" s="7">
        <v>10</v>
      </c>
      <c r="D68" s="7">
        <f t="shared" si="60"/>
        <v>16.9214556793548</v>
      </c>
      <c r="E68" s="10">
        <f t="shared" si="61"/>
        <v>20.673417628333301</v>
      </c>
      <c r="F68" s="7" t="s">
        <v>83</v>
      </c>
      <c r="G68" s="1">
        <v>11</v>
      </c>
      <c r="H68" s="9">
        <f t="shared" si="42"/>
        <v>16.9214556793548</v>
      </c>
      <c r="I68" s="9">
        <f t="shared" si="43"/>
        <v>290.07145567935476</v>
      </c>
      <c r="J68" s="9">
        <f t="shared" si="44"/>
        <v>0.13941137868160289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0.250306928013384</v>
      </c>
      <c r="O68" s="9">
        <f t="shared" si="62"/>
        <v>0.11294071550947637</v>
      </c>
      <c r="P68" s="9">
        <f t="shared" si="47"/>
        <v>1.5745220858462791E-2</v>
      </c>
      <c r="Q68" s="12">
        <f t="shared" si="48"/>
        <v>2.9915919631079303E-3</v>
      </c>
      <c r="R68" s="9">
        <f t="shared" si="49"/>
        <v>1.8955666666666669E-2</v>
      </c>
      <c r="S68" s="13">
        <f t="shared" si="50"/>
        <v>0.15782045631603195</v>
      </c>
      <c r="T68" s="2">
        <f t="shared" si="51"/>
        <v>0.01</v>
      </c>
      <c r="U68" s="14">
        <f t="shared" si="52"/>
        <v>1.5782045631603195E-3</v>
      </c>
      <c r="V68" s="13"/>
      <c r="W68" s="2"/>
      <c r="X68" s="14"/>
      <c r="Y68" s="2">
        <v>0.04</v>
      </c>
      <c r="Z68" s="2">
        <v>0.21</v>
      </c>
      <c r="AA68" s="2">
        <f t="shared" si="53"/>
        <v>8.3999999999999995E-3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1.4999999999999999E-2</v>
      </c>
      <c r="AO68" s="2">
        <v>0.78</v>
      </c>
      <c r="AP68" s="2">
        <f t="shared" si="54"/>
        <v>1.17E-2</v>
      </c>
      <c r="AQ68" s="1">
        <f t="shared" si="55"/>
        <v>2.167820456316032E-2</v>
      </c>
      <c r="AR68" s="9">
        <f t="shared" si="56"/>
        <v>9.9766666666666666</v>
      </c>
      <c r="AS68" s="1">
        <f t="shared" si="57"/>
        <v>0.19</v>
      </c>
      <c r="AT68" s="1">
        <f t="shared" si="58"/>
        <v>172333.33333333334</v>
      </c>
      <c r="AU68" s="1">
        <f t="shared" si="59"/>
        <v>47446749.424003199</v>
      </c>
    </row>
    <row r="69" spans="1:48" x14ac:dyDescent="0.15">
      <c r="C69" s="7">
        <v>11</v>
      </c>
      <c r="D69" s="7">
        <f t="shared" si="60"/>
        <v>11.785921780566699</v>
      </c>
      <c r="E69" s="10">
        <f t="shared" si="61"/>
        <v>16.9214556793548</v>
      </c>
      <c r="F69" s="7" t="s">
        <v>85</v>
      </c>
      <c r="G69" s="1">
        <v>12</v>
      </c>
      <c r="H69" s="9">
        <f t="shared" si="42"/>
        <v>11.785921780566699</v>
      </c>
      <c r="I69" s="9">
        <f t="shared" si="43"/>
        <v>284.93592178056667</v>
      </c>
      <c r="J69" s="9">
        <f t="shared" si="44"/>
        <v>7.6129647083897634E-2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0.19696216131768024</v>
      </c>
      <c r="P69" s="9">
        <f t="shared" si="47"/>
        <v>1.4994659829996711E-2</v>
      </c>
      <c r="Q69" s="12">
        <f t="shared" si="48"/>
        <v>2.8489853676993749E-3</v>
      </c>
      <c r="R69" s="9">
        <f t="shared" si="49"/>
        <v>1.8955666666666669E-2</v>
      </c>
      <c r="S69" s="13">
        <f t="shared" si="50"/>
        <v>0.15029729198125669</v>
      </c>
      <c r="T69" s="2">
        <f t="shared" si="51"/>
        <v>0.01</v>
      </c>
      <c r="U69" s="14">
        <f t="shared" si="52"/>
        <v>1.5029729198125668E-3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1.3502972919812567E-2</v>
      </c>
      <c r="AR69" s="9">
        <f t="shared" si="56"/>
        <v>9.9766666666666666</v>
      </c>
      <c r="AS69" s="1">
        <f t="shared" si="57"/>
        <v>0.19</v>
      </c>
      <c r="AT69" s="1">
        <f t="shared" si="58"/>
        <v>172333.33333333334</v>
      </c>
      <c r="AU69" s="1">
        <f t="shared" si="59"/>
        <v>29553746.978391293</v>
      </c>
      <c r="AV69" s="1">
        <f>SUM(AU58:AU69)</f>
        <v>518247762.63367885</v>
      </c>
    </row>
    <row r="70" spans="1:48" x14ac:dyDescent="0.15">
      <c r="C70" s="7">
        <v>12</v>
      </c>
      <c r="D70" s="7">
        <f t="shared" si="60"/>
        <v>10.0517252163548</v>
      </c>
      <c r="E70" s="10">
        <f t="shared" si="61"/>
        <v>11.785921780566699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9.2780078864516096</v>
      </c>
      <c r="E73" s="7"/>
      <c r="F73" s="7"/>
      <c r="G73" s="1">
        <v>1</v>
      </c>
      <c r="H73" s="9">
        <f t="shared" ref="H73:H84" si="63">E74</f>
        <v>9.2780078864516096</v>
      </c>
      <c r="I73" s="9">
        <f t="shared" ref="I73:I84" si="64">H73+273.15</f>
        <v>282.42800788645161</v>
      </c>
      <c r="J73" s="9">
        <f t="shared" ref="J73:J84" si="65">EXP(($C$15*(I73-$C$13))/($C$16*I73*$C$13))</f>
        <v>5.6204529946620077E-2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6.1543960291548993E-3</v>
      </c>
      <c r="Q73" s="12">
        <f t="shared" ref="Q73:Q84" si="69">P73*$B$75</f>
        <v>1.1077912852478819E-3</v>
      </c>
      <c r="R73" s="9">
        <f t="shared" ref="R73:R84" si="70">L73*$B$75</f>
        <v>1.9710000000000002E-2</v>
      </c>
      <c r="S73" s="13">
        <f t="shared" ref="S73:S84" si="71">Q73/R73</f>
        <v>5.6204529946620077E-2</v>
      </c>
      <c r="T73" s="2">
        <f t="shared" ref="T73:T84" si="72">$B$74/100</f>
        <v>0.01</v>
      </c>
      <c r="U73" s="14">
        <f t="shared" ref="U73:U84" si="73">S73*T73</f>
        <v>5.6204529946620081E-4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1.3162045299466201E-2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28916.666666666668</v>
      </c>
      <c r="AU73" s="1">
        <f t="shared" ref="AU73:AU84" si="80">AT73*10000*AS73*0.67*AR73*AQ73</f>
        <v>5026122.1249227338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10.7025019815161</v>
      </c>
      <c r="E74" s="10">
        <f t="shared" ref="E74:E85" si="82">D73</f>
        <v>9.2780078864516096</v>
      </c>
      <c r="F74" s="7" t="s">
        <v>83</v>
      </c>
      <c r="G74" s="1">
        <v>2</v>
      </c>
      <c r="H74" s="9">
        <f t="shared" si="63"/>
        <v>10.7025019815161</v>
      </c>
      <c r="I74" s="9">
        <f t="shared" si="64"/>
        <v>283.85250198151607</v>
      </c>
      <c r="J74" s="9">
        <f t="shared" si="65"/>
        <v>6.6820454512533226E-2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0.21284560397084512</v>
      </c>
      <c r="P74" s="9">
        <f t="shared" si="68"/>
        <v>1.4222439998326517E-2</v>
      </c>
      <c r="Q74" s="12">
        <f t="shared" si="69"/>
        <v>2.5600391996987728E-3</v>
      </c>
      <c r="R74" s="9">
        <f t="shared" si="70"/>
        <v>1.9710000000000002E-2</v>
      </c>
      <c r="S74" s="13">
        <f t="shared" si="71"/>
        <v>0.12988529678836999</v>
      </c>
      <c r="T74" s="2">
        <f t="shared" si="72"/>
        <v>0.01</v>
      </c>
      <c r="U74" s="14">
        <f t="shared" si="73"/>
        <v>1.2988529678836999E-3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1.38988529678837E-2</v>
      </c>
      <c r="AR74" s="9">
        <f t="shared" si="77"/>
        <v>10.950000000000001</v>
      </c>
      <c r="AS74" s="1">
        <f t="shared" si="78"/>
        <v>0.18</v>
      </c>
      <c r="AT74" s="1">
        <f t="shared" si="79"/>
        <v>28916.666666666668</v>
      </c>
      <c r="AU74" s="1">
        <f t="shared" si="80"/>
        <v>5307483.0562816402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9.8332775223103397</v>
      </c>
      <c r="E75" s="10">
        <f t="shared" si="82"/>
        <v>10.7025019815161</v>
      </c>
      <c r="F75" s="7" t="s">
        <v>83</v>
      </c>
      <c r="G75" s="1">
        <v>3</v>
      </c>
      <c r="H75" s="9">
        <f t="shared" si="63"/>
        <v>9.8332775223103397</v>
      </c>
      <c r="I75" s="9">
        <f t="shared" si="64"/>
        <v>282.98327752231035</v>
      </c>
      <c r="J75" s="9">
        <f t="shared" si="65"/>
        <v>6.01381710029825E-2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0.3081231639725186</v>
      </c>
      <c r="P75" s="9">
        <f t="shared" si="68"/>
        <v>1.852996352495934E-2</v>
      </c>
      <c r="Q75" s="12">
        <f t="shared" si="69"/>
        <v>3.3353934344926808E-3</v>
      </c>
      <c r="R75" s="9">
        <f t="shared" si="70"/>
        <v>1.9710000000000002E-2</v>
      </c>
      <c r="S75" s="13">
        <f t="shared" si="71"/>
        <v>0.16922341118684325</v>
      </c>
      <c r="T75" s="2">
        <f t="shared" si="72"/>
        <v>0.01</v>
      </c>
      <c r="U75" s="14">
        <f t="shared" si="73"/>
        <v>1.6922341118684326E-3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1.4292234111868432E-2</v>
      </c>
      <c r="AR75" s="9">
        <f t="shared" si="77"/>
        <v>10.950000000000001</v>
      </c>
      <c r="AS75" s="1">
        <f t="shared" si="78"/>
        <v>0.18</v>
      </c>
      <c r="AT75" s="1">
        <f t="shared" si="79"/>
        <v>28916.666666666668</v>
      </c>
      <c r="AU75" s="1">
        <f t="shared" si="80"/>
        <v>5457701.4779876703</v>
      </c>
    </row>
    <row r="76" spans="1:48" x14ac:dyDescent="0.15">
      <c r="C76" s="7">
        <v>3</v>
      </c>
      <c r="D76" s="7">
        <f t="shared" si="81"/>
        <v>10.051184100871</v>
      </c>
      <c r="E76" s="10">
        <f t="shared" si="82"/>
        <v>9.8332775223103397</v>
      </c>
      <c r="F76" s="7" t="s">
        <v>83</v>
      </c>
      <c r="G76" s="1">
        <v>4</v>
      </c>
      <c r="H76" s="9">
        <f t="shared" si="63"/>
        <v>10.051184100871</v>
      </c>
      <c r="I76" s="9">
        <f t="shared" si="64"/>
        <v>283.20118410087099</v>
      </c>
      <c r="J76" s="9">
        <f t="shared" si="65"/>
        <v>6.1751571051951351E-2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0.3990932004475593</v>
      </c>
      <c r="P76" s="9">
        <f t="shared" si="68"/>
        <v>2.4644632123788122E-2</v>
      </c>
      <c r="Q76" s="12">
        <f t="shared" si="69"/>
        <v>4.4360337822818615E-3</v>
      </c>
      <c r="R76" s="9">
        <f t="shared" si="70"/>
        <v>1.9710000000000002E-2</v>
      </c>
      <c r="S76" s="13">
        <f t="shared" si="71"/>
        <v>0.22506513355057642</v>
      </c>
      <c r="T76" s="2">
        <f t="shared" si="72"/>
        <v>0.01</v>
      </c>
      <c r="U76" s="14">
        <f t="shared" si="73"/>
        <v>2.2506513355057644E-3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1.4850651335505765E-2</v>
      </c>
      <c r="AR76" s="9">
        <f t="shared" si="77"/>
        <v>10.950000000000001</v>
      </c>
      <c r="AS76" s="1">
        <f t="shared" si="78"/>
        <v>0.18</v>
      </c>
      <c r="AT76" s="1">
        <f t="shared" si="79"/>
        <v>28916.666666666668</v>
      </c>
      <c r="AU76" s="1">
        <f t="shared" si="80"/>
        <v>5670941.3733689263</v>
      </c>
    </row>
    <row r="77" spans="1:48" x14ac:dyDescent="0.15">
      <c r="C77" s="7">
        <v>4</v>
      </c>
      <c r="D77" s="7">
        <f t="shared" si="81"/>
        <v>12.5700079864</v>
      </c>
      <c r="E77" s="10">
        <f t="shared" si="82"/>
        <v>10.051184100871</v>
      </c>
      <c r="F77" s="7" t="s">
        <v>83</v>
      </c>
      <c r="G77" s="1">
        <v>5</v>
      </c>
      <c r="H77" s="9">
        <f t="shared" si="63"/>
        <v>12.5700079864</v>
      </c>
      <c r="I77" s="9">
        <f t="shared" si="64"/>
        <v>285.72000798639999</v>
      </c>
      <c r="J77" s="9">
        <f t="shared" si="65"/>
        <v>8.3614234366791024E-2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0.35572613990758262</v>
      </c>
      <c r="O77" s="9">
        <f t="shared" si="83"/>
        <v>0.12822242841618853</v>
      </c>
      <c r="P77" s="9">
        <f t="shared" si="68"/>
        <v>1.0721220180670272E-2</v>
      </c>
      <c r="Q77" s="12">
        <f t="shared" si="69"/>
        <v>1.9298196325206489E-3</v>
      </c>
      <c r="R77" s="9">
        <f t="shared" si="70"/>
        <v>1.9710000000000002E-2</v>
      </c>
      <c r="S77" s="13">
        <f t="shared" si="71"/>
        <v>9.7910686581463652E-2</v>
      </c>
      <c r="T77" s="2">
        <f t="shared" si="72"/>
        <v>0.01</v>
      </c>
      <c r="U77" s="14">
        <f t="shared" si="73"/>
        <v>9.7910686581463655E-4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1.3579106865814636E-2</v>
      </c>
      <c r="AR77" s="9">
        <f t="shared" si="77"/>
        <v>10.950000000000001</v>
      </c>
      <c r="AS77" s="1">
        <f t="shared" si="78"/>
        <v>0.18</v>
      </c>
      <c r="AT77" s="1">
        <f t="shared" si="79"/>
        <v>28916.666666666668</v>
      </c>
      <c r="AU77" s="1">
        <f t="shared" si="80"/>
        <v>5185383.2669706056</v>
      </c>
    </row>
    <row r="78" spans="1:48" x14ac:dyDescent="0.15">
      <c r="C78" s="7">
        <v>5</v>
      </c>
      <c r="D78" s="7">
        <f t="shared" si="81"/>
        <v>15.2989157835484</v>
      </c>
      <c r="E78" s="10">
        <f t="shared" si="82"/>
        <v>12.5700079864</v>
      </c>
      <c r="F78" s="7" t="s">
        <v>85</v>
      </c>
      <c r="G78" s="1">
        <v>6</v>
      </c>
      <c r="H78" s="9">
        <f t="shared" si="63"/>
        <v>15.2989157835484</v>
      </c>
      <c r="I78" s="9">
        <f t="shared" si="64"/>
        <v>288.44891578354839</v>
      </c>
      <c r="J78" s="9">
        <f t="shared" si="65"/>
        <v>0.11542417198933846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0.22700120823551828</v>
      </c>
      <c r="P78" s="9">
        <f t="shared" si="68"/>
        <v>2.6201426501164096E-2</v>
      </c>
      <c r="Q78" s="12">
        <f t="shared" si="69"/>
        <v>4.716256770209537E-3</v>
      </c>
      <c r="R78" s="9">
        <f t="shared" si="70"/>
        <v>1.9710000000000002E-2</v>
      </c>
      <c r="S78" s="13">
        <f t="shared" si="71"/>
        <v>0.23928243380058531</v>
      </c>
      <c r="T78" s="2">
        <f t="shared" si="72"/>
        <v>0.01</v>
      </c>
      <c r="U78" s="14">
        <f t="shared" si="73"/>
        <v>2.3928243380058533E-3</v>
      </c>
      <c r="V78" s="13"/>
      <c r="W78" s="2"/>
      <c r="X78" s="14"/>
      <c r="Y78" s="2">
        <v>0.04</v>
      </c>
      <c r="Z78" s="2">
        <v>0.27</v>
      </c>
      <c r="AA78" s="2">
        <f t="shared" si="74"/>
        <v>1.0800000000000001E-2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1.4999999999999999E-2</v>
      </c>
      <c r="AO78" s="2">
        <v>0.72</v>
      </c>
      <c r="AP78" s="2">
        <f t="shared" si="75"/>
        <v>1.0799999999999999E-2</v>
      </c>
      <c r="AQ78" s="1">
        <f t="shared" si="76"/>
        <v>2.3992824338005855E-2</v>
      </c>
      <c r="AR78" s="9">
        <f t="shared" si="77"/>
        <v>10.950000000000001</v>
      </c>
      <c r="AS78" s="1">
        <f t="shared" si="78"/>
        <v>0.18</v>
      </c>
      <c r="AT78" s="1">
        <f t="shared" si="79"/>
        <v>28916.666666666668</v>
      </c>
      <c r="AU78" s="1">
        <f t="shared" si="80"/>
        <v>9162015.6670883484</v>
      </c>
    </row>
    <row r="79" spans="1:48" x14ac:dyDescent="0.15">
      <c r="C79" s="7">
        <v>6</v>
      </c>
      <c r="D79" s="7">
        <f t="shared" si="81"/>
        <v>19.8838136223333</v>
      </c>
      <c r="E79" s="10">
        <f t="shared" si="82"/>
        <v>15.2989157835484</v>
      </c>
      <c r="F79" s="7" t="s">
        <v>83</v>
      </c>
      <c r="G79" s="1">
        <v>7</v>
      </c>
      <c r="H79" s="9">
        <f t="shared" si="63"/>
        <v>19.8838136223333</v>
      </c>
      <c r="I79" s="9">
        <f t="shared" si="64"/>
        <v>293.0338136223333</v>
      </c>
      <c r="J79" s="9">
        <f t="shared" si="65"/>
        <v>0.19573576530643677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0.31029978173435424</v>
      </c>
      <c r="P79" s="9">
        <f t="shared" si="68"/>
        <v>6.0736765252194118E-2</v>
      </c>
      <c r="Q79" s="12">
        <f t="shared" si="69"/>
        <v>1.0932617745394941E-2</v>
      </c>
      <c r="R79" s="9">
        <f t="shared" si="70"/>
        <v>1.9710000000000002E-2</v>
      </c>
      <c r="S79" s="13">
        <f t="shared" si="71"/>
        <v>0.55467365527117907</v>
      </c>
      <c r="T79" s="2">
        <f t="shared" si="72"/>
        <v>0.01</v>
      </c>
      <c r="U79" s="14">
        <f t="shared" si="73"/>
        <v>5.5467365527117904E-3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2.7146736552711791E-2</v>
      </c>
      <c r="AR79" s="9">
        <f t="shared" si="77"/>
        <v>10.950000000000001</v>
      </c>
      <c r="AS79" s="1">
        <f t="shared" si="78"/>
        <v>0.18</v>
      </c>
      <c r="AT79" s="1">
        <f t="shared" si="79"/>
        <v>28916.666666666668</v>
      </c>
      <c r="AU79" s="1">
        <f t="shared" si="80"/>
        <v>10366383.803022392</v>
      </c>
    </row>
    <row r="80" spans="1:48" x14ac:dyDescent="0.15">
      <c r="C80" s="7">
        <v>7</v>
      </c>
      <c r="D80" s="7">
        <f t="shared" si="81"/>
        <v>23.4601153858065</v>
      </c>
      <c r="E80" s="10">
        <f t="shared" si="82"/>
        <v>19.8838136223333</v>
      </c>
      <c r="F80" s="7" t="s">
        <v>83</v>
      </c>
      <c r="G80" s="1">
        <v>8</v>
      </c>
      <c r="H80" s="9">
        <f t="shared" si="63"/>
        <v>23.4601153858065</v>
      </c>
      <c r="I80" s="9">
        <f t="shared" si="64"/>
        <v>296.61011538580647</v>
      </c>
      <c r="J80" s="9">
        <f t="shared" si="65"/>
        <v>0.29218821279032547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0.35906301648216016</v>
      </c>
      <c r="P80" s="9">
        <f t="shared" si="68"/>
        <v>0.10491398106502556</v>
      </c>
      <c r="Q80" s="12">
        <f t="shared" si="69"/>
        <v>1.8884516591704599E-2</v>
      </c>
      <c r="R80" s="9">
        <f t="shared" si="70"/>
        <v>1.9710000000000002E-2</v>
      </c>
      <c r="S80" s="13">
        <f t="shared" si="71"/>
        <v>0.95811854853904599</v>
      </c>
      <c r="T80" s="2">
        <f t="shared" si="72"/>
        <v>0.01</v>
      </c>
      <c r="U80" s="14">
        <f t="shared" si="73"/>
        <v>9.5811854853904595E-3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3.1181185485390461E-2</v>
      </c>
      <c r="AR80" s="9">
        <f t="shared" si="77"/>
        <v>10.950000000000001</v>
      </c>
      <c r="AS80" s="1">
        <f t="shared" si="78"/>
        <v>0.18</v>
      </c>
      <c r="AT80" s="1">
        <f t="shared" si="79"/>
        <v>28916.666666666668</v>
      </c>
      <c r="AU80" s="1">
        <f t="shared" si="80"/>
        <v>11906997.93867117</v>
      </c>
    </row>
    <row r="81" spans="1:48" x14ac:dyDescent="0.15">
      <c r="C81" s="7">
        <v>8</v>
      </c>
      <c r="D81" s="7">
        <f t="shared" si="81"/>
        <v>23.371700576451602</v>
      </c>
      <c r="E81" s="10">
        <f t="shared" si="82"/>
        <v>23.4601153858065</v>
      </c>
      <c r="F81" s="7" t="s">
        <v>83</v>
      </c>
      <c r="G81" s="1">
        <v>9</v>
      </c>
      <c r="H81" s="9">
        <f t="shared" si="63"/>
        <v>23.371700576451602</v>
      </c>
      <c r="I81" s="9">
        <f t="shared" si="64"/>
        <v>296.52170057645156</v>
      </c>
      <c r="J81" s="9">
        <f t="shared" si="65"/>
        <v>0.28934219699266456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0.36364903541713456</v>
      </c>
      <c r="P81" s="9">
        <f t="shared" si="68"/>
        <v>0.105219010841857</v>
      </c>
      <c r="Q81" s="12">
        <f t="shared" si="69"/>
        <v>1.8939421951534259E-2</v>
      </c>
      <c r="R81" s="9">
        <f t="shared" si="70"/>
        <v>1.9710000000000002E-2</v>
      </c>
      <c r="S81" s="13">
        <f t="shared" si="71"/>
        <v>0.96090420860143366</v>
      </c>
      <c r="T81" s="2">
        <f t="shared" si="72"/>
        <v>0.01</v>
      </c>
      <c r="U81" s="14">
        <f t="shared" si="73"/>
        <v>9.6090420860143362E-3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3.1209042086014337E-2</v>
      </c>
      <c r="AR81" s="9">
        <f t="shared" si="77"/>
        <v>10.950000000000001</v>
      </c>
      <c r="AS81" s="1">
        <f t="shared" si="78"/>
        <v>0.18</v>
      </c>
      <c r="AT81" s="1">
        <f t="shared" si="79"/>
        <v>28916.666666666668</v>
      </c>
      <c r="AU81" s="1">
        <f t="shared" si="80"/>
        <v>11917635.394593501</v>
      </c>
    </row>
    <row r="82" spans="1:48" x14ac:dyDescent="0.15">
      <c r="C82" s="7">
        <v>9</v>
      </c>
      <c r="D82" s="7">
        <f t="shared" si="81"/>
        <v>20.673417628333301</v>
      </c>
      <c r="E82" s="10">
        <f t="shared" si="82"/>
        <v>23.371700576451602</v>
      </c>
      <c r="F82" s="7" t="s">
        <v>83</v>
      </c>
      <c r="G82" s="1">
        <v>10</v>
      </c>
      <c r="H82" s="9">
        <f t="shared" si="63"/>
        <v>20.673417628333301</v>
      </c>
      <c r="I82" s="9">
        <f t="shared" si="64"/>
        <v>293.82341762833329</v>
      </c>
      <c r="J82" s="9">
        <f t="shared" si="65"/>
        <v>0.21401783301941782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0.36793002457527757</v>
      </c>
      <c r="P82" s="9">
        <f t="shared" si="68"/>
        <v>7.8743586562382048E-2</v>
      </c>
      <c r="Q82" s="12">
        <f t="shared" si="69"/>
        <v>1.4173845581228767E-2</v>
      </c>
      <c r="R82" s="9">
        <f t="shared" si="70"/>
        <v>1.9710000000000002E-2</v>
      </c>
      <c r="S82" s="13">
        <f t="shared" si="71"/>
        <v>0.71911951198522406</v>
      </c>
      <c r="T82" s="2">
        <f t="shared" si="72"/>
        <v>0.01</v>
      </c>
      <c r="U82" s="14">
        <f t="shared" si="73"/>
        <v>7.191195119852241E-3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2.8791195119852241E-2</v>
      </c>
      <c r="AR82" s="9">
        <f t="shared" si="77"/>
        <v>10.950000000000001</v>
      </c>
      <c r="AS82" s="1">
        <f t="shared" si="78"/>
        <v>0.18</v>
      </c>
      <c r="AT82" s="1">
        <f t="shared" si="79"/>
        <v>28916.666666666668</v>
      </c>
      <c r="AU82" s="1">
        <f t="shared" si="80"/>
        <v>10994344.685983231</v>
      </c>
    </row>
    <row r="83" spans="1:48" x14ac:dyDescent="0.15">
      <c r="C83" s="7">
        <v>10</v>
      </c>
      <c r="D83" s="7">
        <f t="shared" si="81"/>
        <v>16.9214556793548</v>
      </c>
      <c r="E83" s="10">
        <f t="shared" si="82"/>
        <v>20.673417628333301</v>
      </c>
      <c r="F83" s="7" t="s">
        <v>83</v>
      </c>
      <c r="G83" s="1">
        <v>11</v>
      </c>
      <c r="H83" s="9">
        <f t="shared" si="63"/>
        <v>16.9214556793548</v>
      </c>
      <c r="I83" s="9">
        <f t="shared" si="64"/>
        <v>290.07145567935476</v>
      </c>
      <c r="J83" s="9">
        <f t="shared" si="65"/>
        <v>0.13941137868160289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0.2747271161122507</v>
      </c>
      <c r="O83" s="9">
        <f t="shared" si="83"/>
        <v>0.12395932190064485</v>
      </c>
      <c r="P83" s="9">
        <f t="shared" si="68"/>
        <v>1.7281339966605511E-2</v>
      </c>
      <c r="Q83" s="12">
        <f t="shared" si="69"/>
        <v>3.1106411939889919E-3</v>
      </c>
      <c r="R83" s="9">
        <f t="shared" si="70"/>
        <v>1.9710000000000002E-2</v>
      </c>
      <c r="S83" s="13">
        <f t="shared" si="71"/>
        <v>0.15782045631603203</v>
      </c>
      <c r="T83" s="2">
        <f t="shared" si="72"/>
        <v>0.01</v>
      </c>
      <c r="U83" s="14">
        <f t="shared" si="73"/>
        <v>1.5782045631603204E-3</v>
      </c>
      <c r="V83" s="13"/>
      <c r="W83" s="2"/>
      <c r="X83" s="14"/>
      <c r="Y83" s="2">
        <v>0.04</v>
      </c>
      <c r="Z83" s="2">
        <v>0.27</v>
      </c>
      <c r="AA83" s="2">
        <f t="shared" si="74"/>
        <v>1.0800000000000001E-2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1.4999999999999999E-2</v>
      </c>
      <c r="AO83" s="2">
        <v>0.72</v>
      </c>
      <c r="AP83" s="2">
        <f t="shared" si="75"/>
        <v>1.0799999999999999E-2</v>
      </c>
      <c r="AQ83" s="1">
        <f t="shared" si="76"/>
        <v>2.3178204563160321E-2</v>
      </c>
      <c r="AR83" s="9">
        <f t="shared" si="77"/>
        <v>10.950000000000001</v>
      </c>
      <c r="AS83" s="1">
        <f t="shared" si="78"/>
        <v>0.18</v>
      </c>
      <c r="AT83" s="1">
        <f t="shared" si="79"/>
        <v>28916.666666666668</v>
      </c>
      <c r="AU83" s="1">
        <f t="shared" si="80"/>
        <v>8850941.0293254182</v>
      </c>
    </row>
    <row r="84" spans="1:48" x14ac:dyDescent="0.15">
      <c r="C84" s="7">
        <v>11</v>
      </c>
      <c r="D84" s="7">
        <f t="shared" si="81"/>
        <v>11.785921780566699</v>
      </c>
      <c r="E84" s="10">
        <f t="shared" si="82"/>
        <v>16.9214556793548</v>
      </c>
      <c r="F84" s="7" t="s">
        <v>85</v>
      </c>
      <c r="G84" s="1">
        <v>12</v>
      </c>
      <c r="H84" s="9">
        <f t="shared" si="63"/>
        <v>11.785921780566699</v>
      </c>
      <c r="I84" s="9">
        <f t="shared" si="64"/>
        <v>284.93592178056667</v>
      </c>
      <c r="J84" s="9">
        <f t="shared" si="65"/>
        <v>7.6129647083897634E-2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0.21617798193403936</v>
      </c>
      <c r="P84" s="9">
        <f t="shared" si="68"/>
        <v>1.6457553471947616E-2</v>
      </c>
      <c r="Q84" s="12">
        <f t="shared" si="69"/>
        <v>2.9623596249505708E-3</v>
      </c>
      <c r="R84" s="9">
        <f t="shared" si="70"/>
        <v>1.9710000000000002E-2</v>
      </c>
      <c r="S84" s="13">
        <f t="shared" si="71"/>
        <v>0.15029729198125674</v>
      </c>
      <c r="T84" s="2">
        <f t="shared" si="72"/>
        <v>0.01</v>
      </c>
      <c r="U84" s="14">
        <f t="shared" si="73"/>
        <v>1.5029729198125675E-3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1.4102972919812568E-2</v>
      </c>
      <c r="AR84" s="9">
        <f t="shared" si="77"/>
        <v>10.950000000000001</v>
      </c>
      <c r="AS84" s="1">
        <f t="shared" si="78"/>
        <v>0.18</v>
      </c>
      <c r="AT84" s="1">
        <f t="shared" si="79"/>
        <v>28916.666666666668</v>
      </c>
      <c r="AU84" s="1">
        <f t="shared" si="80"/>
        <v>5385429.2860039659</v>
      </c>
      <c r="AV84" s="1">
        <f>SUM(AU73:AU84)</f>
        <v>95231379.104219601</v>
      </c>
    </row>
    <row r="85" spans="1:48" x14ac:dyDescent="0.15">
      <c r="C85" s="7">
        <v>12</v>
      </c>
      <c r="D85" s="7">
        <f t="shared" si="81"/>
        <v>10.0517252163548</v>
      </c>
      <c r="E85" s="10">
        <f t="shared" si="82"/>
        <v>11.785921780566699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9.2780078864516096</v>
      </c>
      <c r="E89" s="7"/>
      <c r="F89" s="7"/>
      <c r="G89" s="1">
        <v>1</v>
      </c>
      <c r="H89" s="9">
        <f t="shared" ref="H89:H100" si="84">E90</f>
        <v>9.2780078864516096</v>
      </c>
      <c r="I89" s="9">
        <f t="shared" ref="I89:I100" si="85">H89+273.15</f>
        <v>282.42800788645161</v>
      </c>
      <c r="J89" s="9">
        <f t="shared" ref="J89:J100" si="86">EXP(($C$15*(I89-$C$13))/($C$16*I89*$C$13))</f>
        <v>5.6204529946620077E-2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0.29818048761255483</v>
      </c>
      <c r="Q89" s="12">
        <f t="shared" ref="Q89:Q100" si="90">P89*$B$91</f>
        <v>0.13418121942564967</v>
      </c>
      <c r="R89" s="9">
        <f t="shared" ref="R89:R100" si="91">L89*$B$91</f>
        <v>2.3873737500000001</v>
      </c>
      <c r="S89" s="13">
        <f t="shared" ref="S89:S100" si="92">Q89/R89</f>
        <v>5.6204529946620077E-2</v>
      </c>
      <c r="T89" s="2">
        <f t="shared" ref="T89:T100" si="93">$B$90/100</f>
        <v>0.51</v>
      </c>
      <c r="U89" s="14">
        <f t="shared" ref="U89:U100" si="94">S89*T89</f>
        <v>2.8664310272776241E-2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3.8979289547242037E-2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179250</v>
      </c>
      <c r="AN89" s="1">
        <f t="shared" ref="AN89:AN100" si="99">AM89*10000*AK89*AJ89</f>
        <v>726826591.6809696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10.7025019815161</v>
      </c>
      <c r="E90" s="10">
        <f t="shared" ref="E90:E101" si="101">D89</f>
        <v>9.2780078864516096</v>
      </c>
      <c r="F90" s="7" t="s">
        <v>83</v>
      </c>
      <c r="G90" s="1">
        <v>2</v>
      </c>
      <c r="H90" s="9">
        <f t="shared" si="84"/>
        <v>10.7025019815161</v>
      </c>
      <c r="I90" s="9">
        <f t="shared" si="85"/>
        <v>283.85250198151607</v>
      </c>
      <c r="J90" s="9">
        <f t="shared" si="86"/>
        <v>6.6820454512533226E-2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10.312369512387445</v>
      </c>
      <c r="P90" s="9">
        <f t="shared" si="89"/>
        <v>0.68907721791891974</v>
      </c>
      <c r="Q90" s="12">
        <f t="shared" si="90"/>
        <v>0.31008474806351388</v>
      </c>
      <c r="R90" s="9">
        <f t="shared" si="91"/>
        <v>2.3873737500000001</v>
      </c>
      <c r="S90" s="13">
        <f t="shared" si="92"/>
        <v>0.12988529678837002</v>
      </c>
      <c r="T90" s="2">
        <f t="shared" si="93"/>
        <v>0.51</v>
      </c>
      <c r="U90" s="14">
        <f t="shared" si="94"/>
        <v>6.6241501362068717E-2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5.030881266066372E-2</v>
      </c>
      <c r="AK90" s="9">
        <f t="shared" si="96"/>
        <v>10.4025</v>
      </c>
      <c r="AL90" s="1">
        <f t="shared" si="97"/>
        <v>0.45</v>
      </c>
      <c r="AM90" s="17">
        <f t="shared" si="98"/>
        <v>179250</v>
      </c>
      <c r="AN90" s="1">
        <f t="shared" si="99"/>
        <v>938082331.98682868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9.8332775223103397</v>
      </c>
      <c r="E91" s="10">
        <f t="shared" si="101"/>
        <v>10.7025019815161</v>
      </c>
      <c r="F91" s="7" t="s">
        <v>83</v>
      </c>
      <c r="G91" s="1">
        <v>3</v>
      </c>
      <c r="H91" s="9">
        <f t="shared" si="84"/>
        <v>9.8332775223103397</v>
      </c>
      <c r="I91" s="9">
        <f t="shared" si="85"/>
        <v>282.98327752231035</v>
      </c>
      <c r="J91" s="9">
        <f t="shared" si="86"/>
        <v>6.01381710029825E-2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14.928567294468525</v>
      </c>
      <c r="P91" s="9">
        <f t="shared" si="89"/>
        <v>0.89777673278427994</v>
      </c>
      <c r="Q91" s="12">
        <f t="shared" si="90"/>
        <v>0.40399952975292597</v>
      </c>
      <c r="R91" s="9">
        <f t="shared" si="91"/>
        <v>2.3873737500000001</v>
      </c>
      <c r="S91" s="13">
        <f t="shared" si="92"/>
        <v>0.16922341118684325</v>
      </c>
      <c r="T91" s="2">
        <f t="shared" si="93"/>
        <v>0.51</v>
      </c>
      <c r="U91" s="14">
        <f t="shared" si="94"/>
        <v>8.6303939705290059E-2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5.635763782114496E-2</v>
      </c>
      <c r="AK91" s="9">
        <f t="shared" si="96"/>
        <v>10.4025</v>
      </c>
      <c r="AL91" s="1">
        <f t="shared" si="97"/>
        <v>0.45</v>
      </c>
      <c r="AM91" s="17">
        <f t="shared" si="98"/>
        <v>179250</v>
      </c>
      <c r="AN91" s="1">
        <f t="shared" si="99"/>
        <v>1050871636.9262704</v>
      </c>
    </row>
    <row r="92" spans="1:48" x14ac:dyDescent="0.15">
      <c r="C92" s="7">
        <v>3</v>
      </c>
      <c r="D92" s="7">
        <f t="shared" si="100"/>
        <v>10.051184100871</v>
      </c>
      <c r="E92" s="10">
        <f t="shared" si="101"/>
        <v>9.8332775223103397</v>
      </c>
      <c r="F92" s="7" t="s">
        <v>83</v>
      </c>
      <c r="G92" s="1">
        <v>4</v>
      </c>
      <c r="H92" s="9">
        <f t="shared" si="84"/>
        <v>10.051184100871</v>
      </c>
      <c r="I92" s="9">
        <f t="shared" si="85"/>
        <v>283.20118410087099</v>
      </c>
      <c r="J92" s="9">
        <f t="shared" si="86"/>
        <v>6.1751571051951351E-2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19.336065561684244</v>
      </c>
      <c r="P92" s="9">
        <f t="shared" si="89"/>
        <v>1.1940324263975342</v>
      </c>
      <c r="Q92" s="12">
        <f t="shared" si="90"/>
        <v>0.53731459187889041</v>
      </c>
      <c r="R92" s="9">
        <f t="shared" si="91"/>
        <v>2.3873737500000001</v>
      </c>
      <c r="S92" s="13">
        <f t="shared" si="92"/>
        <v>0.22506513355057639</v>
      </c>
      <c r="T92" s="2">
        <f t="shared" si="93"/>
        <v>0.51</v>
      </c>
      <c r="U92" s="14">
        <f t="shared" si="94"/>
        <v>0.11478321811079396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6.494414026040439E-2</v>
      </c>
      <c r="AK92" s="9">
        <f t="shared" si="96"/>
        <v>10.4025</v>
      </c>
      <c r="AL92" s="1">
        <f t="shared" si="97"/>
        <v>0.45</v>
      </c>
      <c r="AM92" s="17">
        <f t="shared" si="98"/>
        <v>179250</v>
      </c>
      <c r="AN92" s="1">
        <f t="shared" si="99"/>
        <v>1210979693.6630006</v>
      </c>
    </row>
    <row r="93" spans="1:48" x14ac:dyDescent="0.15">
      <c r="C93" s="7">
        <v>4</v>
      </c>
      <c r="D93" s="7">
        <f t="shared" si="100"/>
        <v>12.5700079864</v>
      </c>
      <c r="E93" s="10">
        <f t="shared" si="101"/>
        <v>10.051184100871</v>
      </c>
      <c r="F93" s="7" t="s">
        <v>83</v>
      </c>
      <c r="G93" s="1">
        <v>5</v>
      </c>
      <c r="H93" s="9">
        <f t="shared" si="84"/>
        <v>12.5700079864</v>
      </c>
      <c r="I93" s="9">
        <f t="shared" si="85"/>
        <v>285.72000798639999</v>
      </c>
      <c r="J93" s="9">
        <f t="shared" si="86"/>
        <v>8.3614234366791024E-2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17.234931478522373</v>
      </c>
      <c r="O93" s="9">
        <f t="shared" si="102"/>
        <v>6.2123766567643379</v>
      </c>
      <c r="P93" s="9">
        <f t="shared" si="89"/>
        <v>0.51944311775347507</v>
      </c>
      <c r="Q93" s="12">
        <f t="shared" si="90"/>
        <v>0.2337494029890638</v>
      </c>
      <c r="R93" s="9">
        <f t="shared" si="91"/>
        <v>2.3873737500000001</v>
      </c>
      <c r="S93" s="13">
        <f t="shared" si="92"/>
        <v>9.7910686581463749E-2</v>
      </c>
      <c r="T93" s="2">
        <f t="shared" si="93"/>
        <v>0.51</v>
      </c>
      <c r="U93" s="14">
        <f t="shared" si="94"/>
        <v>4.993445015654651E-2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70</v>
      </c>
      <c r="AC93" s="2">
        <v>0.26</v>
      </c>
      <c r="AD93" s="2">
        <v>22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4.5392236722198775E-2</v>
      </c>
      <c r="AK93" s="9">
        <f t="shared" si="96"/>
        <v>10.4025</v>
      </c>
      <c r="AL93" s="1">
        <f t="shared" si="97"/>
        <v>0.45</v>
      </c>
      <c r="AM93" s="17">
        <f t="shared" si="98"/>
        <v>179250</v>
      </c>
      <c r="AN93" s="1">
        <f t="shared" si="99"/>
        <v>846405490.93604088</v>
      </c>
    </row>
    <row r="94" spans="1:48" x14ac:dyDescent="0.15">
      <c r="C94" s="7">
        <v>5</v>
      </c>
      <c r="D94" s="7">
        <f t="shared" si="100"/>
        <v>15.2989157835484</v>
      </c>
      <c r="E94" s="10">
        <f t="shared" si="101"/>
        <v>12.5700079864</v>
      </c>
      <c r="F94" s="7" t="s">
        <v>85</v>
      </c>
      <c r="G94" s="1">
        <v>6</v>
      </c>
      <c r="H94" s="9">
        <f t="shared" si="84"/>
        <v>15.2989157835484</v>
      </c>
      <c r="I94" s="9">
        <f t="shared" si="85"/>
        <v>288.44891578354839</v>
      </c>
      <c r="J94" s="9">
        <f t="shared" si="86"/>
        <v>0.11542417198933846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10.998208539010863</v>
      </c>
      <c r="P94" s="9">
        <f t="shared" si="89"/>
        <v>1.2694591139814007</v>
      </c>
      <c r="Q94" s="12">
        <f t="shared" si="90"/>
        <v>0.57125660129163036</v>
      </c>
      <c r="R94" s="9">
        <f t="shared" si="91"/>
        <v>2.3873737500000001</v>
      </c>
      <c r="S94" s="13">
        <f t="shared" si="92"/>
        <v>0.23928243380058542</v>
      </c>
      <c r="T94" s="2">
        <f t="shared" si="93"/>
        <v>0.51</v>
      </c>
      <c r="U94" s="14">
        <f t="shared" si="94"/>
        <v>0.12203404123829857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118</v>
      </c>
      <c r="AC94" s="2">
        <v>0.26</v>
      </c>
      <c r="AD94" s="2">
        <v>43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8.3248263433347014E-2</v>
      </c>
      <c r="AK94" s="9">
        <f t="shared" si="96"/>
        <v>10.4025</v>
      </c>
      <c r="AL94" s="1">
        <f t="shared" si="97"/>
        <v>0.45</v>
      </c>
      <c r="AM94" s="17">
        <f t="shared" si="98"/>
        <v>179250</v>
      </c>
      <c r="AN94" s="1">
        <f t="shared" si="99"/>
        <v>1552287183.2049658</v>
      </c>
    </row>
    <row r="95" spans="1:48" x14ac:dyDescent="0.15">
      <c r="C95" s="7">
        <v>6</v>
      </c>
      <c r="D95" s="7">
        <f t="shared" si="100"/>
        <v>19.8838136223333</v>
      </c>
      <c r="E95" s="10">
        <f t="shared" si="101"/>
        <v>15.2989157835484</v>
      </c>
      <c r="F95" s="7" t="s">
        <v>83</v>
      </c>
      <c r="G95" s="1">
        <v>7</v>
      </c>
      <c r="H95" s="9">
        <f t="shared" si="84"/>
        <v>19.8838136223333</v>
      </c>
      <c r="I95" s="9">
        <f t="shared" si="85"/>
        <v>293.0338136223333</v>
      </c>
      <c r="J95" s="9">
        <f t="shared" si="86"/>
        <v>0.19573576530643677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15.034024425029461</v>
      </c>
      <c r="P95" s="9">
        <f t="shared" si="89"/>
        <v>2.9426962764688045</v>
      </c>
      <c r="Q95" s="12">
        <f t="shared" si="90"/>
        <v>1.324213324410962</v>
      </c>
      <c r="R95" s="9">
        <f t="shared" si="91"/>
        <v>2.3873737500000001</v>
      </c>
      <c r="S95" s="13">
        <f t="shared" si="92"/>
        <v>0.55467365527117907</v>
      </c>
      <c r="T95" s="2">
        <f t="shared" si="93"/>
        <v>0.51</v>
      </c>
      <c r="U95" s="14">
        <f t="shared" si="94"/>
        <v>0.28288356418830135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0.13174439460277287</v>
      </c>
      <c r="AK95" s="9">
        <f t="shared" si="96"/>
        <v>10.4025</v>
      </c>
      <c r="AL95" s="1">
        <f t="shared" si="97"/>
        <v>0.45</v>
      </c>
      <c r="AM95" s="17">
        <f t="shared" si="98"/>
        <v>179250</v>
      </c>
      <c r="AN95" s="1">
        <f t="shared" si="99"/>
        <v>2456569383.7532058</v>
      </c>
    </row>
    <row r="96" spans="1:48" x14ac:dyDescent="0.15">
      <c r="C96" s="7">
        <v>7</v>
      </c>
      <c r="D96" s="7">
        <f t="shared" si="100"/>
        <v>23.4601153858065</v>
      </c>
      <c r="E96" s="10">
        <f t="shared" si="101"/>
        <v>19.8838136223333</v>
      </c>
      <c r="F96" s="7" t="s">
        <v>83</v>
      </c>
      <c r="G96" s="1">
        <v>8</v>
      </c>
      <c r="H96" s="9">
        <f t="shared" si="84"/>
        <v>23.4601153858065</v>
      </c>
      <c r="I96" s="9">
        <f t="shared" si="85"/>
        <v>296.61011538580647</v>
      </c>
      <c r="J96" s="9">
        <f t="shared" si="86"/>
        <v>0.29218821279032547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17.396603148560654</v>
      </c>
      <c r="P96" s="9">
        <f t="shared" si="89"/>
        <v>5.0830823826004865</v>
      </c>
      <c r="Q96" s="12">
        <f t="shared" si="90"/>
        <v>2.287387072170219</v>
      </c>
      <c r="R96" s="9">
        <f t="shared" si="91"/>
        <v>2.3873737500000001</v>
      </c>
      <c r="S96" s="13">
        <f t="shared" si="92"/>
        <v>0.95811854853904588</v>
      </c>
      <c r="T96" s="2">
        <f t="shared" si="93"/>
        <v>0.51</v>
      </c>
      <c r="U96" s="14">
        <f t="shared" si="94"/>
        <v>0.48864045975491338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0.19378009861610637</v>
      </c>
      <c r="AK96" s="9">
        <f t="shared" si="96"/>
        <v>10.4025</v>
      </c>
      <c r="AL96" s="1">
        <f t="shared" si="97"/>
        <v>0.45</v>
      </c>
      <c r="AM96" s="17">
        <f t="shared" si="98"/>
        <v>179250</v>
      </c>
      <c r="AN96" s="1">
        <f t="shared" si="99"/>
        <v>3613316975.4683785</v>
      </c>
    </row>
    <row r="97" spans="1:50" x14ac:dyDescent="0.15">
      <c r="C97" s="7">
        <v>8</v>
      </c>
      <c r="D97" s="7">
        <f t="shared" si="100"/>
        <v>23.371700576451602</v>
      </c>
      <c r="E97" s="10">
        <f t="shared" si="101"/>
        <v>23.4601153858065</v>
      </c>
      <c r="F97" s="7" t="s">
        <v>83</v>
      </c>
      <c r="G97" s="1">
        <v>9</v>
      </c>
      <c r="H97" s="9">
        <f t="shared" si="84"/>
        <v>23.371700576451602</v>
      </c>
      <c r="I97" s="9">
        <f t="shared" si="85"/>
        <v>296.52170057645156</v>
      </c>
      <c r="J97" s="9">
        <f t="shared" si="86"/>
        <v>0.28934219699266456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17.618795765960165</v>
      </c>
      <c r="P97" s="9">
        <f t="shared" si="89"/>
        <v>5.0978610752879705</v>
      </c>
      <c r="Q97" s="12">
        <f t="shared" si="90"/>
        <v>2.2940374838795869</v>
      </c>
      <c r="R97" s="9">
        <f t="shared" si="91"/>
        <v>2.3873737500000001</v>
      </c>
      <c r="S97" s="13">
        <f t="shared" si="92"/>
        <v>0.96090420860143366</v>
      </c>
      <c r="T97" s="2">
        <f t="shared" si="93"/>
        <v>0.51</v>
      </c>
      <c r="U97" s="14">
        <f t="shared" si="94"/>
        <v>0.49006114638673115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0.19420843563559945</v>
      </c>
      <c r="AK97" s="9">
        <f t="shared" si="96"/>
        <v>10.4025</v>
      </c>
      <c r="AL97" s="1">
        <f t="shared" si="97"/>
        <v>0.45</v>
      </c>
      <c r="AM97" s="17">
        <f t="shared" si="98"/>
        <v>179250</v>
      </c>
      <c r="AN97" s="1">
        <f t="shared" si="99"/>
        <v>3621303953.6710367</v>
      </c>
    </row>
    <row r="98" spans="1:50" x14ac:dyDescent="0.15">
      <c r="C98" s="7">
        <v>9</v>
      </c>
      <c r="D98" s="7">
        <f t="shared" si="100"/>
        <v>20.673417628333301</v>
      </c>
      <c r="E98" s="10">
        <f t="shared" si="101"/>
        <v>23.371700576451602</v>
      </c>
      <c r="F98" s="7" t="s">
        <v>83</v>
      </c>
      <c r="G98" s="1">
        <v>10</v>
      </c>
      <c r="H98" s="9">
        <f t="shared" si="84"/>
        <v>20.673417628333301</v>
      </c>
      <c r="I98" s="9">
        <f t="shared" si="85"/>
        <v>293.82341762833329</v>
      </c>
      <c r="J98" s="9">
        <f t="shared" si="86"/>
        <v>0.21401783301941782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17.826209690672197</v>
      </c>
      <c r="P98" s="9">
        <f t="shared" si="89"/>
        <v>3.81512676894741</v>
      </c>
      <c r="Q98" s="12">
        <f t="shared" si="90"/>
        <v>1.7168070460263345</v>
      </c>
      <c r="R98" s="9">
        <f t="shared" si="91"/>
        <v>2.3873737500000001</v>
      </c>
      <c r="S98" s="13">
        <f t="shared" si="92"/>
        <v>0.71911951198522417</v>
      </c>
      <c r="T98" s="2">
        <f t="shared" si="93"/>
        <v>0.51</v>
      </c>
      <c r="U98" s="14">
        <f t="shared" si="94"/>
        <v>0.36675095111246431</v>
      </c>
      <c r="V98" s="2">
        <v>220.1</v>
      </c>
      <c r="W98" s="2">
        <v>0.06</v>
      </c>
      <c r="X98" s="2">
        <v>12.1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0.157030411760408</v>
      </c>
      <c r="AK98" s="9">
        <f t="shared" si="96"/>
        <v>10.4025</v>
      </c>
      <c r="AL98" s="1">
        <f t="shared" si="97"/>
        <v>0.45</v>
      </c>
      <c r="AM98" s="17">
        <f t="shared" si="98"/>
        <v>179250</v>
      </c>
      <c r="AN98" s="1">
        <f t="shared" si="99"/>
        <v>2928064628.5702271</v>
      </c>
    </row>
    <row r="99" spans="1:50" x14ac:dyDescent="0.15">
      <c r="C99" s="7">
        <v>10</v>
      </c>
      <c r="D99" s="7">
        <f t="shared" si="100"/>
        <v>16.9214556793548</v>
      </c>
      <c r="E99" s="10">
        <f t="shared" si="101"/>
        <v>20.673417628333301</v>
      </c>
      <c r="F99" s="7" t="s">
        <v>83</v>
      </c>
      <c r="G99" s="1">
        <v>11</v>
      </c>
      <c r="H99" s="9">
        <f t="shared" si="84"/>
        <v>16.9214556793548</v>
      </c>
      <c r="I99" s="9">
        <f t="shared" si="85"/>
        <v>290.07145567935476</v>
      </c>
      <c r="J99" s="9">
        <f t="shared" si="86"/>
        <v>0.13941137868160289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13.310528775638547</v>
      </c>
      <c r="O99" s="9">
        <f t="shared" si="102"/>
        <v>6.0058291460862403</v>
      </c>
      <c r="P99" s="9">
        <f t="shared" si="89"/>
        <v>0.83728092138203658</v>
      </c>
      <c r="Q99" s="12">
        <f t="shared" si="90"/>
        <v>0.37677641462191647</v>
      </c>
      <c r="R99" s="9">
        <f t="shared" si="91"/>
        <v>2.3873737500000001</v>
      </c>
      <c r="S99" s="13">
        <f t="shared" si="92"/>
        <v>0.15782045631603198</v>
      </c>
      <c r="T99" s="2">
        <f t="shared" si="93"/>
        <v>0.51</v>
      </c>
      <c r="U99" s="14">
        <f t="shared" si="94"/>
        <v>8.0488432721176312E-2</v>
      </c>
      <c r="V99" s="2">
        <v>220.1</v>
      </c>
      <c r="W99" s="2">
        <v>0.06</v>
      </c>
      <c r="X99" s="2">
        <v>12.1</v>
      </c>
      <c r="Y99" s="2">
        <v>0.14000000000000001</v>
      </c>
      <c r="Z99" s="2"/>
      <c r="AA99" s="2"/>
      <c r="AB99" s="2">
        <v>118</v>
      </c>
      <c r="AC99" s="2">
        <v>0.26</v>
      </c>
      <c r="AD99" s="2">
        <v>43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7.0710262465434659E-2</v>
      </c>
      <c r="AK99" s="9">
        <f t="shared" si="96"/>
        <v>10.4025</v>
      </c>
      <c r="AL99" s="1">
        <f t="shared" si="97"/>
        <v>0.45</v>
      </c>
      <c r="AM99" s="17">
        <f t="shared" si="98"/>
        <v>179250</v>
      </c>
      <c r="AN99" s="1">
        <f t="shared" si="99"/>
        <v>1318497583.2443061</v>
      </c>
    </row>
    <row r="100" spans="1:50" x14ac:dyDescent="0.15">
      <c r="C100" s="7">
        <v>11</v>
      </c>
      <c r="D100" s="7">
        <f t="shared" si="100"/>
        <v>11.785921780566699</v>
      </c>
      <c r="E100" s="10">
        <f t="shared" si="101"/>
        <v>16.9214556793548</v>
      </c>
      <c r="F100" s="7" t="s">
        <v>85</v>
      </c>
      <c r="G100" s="1">
        <v>12</v>
      </c>
      <c r="H100" s="9">
        <f t="shared" si="84"/>
        <v>11.785921780566699</v>
      </c>
      <c r="I100" s="9">
        <f t="shared" si="85"/>
        <v>284.93592178056667</v>
      </c>
      <c r="J100" s="9">
        <f t="shared" si="86"/>
        <v>7.6129647083897634E-2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10.473823224704203</v>
      </c>
      <c r="P100" s="9">
        <f t="shared" si="89"/>
        <v>0.79736846571586162</v>
      </c>
      <c r="Q100" s="12">
        <f t="shared" si="90"/>
        <v>0.35881580957213771</v>
      </c>
      <c r="R100" s="9">
        <f t="shared" si="91"/>
        <v>2.3873737500000001</v>
      </c>
      <c r="S100" s="13">
        <f t="shared" si="92"/>
        <v>0.15029729198125669</v>
      </c>
      <c r="T100" s="2">
        <f t="shared" si="93"/>
        <v>0.51</v>
      </c>
      <c r="U100" s="14">
        <f t="shared" si="94"/>
        <v>7.6651618910440908E-2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5.3447463101497936E-2</v>
      </c>
      <c r="AK100" s="9">
        <f t="shared" si="96"/>
        <v>10.4025</v>
      </c>
      <c r="AL100" s="1">
        <f t="shared" si="97"/>
        <v>0.45</v>
      </c>
      <c r="AM100" s="17">
        <f t="shared" si="98"/>
        <v>179250</v>
      </c>
      <c r="AN100" s="1">
        <f t="shared" si="99"/>
        <v>996607118.58214808</v>
      </c>
      <c r="AO100" s="1">
        <f>SUM(AN89:AN100)</f>
        <v>21259812571.687378</v>
      </c>
    </row>
    <row r="101" spans="1:50" x14ac:dyDescent="0.15">
      <c r="C101" s="7">
        <v>12</v>
      </c>
      <c r="D101" s="7">
        <f t="shared" si="100"/>
        <v>10.0517252163548</v>
      </c>
      <c r="E101" s="10">
        <f t="shared" si="101"/>
        <v>11.785921780566699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9.2780078864516096</v>
      </c>
      <c r="E105" s="7"/>
      <c r="F105" s="7"/>
      <c r="G105" s="1">
        <v>1</v>
      </c>
      <c r="H105" s="9">
        <f t="shared" ref="H105:H116" si="103">E106</f>
        <v>9.2780078864516096</v>
      </c>
      <c r="I105" s="9">
        <f t="shared" ref="I105:I116" si="104">H105+273.15</f>
        <v>282.42800788645161</v>
      </c>
      <c r="J105" s="9">
        <f t="shared" ref="J105:J116" si="105">EXP(($C$15*(I105-$C$13))/($C$16*I105*$C$13))</f>
        <v>5.6204529946620077E-2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3.6414364616392761E-2</v>
      </c>
      <c r="Q105" s="12">
        <f t="shared" ref="Q105:Q116" si="109">P105*$B$107</f>
        <v>1.0924309384917829E-2</v>
      </c>
      <c r="R105" s="9">
        <f t="shared" ref="R105:R116" si="110">L105*$B$107</f>
        <v>0.19436706250000002</v>
      </c>
      <c r="S105" s="13">
        <f t="shared" ref="S105:S116" si="111">Q105/R105</f>
        <v>5.6204529946620084E-2</v>
      </c>
      <c r="T105" s="2">
        <f t="shared" ref="T105:T116" si="112">$B$106/100</f>
        <v>0.01</v>
      </c>
      <c r="U105" s="14">
        <f t="shared" ref="U105:U116" si="113">S105*T105</f>
        <v>5.6204529946620081E-4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6.0520452994662008E-3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3083.3333333333335</v>
      </c>
      <c r="AX105" s="1">
        <f t="shared" ref="AX105:AX116" si="120">AW105*10000*AV105*0.67*AU105*AT105</f>
        <v>2430077.4865241568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10.7025019815161</v>
      </c>
      <c r="E106" s="10">
        <f t="shared" ref="E106:E117" si="122">D105</f>
        <v>9.2780078864516096</v>
      </c>
      <c r="F106" s="7" t="s">
        <v>83</v>
      </c>
      <c r="G106" s="1">
        <v>2</v>
      </c>
      <c r="H106" s="9">
        <f t="shared" si="103"/>
        <v>10.7025019815161</v>
      </c>
      <c r="I106" s="9">
        <f t="shared" si="104"/>
        <v>283.85250198151607</v>
      </c>
      <c r="J106" s="9">
        <f t="shared" si="105"/>
        <v>6.6820454512533226E-2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1.2593660520502741</v>
      </c>
      <c r="P106" s="9">
        <f t="shared" si="108"/>
        <v>8.4151411995653888E-2</v>
      </c>
      <c r="Q106" s="12">
        <f t="shared" si="109"/>
        <v>2.5245423598696165E-2</v>
      </c>
      <c r="R106" s="9">
        <f t="shared" si="110"/>
        <v>0.19436706250000002</v>
      </c>
      <c r="S106" s="13">
        <f t="shared" si="111"/>
        <v>0.12988529678837002</v>
      </c>
      <c r="T106" s="2">
        <f t="shared" si="112"/>
        <v>0.01</v>
      </c>
      <c r="U106" s="14">
        <f t="shared" si="113"/>
        <v>1.2988529678837001E-3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6.7888529678837E-3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3083.3333333333335</v>
      </c>
      <c r="AX106" s="1">
        <f t="shared" si="120"/>
        <v>2725927.8376571275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9.8332775223103397</v>
      </c>
      <c r="E107" s="10">
        <f t="shared" si="122"/>
        <v>10.7025019815161</v>
      </c>
      <c r="F107" s="7" t="s">
        <v>83</v>
      </c>
      <c r="G107" s="1">
        <v>3</v>
      </c>
      <c r="H107" s="9">
        <f t="shared" si="103"/>
        <v>9.8332775223103397</v>
      </c>
      <c r="I107" s="9">
        <f t="shared" si="104"/>
        <v>282.98327752231035</v>
      </c>
      <c r="J107" s="9">
        <f t="shared" si="105"/>
        <v>6.01381710029825E-2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1.8231048483879535</v>
      </c>
      <c r="P107" s="9">
        <f t="shared" si="108"/>
        <v>0.10963819112872124</v>
      </c>
      <c r="Q107" s="12">
        <f t="shared" si="109"/>
        <v>3.289145733861637E-2</v>
      </c>
      <c r="R107" s="9">
        <f t="shared" si="110"/>
        <v>0.19436706250000002</v>
      </c>
      <c r="S107" s="13">
        <f t="shared" si="111"/>
        <v>0.16922341118684328</v>
      </c>
      <c r="T107" s="2">
        <f t="shared" si="112"/>
        <v>0.01</v>
      </c>
      <c r="U107" s="14">
        <f t="shared" si="113"/>
        <v>1.6922341118684328E-3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7.1822341118684329E-3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3083.3333333333335</v>
      </c>
      <c r="AX107" s="1">
        <f t="shared" si="120"/>
        <v>2883882.1513343127</v>
      </c>
    </row>
    <row r="108" spans="1:50" x14ac:dyDescent="0.15">
      <c r="C108" s="7">
        <v>3</v>
      </c>
      <c r="D108" s="7">
        <f t="shared" si="121"/>
        <v>10.051184100871</v>
      </c>
      <c r="E108" s="10">
        <f t="shared" si="122"/>
        <v>9.8332775223103397</v>
      </c>
      <c r="F108" s="7" t="s">
        <v>83</v>
      </c>
      <c r="G108" s="1">
        <v>4</v>
      </c>
      <c r="H108" s="9">
        <f t="shared" si="103"/>
        <v>10.051184100871</v>
      </c>
      <c r="I108" s="9">
        <f t="shared" si="104"/>
        <v>283.20118410087099</v>
      </c>
      <c r="J108" s="9">
        <f t="shared" si="105"/>
        <v>6.1751571051951351E-2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2.3613568655925659</v>
      </c>
      <c r="P108" s="9">
        <f t="shared" si="108"/>
        <v>0.14581749626465246</v>
      </c>
      <c r="Q108" s="12">
        <f t="shared" si="109"/>
        <v>4.3745248879395737E-2</v>
      </c>
      <c r="R108" s="9">
        <f t="shared" si="110"/>
        <v>0.19436706250000002</v>
      </c>
      <c r="S108" s="13">
        <f t="shared" si="111"/>
        <v>0.22506513355057642</v>
      </c>
      <c r="T108" s="2">
        <f t="shared" si="112"/>
        <v>0.01</v>
      </c>
      <c r="U108" s="14">
        <f t="shared" si="113"/>
        <v>2.2506513355057644E-3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7.7406513355057641E-3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3083.3333333333335</v>
      </c>
      <c r="AX108" s="1">
        <f t="shared" si="120"/>
        <v>3108103.3949142462</v>
      </c>
    </row>
    <row r="109" spans="1:50" x14ac:dyDescent="0.15">
      <c r="C109" s="7">
        <v>4</v>
      </c>
      <c r="D109" s="7">
        <f t="shared" si="121"/>
        <v>12.5700079864</v>
      </c>
      <c r="E109" s="10">
        <f t="shared" si="122"/>
        <v>10.051184100871</v>
      </c>
      <c r="F109" s="7" t="s">
        <v>83</v>
      </c>
      <c r="G109" s="1">
        <v>5</v>
      </c>
      <c r="H109" s="9">
        <f t="shared" si="103"/>
        <v>12.5700079864</v>
      </c>
      <c r="I109" s="9">
        <f t="shared" si="104"/>
        <v>285.72000798639999</v>
      </c>
      <c r="J109" s="9">
        <f t="shared" si="105"/>
        <v>8.3614234366791024E-2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2.1047624008615178</v>
      </c>
      <c r="O109" s="9">
        <f t="shared" si="123"/>
        <v>0.75866717679972906</v>
      </c>
      <c r="P109" s="9">
        <f t="shared" si="108"/>
        <v>6.3435375127324223E-2</v>
      </c>
      <c r="Q109" s="12">
        <f t="shared" si="109"/>
        <v>1.9030612538197267E-2</v>
      </c>
      <c r="R109" s="9">
        <f t="shared" si="110"/>
        <v>0.19436706250000002</v>
      </c>
      <c r="S109" s="13">
        <f t="shared" si="111"/>
        <v>9.7910686581463693E-2</v>
      </c>
      <c r="T109" s="2">
        <f t="shared" si="112"/>
        <v>0.01</v>
      </c>
      <c r="U109" s="14">
        <f t="shared" si="113"/>
        <v>9.7910686581463699E-4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6.4691068658146366E-3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3083.3333333333335</v>
      </c>
      <c r="AX109" s="1">
        <f t="shared" si="120"/>
        <v>2597540.1991656544</v>
      </c>
    </row>
    <row r="110" spans="1:50" x14ac:dyDescent="0.15">
      <c r="C110" s="7">
        <v>5</v>
      </c>
      <c r="D110" s="7">
        <f t="shared" si="121"/>
        <v>15.2989157835484</v>
      </c>
      <c r="E110" s="10">
        <f t="shared" si="122"/>
        <v>12.5700079864</v>
      </c>
      <c r="F110" s="7" t="s">
        <v>85</v>
      </c>
      <c r="G110" s="1">
        <v>6</v>
      </c>
      <c r="H110" s="9">
        <f t="shared" si="103"/>
        <v>15.2989157835484</v>
      </c>
      <c r="I110" s="9">
        <f t="shared" si="104"/>
        <v>288.44891578354839</v>
      </c>
      <c r="J110" s="9">
        <f t="shared" si="105"/>
        <v>0.11542417198933846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1.3431220100057384</v>
      </c>
      <c r="P110" s="9">
        <f t="shared" si="108"/>
        <v>0.15502874588556834</v>
      </c>
      <c r="Q110" s="12">
        <f t="shared" si="109"/>
        <v>4.6508623765670498E-2</v>
      </c>
      <c r="R110" s="9">
        <f t="shared" si="110"/>
        <v>0.19436706250000002</v>
      </c>
      <c r="S110" s="13">
        <f t="shared" si="111"/>
        <v>0.23928243380058539</v>
      </c>
      <c r="T110" s="2">
        <f t="shared" si="112"/>
        <v>0.01</v>
      </c>
      <c r="U110" s="14">
        <f t="shared" si="113"/>
        <v>2.3928243380058538E-3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5.0000000000000001E-3</v>
      </c>
      <c r="AF110" s="2">
        <v>0.49</v>
      </c>
      <c r="AG110" s="14">
        <f t="shared" si="114"/>
        <v>2.4499999999999999E-3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1.4999999999999999E-2</v>
      </c>
      <c r="AR110" s="2">
        <v>0.5</v>
      </c>
      <c r="AS110" s="2">
        <f t="shared" si="115"/>
        <v>7.4999999999999997E-3</v>
      </c>
      <c r="AT110" s="1">
        <f t="shared" si="116"/>
        <v>1.2342824338005855E-2</v>
      </c>
      <c r="AU110" s="9">
        <f t="shared" si="117"/>
        <v>64.789020833333339</v>
      </c>
      <c r="AV110" s="1">
        <f t="shared" si="118"/>
        <v>0.3</v>
      </c>
      <c r="AW110" s="1">
        <f t="shared" si="119"/>
        <v>3083.3333333333335</v>
      </c>
      <c r="AX110" s="1">
        <f t="shared" si="120"/>
        <v>4956013.7209409149</v>
      </c>
    </row>
    <row r="111" spans="1:50" x14ac:dyDescent="0.15">
      <c r="C111" s="7">
        <v>6</v>
      </c>
      <c r="D111" s="7">
        <f t="shared" si="121"/>
        <v>19.8838136223333</v>
      </c>
      <c r="E111" s="10">
        <f t="shared" si="122"/>
        <v>15.2989157835484</v>
      </c>
      <c r="F111" s="7" t="s">
        <v>83</v>
      </c>
      <c r="G111" s="1">
        <v>7</v>
      </c>
      <c r="H111" s="9">
        <f t="shared" si="103"/>
        <v>19.8838136223333</v>
      </c>
      <c r="I111" s="9">
        <f t="shared" si="104"/>
        <v>293.0338136223333</v>
      </c>
      <c r="J111" s="9">
        <f t="shared" si="105"/>
        <v>0.19573576530643677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1.8359834724535034</v>
      </c>
      <c r="P111" s="9">
        <f t="shared" si="108"/>
        <v>0.35936763007065575</v>
      </c>
      <c r="Q111" s="12">
        <f t="shared" si="109"/>
        <v>0.10781028902119673</v>
      </c>
      <c r="R111" s="9">
        <f t="shared" si="110"/>
        <v>0.19436706250000002</v>
      </c>
      <c r="S111" s="13">
        <f t="shared" si="111"/>
        <v>0.55467365527117907</v>
      </c>
      <c r="T111" s="2">
        <f t="shared" si="112"/>
        <v>0.01</v>
      </c>
      <c r="U111" s="14">
        <f t="shared" si="113"/>
        <v>5.5467365527117904E-3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1.549673655271179E-2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3083.3333333333335</v>
      </c>
      <c r="AX111" s="1">
        <f t="shared" si="120"/>
        <v>6222403.9556779936</v>
      </c>
    </row>
    <row r="112" spans="1:50" x14ac:dyDescent="0.15">
      <c r="C112" s="7">
        <v>7</v>
      </c>
      <c r="D112" s="7">
        <f t="shared" si="121"/>
        <v>23.4601153858065</v>
      </c>
      <c r="E112" s="10">
        <f t="shared" si="122"/>
        <v>19.8838136223333</v>
      </c>
      <c r="F112" s="7" t="s">
        <v>83</v>
      </c>
      <c r="G112" s="1">
        <v>8</v>
      </c>
      <c r="H112" s="9">
        <f t="shared" si="103"/>
        <v>23.4601153858065</v>
      </c>
      <c r="I112" s="9">
        <f t="shared" si="104"/>
        <v>296.61011538580647</v>
      </c>
      <c r="J112" s="9">
        <f t="shared" si="105"/>
        <v>0.29218821279032547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2.1245060507161808</v>
      </c>
      <c r="P112" s="9">
        <f t="shared" si="108"/>
        <v>0.62075562602099343</v>
      </c>
      <c r="Q112" s="12">
        <f t="shared" si="109"/>
        <v>0.18622668780629803</v>
      </c>
      <c r="R112" s="9">
        <f t="shared" si="110"/>
        <v>0.19436706250000002</v>
      </c>
      <c r="S112" s="13">
        <f t="shared" si="111"/>
        <v>0.95811854853904588</v>
      </c>
      <c r="T112" s="2">
        <f t="shared" si="112"/>
        <v>0.01</v>
      </c>
      <c r="U112" s="14">
        <f t="shared" si="113"/>
        <v>9.5811854853904595E-3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1.953118548539046E-2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3083.3333333333335</v>
      </c>
      <c r="AX112" s="1">
        <f t="shared" si="120"/>
        <v>7842356.0605802117</v>
      </c>
    </row>
    <row r="113" spans="1:53" x14ac:dyDescent="0.15">
      <c r="C113" s="7">
        <v>8</v>
      </c>
      <c r="D113" s="7">
        <f t="shared" si="121"/>
        <v>23.371700576451602</v>
      </c>
      <c r="E113" s="10">
        <f t="shared" si="122"/>
        <v>23.4601153858065</v>
      </c>
      <c r="F113" s="7" t="s">
        <v>83</v>
      </c>
      <c r="G113" s="1">
        <v>9</v>
      </c>
      <c r="H113" s="9">
        <f t="shared" si="103"/>
        <v>23.371700576451602</v>
      </c>
      <c r="I113" s="9">
        <f t="shared" si="104"/>
        <v>296.52170057645156</v>
      </c>
      <c r="J113" s="9">
        <f t="shared" si="105"/>
        <v>0.28934219699266456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2.1516406330285207</v>
      </c>
      <c r="P113" s="9">
        <f t="shared" si="108"/>
        <v>0.62256042789915966</v>
      </c>
      <c r="Q113" s="12">
        <f t="shared" si="109"/>
        <v>0.1867681283697479</v>
      </c>
      <c r="R113" s="9">
        <f t="shared" si="110"/>
        <v>0.19436706250000002</v>
      </c>
      <c r="S113" s="13">
        <f t="shared" si="111"/>
        <v>0.96090420860143366</v>
      </c>
      <c r="T113" s="2">
        <f t="shared" si="112"/>
        <v>0.01</v>
      </c>
      <c r="U113" s="14">
        <f t="shared" si="113"/>
        <v>9.6090420860143362E-3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1.9559042086014337E-2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3083.3333333333335</v>
      </c>
      <c r="AX113" s="1">
        <f t="shared" si="120"/>
        <v>7853541.3202201473</v>
      </c>
    </row>
    <row r="114" spans="1:53" x14ac:dyDescent="0.15">
      <c r="C114" s="7">
        <v>9</v>
      </c>
      <c r="D114" s="7">
        <f t="shared" si="121"/>
        <v>20.673417628333301</v>
      </c>
      <c r="E114" s="10">
        <f t="shared" si="122"/>
        <v>23.371700576451602</v>
      </c>
      <c r="F114" s="7" t="s">
        <v>83</v>
      </c>
      <c r="G114" s="1">
        <v>10</v>
      </c>
      <c r="H114" s="9">
        <f t="shared" si="103"/>
        <v>20.673417628333301</v>
      </c>
      <c r="I114" s="9">
        <f t="shared" si="104"/>
        <v>293.82341762833329</v>
      </c>
      <c r="J114" s="9">
        <f t="shared" si="105"/>
        <v>0.21401783301941782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2.1769704134626946</v>
      </c>
      <c r="P114" s="9">
        <f t="shared" si="108"/>
        <v>0.46591049043667193</v>
      </c>
      <c r="Q114" s="12">
        <f t="shared" si="109"/>
        <v>0.13977314713100158</v>
      </c>
      <c r="R114" s="9">
        <f t="shared" si="110"/>
        <v>0.19436706250000002</v>
      </c>
      <c r="S114" s="13">
        <f t="shared" si="111"/>
        <v>0.71911951198522417</v>
      </c>
      <c r="T114" s="2">
        <f t="shared" si="112"/>
        <v>0.01</v>
      </c>
      <c r="U114" s="14">
        <f t="shared" si="113"/>
        <v>7.1911951198522419E-3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1.7141195119852241E-2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3083.3333333333335</v>
      </c>
      <c r="AX114" s="1">
        <f t="shared" si="120"/>
        <v>6882703.3327963781</v>
      </c>
    </row>
    <row r="115" spans="1:53" x14ac:dyDescent="0.15">
      <c r="C115" s="7">
        <v>10</v>
      </c>
      <c r="D115" s="7">
        <f t="shared" si="121"/>
        <v>16.9214556793548</v>
      </c>
      <c r="E115" s="10">
        <f t="shared" si="122"/>
        <v>20.673417628333301</v>
      </c>
      <c r="F115" s="7" t="s">
        <v>83</v>
      </c>
      <c r="G115" s="1">
        <v>11</v>
      </c>
      <c r="H115" s="9">
        <f t="shared" si="103"/>
        <v>16.9214556793548</v>
      </c>
      <c r="I115" s="9">
        <f t="shared" si="104"/>
        <v>290.07145567935476</v>
      </c>
      <c r="J115" s="9">
        <f t="shared" si="105"/>
        <v>0.13941137868160289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1.6255069268747215</v>
      </c>
      <c r="O115" s="9">
        <f t="shared" si="123"/>
        <v>0.73344320448463485</v>
      </c>
      <c r="P115" s="9">
        <f t="shared" si="108"/>
        <v>0.10225032832185572</v>
      </c>
      <c r="Q115" s="12">
        <f t="shared" si="109"/>
        <v>3.0675098496556717E-2</v>
      </c>
      <c r="R115" s="9">
        <f t="shared" si="110"/>
        <v>0.19436706250000002</v>
      </c>
      <c r="S115" s="13">
        <f t="shared" si="111"/>
        <v>0.157820456316032</v>
      </c>
      <c r="T115" s="2">
        <f t="shared" si="112"/>
        <v>0.01</v>
      </c>
      <c r="U115" s="14">
        <f t="shared" si="113"/>
        <v>1.5782045631603202E-3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5.0000000000000001E-3</v>
      </c>
      <c r="AF115" s="2">
        <v>0.49</v>
      </c>
      <c r="AG115" s="14">
        <f t="shared" si="114"/>
        <v>2.4499999999999999E-3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1.4999999999999999E-2</v>
      </c>
      <c r="AR115" s="2">
        <v>0.5</v>
      </c>
      <c r="AS115" s="2">
        <f t="shared" si="115"/>
        <v>7.4999999999999997E-3</v>
      </c>
      <c r="AT115" s="1">
        <f t="shared" si="116"/>
        <v>1.1528204563160321E-2</v>
      </c>
      <c r="AU115" s="9">
        <f t="shared" si="117"/>
        <v>64.789020833333339</v>
      </c>
      <c r="AV115" s="1">
        <f t="shared" si="118"/>
        <v>0.3</v>
      </c>
      <c r="AW115" s="1">
        <f t="shared" si="119"/>
        <v>3083.3333333333335</v>
      </c>
      <c r="AX115" s="1">
        <f t="shared" si="120"/>
        <v>4628919.4780898057</v>
      </c>
    </row>
    <row r="116" spans="1:53" x14ac:dyDescent="0.15">
      <c r="C116" s="7">
        <v>11</v>
      </c>
      <c r="D116" s="7">
        <f t="shared" si="121"/>
        <v>11.785921780566699</v>
      </c>
      <c r="E116" s="10">
        <f t="shared" si="122"/>
        <v>16.9214556793548</v>
      </c>
      <c r="F116" s="7" t="s">
        <v>85</v>
      </c>
      <c r="G116" s="1">
        <v>12</v>
      </c>
      <c r="H116" s="9">
        <f t="shared" si="103"/>
        <v>11.785921780566699</v>
      </c>
      <c r="I116" s="9">
        <f t="shared" si="104"/>
        <v>284.93592178056667</v>
      </c>
      <c r="J116" s="9">
        <f t="shared" si="105"/>
        <v>7.6129647083897634E-2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1.2790830844961127</v>
      </c>
      <c r="P116" s="9">
        <f t="shared" si="108"/>
        <v>9.7376143813672281E-2</v>
      </c>
      <c r="Q116" s="12">
        <f t="shared" si="109"/>
        <v>2.9212843144101684E-2</v>
      </c>
      <c r="R116" s="9">
        <f t="shared" si="110"/>
        <v>0.19436706250000002</v>
      </c>
      <c r="S116" s="13">
        <f t="shared" si="111"/>
        <v>0.15029729198125677</v>
      </c>
      <c r="T116" s="2">
        <f t="shared" si="112"/>
        <v>0.01</v>
      </c>
      <c r="U116" s="14">
        <f t="shared" si="113"/>
        <v>1.5029729198125677E-3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6.9929729198125673E-3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3083.3333333333335</v>
      </c>
      <c r="AX116" s="1">
        <f t="shared" si="120"/>
        <v>2807888.1130992966</v>
      </c>
      <c r="AY116" s="1">
        <f>SUM(AX105:AX116)</f>
        <v>54939357.051000245</v>
      </c>
    </row>
    <row r="117" spans="1:53" x14ac:dyDescent="0.15">
      <c r="C117" s="7">
        <v>12</v>
      </c>
      <c r="D117" s="7">
        <f t="shared" si="121"/>
        <v>10.0517252163548</v>
      </c>
      <c r="E117" s="10">
        <f t="shared" si="122"/>
        <v>11.785921780566699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9.2780078864516096</v>
      </c>
      <c r="E121" s="7"/>
      <c r="F121" s="7"/>
      <c r="G121" s="1">
        <v>1</v>
      </c>
      <c r="H121" s="9">
        <f t="shared" ref="H121:H132" si="124">E122</f>
        <v>9.2780078864516096</v>
      </c>
      <c r="I121" s="9">
        <f t="shared" ref="I121:I132" si="125">H121+273.15</f>
        <v>282.42800788645161</v>
      </c>
      <c r="J121" s="9">
        <f t="shared" ref="J121:J132" si="126">EXP(($C$15*(I121-$C$13))/($C$16*I121*$C$13))</f>
        <v>5.6204529946620077E-2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1.6001429675802738E-2</v>
      </c>
      <c r="Q121" s="12">
        <f t="shared" ref="Q121:Q132" si="130">P121*$B$123</f>
        <v>5.2804717930149039E-3</v>
      </c>
      <c r="R121" s="9">
        <f t="shared" ref="R121:R132" si="131">L121*$B$123</f>
        <v>9.3951000000000007E-2</v>
      </c>
      <c r="S121" s="13">
        <f t="shared" ref="S121:S132" si="132">Q121/R121</f>
        <v>5.6204529946620084E-2</v>
      </c>
      <c r="T121" s="2">
        <f t="shared" ref="T121:T132" si="133">$B$122/100</f>
        <v>0.01</v>
      </c>
      <c r="U121" s="14">
        <f t="shared" ref="U121:U132" si="134">S121*T121</f>
        <v>5.6204529946620081E-4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6.0520452994662008E-3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733.33333333333337</v>
      </c>
      <c r="AX121" s="1">
        <f t="shared" ref="AX121:AX132" si="141">AW121*10000*AV121*0.67*AU121*AT121</f>
        <v>279370.02449634665</v>
      </c>
      <c r="AZ121" s="1">
        <f t="shared" ref="AZ121:AZ132" si="142">$E$9/12</f>
        <v>316.66666666666669</v>
      </c>
      <c r="BA121" s="1">
        <f t="shared" ref="BA121:BA132" si="143">AZ121*10000*AV121*0.67*AU121*AT121</f>
        <v>120637.05603251331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10.7025019815161</v>
      </c>
      <c r="E122" s="10">
        <f t="shared" ref="E122:E133" si="145">D121</f>
        <v>9.2780078864516096</v>
      </c>
      <c r="F122" s="7" t="s">
        <v>83</v>
      </c>
      <c r="G122" s="1">
        <v>2</v>
      </c>
      <c r="H122" s="9">
        <f t="shared" si="124"/>
        <v>10.7025019815161</v>
      </c>
      <c r="I122" s="9">
        <f t="shared" si="125"/>
        <v>283.85250198151607</v>
      </c>
      <c r="J122" s="9">
        <f t="shared" si="126"/>
        <v>6.6820454512533226E-2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0.55339857032419726</v>
      </c>
      <c r="P122" s="9">
        <f t="shared" si="129"/>
        <v>3.6978343995648942E-2</v>
      </c>
      <c r="Q122" s="12">
        <f t="shared" si="130"/>
        <v>1.2202853518564151E-2</v>
      </c>
      <c r="R122" s="9">
        <f t="shared" si="131"/>
        <v>9.3951000000000007E-2</v>
      </c>
      <c r="S122" s="13">
        <f t="shared" si="132"/>
        <v>0.12988529678837002</v>
      </c>
      <c r="T122" s="2">
        <f t="shared" si="133"/>
        <v>0.01</v>
      </c>
      <c r="U122" s="14">
        <f t="shared" si="134"/>
        <v>1.2988529678837001E-3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6.7888529678837E-3</v>
      </c>
      <c r="AU122" s="9">
        <f t="shared" si="138"/>
        <v>28.47</v>
      </c>
      <c r="AV122" s="1">
        <f t="shared" si="139"/>
        <v>0.33</v>
      </c>
      <c r="AW122" s="1">
        <f t="shared" si="140"/>
        <v>733.33333333333337</v>
      </c>
      <c r="AX122" s="1">
        <f t="shared" si="141"/>
        <v>313381.9933745453</v>
      </c>
      <c r="AZ122" s="1">
        <f t="shared" si="142"/>
        <v>316.66666666666669</v>
      </c>
      <c r="BA122" s="1">
        <f t="shared" si="143"/>
        <v>135324.04259355363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9.8332775223103397</v>
      </c>
      <c r="E123" s="10">
        <f t="shared" si="145"/>
        <v>10.7025019815161</v>
      </c>
      <c r="F123" s="7" t="s">
        <v>83</v>
      </c>
      <c r="G123" s="1">
        <v>3</v>
      </c>
      <c r="H123" s="9">
        <f t="shared" si="124"/>
        <v>9.8332775223103397</v>
      </c>
      <c r="I123" s="9">
        <f t="shared" si="125"/>
        <v>282.98327752231035</v>
      </c>
      <c r="J123" s="9">
        <f t="shared" si="126"/>
        <v>6.01381710029825E-2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0.80112022632854829</v>
      </c>
      <c r="P123" s="9">
        <f t="shared" si="129"/>
        <v>4.8177905164894279E-2</v>
      </c>
      <c r="Q123" s="12">
        <f t="shared" si="130"/>
        <v>1.5898708704415114E-2</v>
      </c>
      <c r="R123" s="9">
        <f t="shared" si="131"/>
        <v>9.3951000000000007E-2</v>
      </c>
      <c r="S123" s="13">
        <f t="shared" si="132"/>
        <v>0.16922341118684328</v>
      </c>
      <c r="T123" s="2">
        <f t="shared" si="133"/>
        <v>0.01</v>
      </c>
      <c r="U123" s="14">
        <f t="shared" si="134"/>
        <v>1.6922341118684328E-3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7.1822341118684329E-3</v>
      </c>
      <c r="AU123" s="9">
        <f t="shared" si="138"/>
        <v>28.47</v>
      </c>
      <c r="AV123" s="1">
        <f t="shared" si="139"/>
        <v>0.33</v>
      </c>
      <c r="AW123" s="1">
        <f t="shared" si="140"/>
        <v>733.33333333333337</v>
      </c>
      <c r="AX123" s="1">
        <f t="shared" si="141"/>
        <v>331540.96185435972</v>
      </c>
      <c r="AZ123" s="1">
        <f t="shared" si="142"/>
        <v>316.66666666666669</v>
      </c>
      <c r="BA123" s="1">
        <f t="shared" si="143"/>
        <v>143165.41534620075</v>
      </c>
    </row>
    <row r="124" spans="1:53" x14ac:dyDescent="0.15">
      <c r="C124" s="7">
        <v>3</v>
      </c>
      <c r="D124" s="7">
        <f t="shared" si="144"/>
        <v>10.051184100871</v>
      </c>
      <c r="E124" s="10">
        <f t="shared" si="145"/>
        <v>9.8332775223103397</v>
      </c>
      <c r="F124" s="7" t="s">
        <v>83</v>
      </c>
      <c r="G124" s="1">
        <v>4</v>
      </c>
      <c r="H124" s="9">
        <f t="shared" si="124"/>
        <v>10.051184100871</v>
      </c>
      <c r="I124" s="9">
        <f t="shared" si="125"/>
        <v>283.20118410087099</v>
      </c>
      <c r="J124" s="9">
        <f t="shared" si="126"/>
        <v>6.1751571051951351E-2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1.0376423211636541</v>
      </c>
      <c r="P124" s="9">
        <f t="shared" si="129"/>
        <v>6.4076043521849105E-2</v>
      </c>
      <c r="Q124" s="12">
        <f t="shared" si="130"/>
        <v>2.1145094362210206E-2</v>
      </c>
      <c r="R124" s="9">
        <f t="shared" si="131"/>
        <v>9.3951000000000007E-2</v>
      </c>
      <c r="S124" s="13">
        <f t="shared" si="132"/>
        <v>0.22506513355057642</v>
      </c>
      <c r="T124" s="2">
        <f t="shared" si="133"/>
        <v>0.01</v>
      </c>
      <c r="U124" s="14">
        <f t="shared" si="134"/>
        <v>2.2506513355057644E-3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7.7406513355057641E-3</v>
      </c>
      <c r="AU124" s="9">
        <f t="shared" si="138"/>
        <v>28.47</v>
      </c>
      <c r="AV124" s="1">
        <f t="shared" si="139"/>
        <v>0.33</v>
      </c>
      <c r="AW124" s="1">
        <f t="shared" si="140"/>
        <v>733.33333333333337</v>
      </c>
      <c r="AX124" s="1">
        <f t="shared" si="141"/>
        <v>357318.20338632626</v>
      </c>
      <c r="AZ124" s="1">
        <f t="shared" si="142"/>
        <v>316.66666666666669</v>
      </c>
      <c r="BA124" s="1">
        <f t="shared" si="143"/>
        <v>154296.49691682268</v>
      </c>
    </row>
    <row r="125" spans="1:53" x14ac:dyDescent="0.15">
      <c r="C125" s="7">
        <v>4</v>
      </c>
      <c r="D125" s="7">
        <f t="shared" si="144"/>
        <v>12.5700079864</v>
      </c>
      <c r="E125" s="10">
        <f t="shared" si="145"/>
        <v>10.051184100871</v>
      </c>
      <c r="F125" s="7" t="s">
        <v>83</v>
      </c>
      <c r="G125" s="1">
        <v>5</v>
      </c>
      <c r="H125" s="9">
        <f t="shared" si="124"/>
        <v>12.5700079864</v>
      </c>
      <c r="I125" s="9">
        <f t="shared" si="125"/>
        <v>285.72000798639999</v>
      </c>
      <c r="J125" s="9">
        <f t="shared" si="126"/>
        <v>8.3614234366791024E-2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0.9248879637597146</v>
      </c>
      <c r="O125" s="9">
        <f t="shared" si="146"/>
        <v>0.33337831388209038</v>
      </c>
      <c r="P125" s="9">
        <f t="shared" si="129"/>
        <v>2.7875172469742727E-2</v>
      </c>
      <c r="Q125" s="12">
        <f t="shared" si="130"/>
        <v>9.1988069150151005E-3</v>
      </c>
      <c r="R125" s="9">
        <f t="shared" si="131"/>
        <v>9.3951000000000007E-2</v>
      </c>
      <c r="S125" s="13">
        <f t="shared" si="132"/>
        <v>9.7910686581463735E-2</v>
      </c>
      <c r="T125" s="2">
        <f t="shared" si="133"/>
        <v>0.01</v>
      </c>
      <c r="U125" s="14">
        <f t="shared" si="134"/>
        <v>9.7910686581463742E-4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6.4691068658146375E-3</v>
      </c>
      <c r="AU125" s="9">
        <f t="shared" si="138"/>
        <v>28.47</v>
      </c>
      <c r="AV125" s="1">
        <f t="shared" si="139"/>
        <v>0.33</v>
      </c>
      <c r="AW125" s="1">
        <f t="shared" si="140"/>
        <v>733.33333333333337</v>
      </c>
      <c r="AX125" s="1">
        <f t="shared" si="141"/>
        <v>298622.11106244096</v>
      </c>
      <c r="AZ125" s="1">
        <f t="shared" si="142"/>
        <v>316.66666666666669</v>
      </c>
      <c r="BA125" s="1">
        <f t="shared" si="143"/>
        <v>128950.45704969039</v>
      </c>
    </row>
    <row r="126" spans="1:53" x14ac:dyDescent="0.15">
      <c r="C126" s="7">
        <v>5</v>
      </c>
      <c r="D126" s="7">
        <f t="shared" si="144"/>
        <v>15.2989157835484</v>
      </c>
      <c r="E126" s="10">
        <f t="shared" si="145"/>
        <v>12.5700079864</v>
      </c>
      <c r="F126" s="7" t="s">
        <v>85</v>
      </c>
      <c r="G126" s="1">
        <v>6</v>
      </c>
      <c r="H126" s="9">
        <f t="shared" si="124"/>
        <v>15.2989157835484</v>
      </c>
      <c r="I126" s="9">
        <f t="shared" si="125"/>
        <v>288.44891578354839</v>
      </c>
      <c r="J126" s="9">
        <f t="shared" si="126"/>
        <v>0.11542417198933846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0.59020314141234775</v>
      </c>
      <c r="P126" s="9">
        <f t="shared" si="129"/>
        <v>6.8123708903026672E-2</v>
      </c>
      <c r="Q126" s="12">
        <f t="shared" si="130"/>
        <v>2.2480823937998804E-2</v>
      </c>
      <c r="R126" s="9">
        <f t="shared" si="131"/>
        <v>9.3951000000000007E-2</v>
      </c>
      <c r="S126" s="13">
        <f t="shared" si="132"/>
        <v>0.23928243380058545</v>
      </c>
      <c r="T126" s="2">
        <f t="shared" si="133"/>
        <v>0.01</v>
      </c>
      <c r="U126" s="14">
        <f t="shared" si="134"/>
        <v>2.3928243380058546E-3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5.0000000000000001E-3</v>
      </c>
      <c r="AF126" s="2">
        <v>0.49</v>
      </c>
      <c r="AG126" s="14">
        <f t="shared" si="135"/>
        <v>2.4499999999999999E-3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1.4999999999999999E-2</v>
      </c>
      <c r="AR126" s="2">
        <v>0.5</v>
      </c>
      <c r="AS126" s="2">
        <f t="shared" si="136"/>
        <v>7.4999999999999997E-3</v>
      </c>
      <c r="AT126" s="1">
        <f t="shared" si="137"/>
        <v>1.2342824338005855E-2</v>
      </c>
      <c r="AU126" s="9">
        <f t="shared" si="138"/>
        <v>28.47</v>
      </c>
      <c r="AV126" s="1">
        <f t="shared" si="139"/>
        <v>0.33</v>
      </c>
      <c r="AW126" s="1">
        <f t="shared" si="140"/>
        <v>733.33333333333337</v>
      </c>
      <c r="AX126" s="1">
        <f t="shared" si="141"/>
        <v>569760.29871536768</v>
      </c>
      <c r="AZ126" s="1">
        <f t="shared" si="142"/>
        <v>316.66666666666669</v>
      </c>
      <c r="BA126" s="1">
        <f t="shared" si="143"/>
        <v>246032.85626345419</v>
      </c>
    </row>
    <row r="127" spans="1:53" x14ac:dyDescent="0.15">
      <c r="C127" s="7">
        <v>6</v>
      </c>
      <c r="D127" s="7">
        <f t="shared" si="144"/>
        <v>19.8838136223333</v>
      </c>
      <c r="E127" s="10">
        <f t="shared" si="145"/>
        <v>15.2989157835484</v>
      </c>
      <c r="F127" s="7" t="s">
        <v>83</v>
      </c>
      <c r="G127" s="1">
        <v>7</v>
      </c>
      <c r="H127" s="9">
        <f t="shared" si="124"/>
        <v>19.8838136223333</v>
      </c>
      <c r="I127" s="9">
        <f t="shared" si="125"/>
        <v>293.0338136223333</v>
      </c>
      <c r="J127" s="9">
        <f t="shared" si="126"/>
        <v>0.19573576530643677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0.80677943250932116</v>
      </c>
      <c r="P127" s="9">
        <f t="shared" si="129"/>
        <v>0.15791558965570474</v>
      </c>
      <c r="Q127" s="12">
        <f t="shared" si="130"/>
        <v>5.2112144586382567E-2</v>
      </c>
      <c r="R127" s="9">
        <f t="shared" si="131"/>
        <v>9.3951000000000007E-2</v>
      </c>
      <c r="S127" s="13">
        <f t="shared" si="132"/>
        <v>0.55467365527117929</v>
      </c>
      <c r="T127" s="2">
        <f t="shared" si="133"/>
        <v>0.01</v>
      </c>
      <c r="U127" s="14">
        <f t="shared" si="134"/>
        <v>5.546736552711793E-3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1.5496736552711794E-2</v>
      </c>
      <c r="AU127" s="9">
        <f t="shared" si="138"/>
        <v>28.47</v>
      </c>
      <c r="AV127" s="1">
        <f t="shared" si="139"/>
        <v>0.33</v>
      </c>
      <c r="AW127" s="1">
        <f t="shared" si="140"/>
        <v>733.33333333333337</v>
      </c>
      <c r="AX127" s="1">
        <f t="shared" si="141"/>
        <v>715348.85416775988</v>
      </c>
      <c r="AZ127" s="1">
        <f t="shared" si="142"/>
        <v>316.66666666666669</v>
      </c>
      <c r="BA127" s="1">
        <f t="shared" si="143"/>
        <v>308900.64157244173</v>
      </c>
    </row>
    <row r="128" spans="1:53" x14ac:dyDescent="0.15">
      <c r="C128" s="7">
        <v>7</v>
      </c>
      <c r="D128" s="7">
        <f t="shared" si="144"/>
        <v>23.4601153858065</v>
      </c>
      <c r="E128" s="10">
        <f t="shared" si="145"/>
        <v>19.8838136223333</v>
      </c>
      <c r="F128" s="7" t="s">
        <v>83</v>
      </c>
      <c r="G128" s="1">
        <v>8</v>
      </c>
      <c r="H128" s="9">
        <f t="shared" si="124"/>
        <v>23.4601153858065</v>
      </c>
      <c r="I128" s="9">
        <f t="shared" si="125"/>
        <v>296.61011538580647</v>
      </c>
      <c r="J128" s="9">
        <f t="shared" si="126"/>
        <v>0.29218821279032547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0.93356384285361638</v>
      </c>
      <c r="P128" s="9">
        <f t="shared" si="129"/>
        <v>0.27277635076906642</v>
      </c>
      <c r="Q128" s="12">
        <f t="shared" si="130"/>
        <v>9.0016195753791925E-2</v>
      </c>
      <c r="R128" s="9">
        <f t="shared" si="131"/>
        <v>9.3951000000000007E-2</v>
      </c>
      <c r="S128" s="13">
        <f t="shared" si="132"/>
        <v>0.9581185485390461</v>
      </c>
      <c r="T128" s="2">
        <f t="shared" si="133"/>
        <v>0.01</v>
      </c>
      <c r="U128" s="14">
        <f t="shared" si="134"/>
        <v>9.5811854853904612E-3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1.9531185485390463E-2</v>
      </c>
      <c r="AU128" s="9">
        <f t="shared" si="138"/>
        <v>28.47</v>
      </c>
      <c r="AV128" s="1">
        <f t="shared" si="139"/>
        <v>0.33</v>
      </c>
      <c r="AW128" s="1">
        <f t="shared" si="140"/>
        <v>733.33333333333337</v>
      </c>
      <c r="AX128" s="1">
        <f t="shared" si="141"/>
        <v>901584.09223696473</v>
      </c>
      <c r="AZ128" s="1">
        <f t="shared" si="142"/>
        <v>316.66666666666669</v>
      </c>
      <c r="BA128" s="1">
        <f t="shared" si="143"/>
        <v>389320.40346596198</v>
      </c>
    </row>
    <row r="129" spans="1:54" x14ac:dyDescent="0.15">
      <c r="C129" s="7">
        <v>8</v>
      </c>
      <c r="D129" s="7">
        <f t="shared" si="144"/>
        <v>23.371700576451602</v>
      </c>
      <c r="E129" s="10">
        <f t="shared" si="145"/>
        <v>23.4601153858065</v>
      </c>
      <c r="F129" s="7" t="s">
        <v>83</v>
      </c>
      <c r="G129" s="1">
        <v>9</v>
      </c>
      <c r="H129" s="9">
        <f t="shared" si="124"/>
        <v>23.371700576451602</v>
      </c>
      <c r="I129" s="9">
        <f t="shared" si="125"/>
        <v>296.52170057645156</v>
      </c>
      <c r="J129" s="9">
        <f t="shared" si="126"/>
        <v>0.28934219699266456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0.94548749208454996</v>
      </c>
      <c r="P129" s="9">
        <f t="shared" si="129"/>
        <v>0.27356942818882823</v>
      </c>
      <c r="Q129" s="12">
        <f t="shared" si="130"/>
        <v>9.0277911302313316E-2</v>
      </c>
      <c r="R129" s="9">
        <f t="shared" si="131"/>
        <v>9.3951000000000007E-2</v>
      </c>
      <c r="S129" s="13">
        <f t="shared" si="132"/>
        <v>0.96090420860143377</v>
      </c>
      <c r="T129" s="2">
        <f t="shared" si="133"/>
        <v>0.01</v>
      </c>
      <c r="U129" s="14">
        <f t="shared" si="134"/>
        <v>9.6090420860143379E-3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1.955904208601434E-2</v>
      </c>
      <c r="AU129" s="9">
        <f t="shared" si="138"/>
        <v>28.47</v>
      </c>
      <c r="AV129" s="1">
        <f t="shared" si="139"/>
        <v>0.33</v>
      </c>
      <c r="AW129" s="1">
        <f t="shared" si="140"/>
        <v>733.33333333333337</v>
      </c>
      <c r="AX129" s="1">
        <f t="shared" si="141"/>
        <v>902869.98796536645</v>
      </c>
      <c r="AZ129" s="1">
        <f t="shared" si="142"/>
        <v>316.66666666666669</v>
      </c>
      <c r="BA129" s="1">
        <f t="shared" si="143"/>
        <v>389875.6766214082</v>
      </c>
    </row>
    <row r="130" spans="1:54" x14ac:dyDescent="0.15">
      <c r="C130" s="7">
        <v>9</v>
      </c>
      <c r="D130" s="7">
        <f t="shared" si="144"/>
        <v>20.673417628333301</v>
      </c>
      <c r="E130" s="10">
        <f t="shared" si="145"/>
        <v>23.371700576451602</v>
      </c>
      <c r="F130" s="7" t="s">
        <v>83</v>
      </c>
      <c r="G130" s="1">
        <v>10</v>
      </c>
      <c r="H130" s="9">
        <f t="shared" si="124"/>
        <v>20.673417628333301</v>
      </c>
      <c r="I130" s="9">
        <f t="shared" si="125"/>
        <v>293.82341762833329</v>
      </c>
      <c r="J130" s="9">
        <f t="shared" si="126"/>
        <v>0.21401783301941782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0.95661806389572168</v>
      </c>
      <c r="P130" s="9">
        <f t="shared" si="129"/>
        <v>0.20473332506219333</v>
      </c>
      <c r="Q130" s="12">
        <f t="shared" si="130"/>
        <v>6.7561997270523796E-2</v>
      </c>
      <c r="R130" s="9">
        <f t="shared" si="131"/>
        <v>9.3951000000000007E-2</v>
      </c>
      <c r="S130" s="13">
        <f t="shared" si="132"/>
        <v>0.71911951198522417</v>
      </c>
      <c r="T130" s="2">
        <f t="shared" si="133"/>
        <v>0.01</v>
      </c>
      <c r="U130" s="14">
        <f t="shared" si="134"/>
        <v>7.1911951198522419E-3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1.7141195119852241E-2</v>
      </c>
      <c r="AU130" s="9">
        <f t="shared" si="138"/>
        <v>28.47</v>
      </c>
      <c r="AV130" s="1">
        <f t="shared" si="139"/>
        <v>0.33</v>
      </c>
      <c r="AW130" s="1">
        <f t="shared" si="140"/>
        <v>733.33333333333337</v>
      </c>
      <c r="AX130" s="1">
        <f t="shared" si="141"/>
        <v>791259.13035584043</v>
      </c>
      <c r="AZ130" s="1">
        <f t="shared" si="142"/>
        <v>316.66666666666669</v>
      </c>
      <c r="BA130" s="1">
        <f t="shared" si="143"/>
        <v>341680.07901729469</v>
      </c>
    </row>
    <row r="131" spans="1:54" x14ac:dyDescent="0.15">
      <c r="C131" s="7">
        <v>10</v>
      </c>
      <c r="D131" s="7">
        <f t="shared" si="144"/>
        <v>16.9214556793548</v>
      </c>
      <c r="E131" s="10">
        <f t="shared" si="145"/>
        <v>20.673417628333301</v>
      </c>
      <c r="F131" s="7" t="s">
        <v>83</v>
      </c>
      <c r="G131" s="1">
        <v>11</v>
      </c>
      <c r="H131" s="9">
        <f t="shared" si="124"/>
        <v>16.9214556793548</v>
      </c>
      <c r="I131" s="9">
        <f t="shared" si="125"/>
        <v>290.07145567935476</v>
      </c>
      <c r="J131" s="9">
        <f t="shared" si="126"/>
        <v>0.13941137868160289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0.71429050189185195</v>
      </c>
      <c r="O131" s="9">
        <f t="shared" si="146"/>
        <v>0.32229423694167658</v>
      </c>
      <c r="P131" s="9">
        <f t="shared" si="129"/>
        <v>4.4931483913174322E-2</v>
      </c>
      <c r="Q131" s="12">
        <f t="shared" si="130"/>
        <v>1.4827389691347528E-2</v>
      </c>
      <c r="R131" s="9">
        <f t="shared" si="131"/>
        <v>9.3951000000000007E-2</v>
      </c>
      <c r="S131" s="13">
        <f t="shared" si="132"/>
        <v>0.15782045631603203</v>
      </c>
      <c r="T131" s="2">
        <f t="shared" si="133"/>
        <v>0.01</v>
      </c>
      <c r="U131" s="14">
        <f t="shared" si="134"/>
        <v>1.5782045631603204E-3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5.0000000000000001E-3</v>
      </c>
      <c r="AF131" s="2">
        <v>0.49</v>
      </c>
      <c r="AG131" s="14">
        <f t="shared" si="135"/>
        <v>2.4499999999999999E-3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1.4999999999999999E-2</v>
      </c>
      <c r="AR131" s="2">
        <v>0.5</v>
      </c>
      <c r="AS131" s="2">
        <f t="shared" si="136"/>
        <v>7.4999999999999997E-3</v>
      </c>
      <c r="AT131" s="1">
        <f t="shared" si="137"/>
        <v>1.1528204563160321E-2</v>
      </c>
      <c r="AU131" s="9">
        <f t="shared" si="138"/>
        <v>28.47</v>
      </c>
      <c r="AV131" s="1">
        <f t="shared" si="139"/>
        <v>0.33</v>
      </c>
      <c r="AW131" s="1">
        <f t="shared" si="140"/>
        <v>733.33333333333337</v>
      </c>
      <c r="AX131" s="1">
        <f t="shared" si="141"/>
        <v>532156.42511682108</v>
      </c>
      <c r="AZ131" s="1">
        <f t="shared" si="142"/>
        <v>316.66666666666669</v>
      </c>
      <c r="BA131" s="1">
        <f t="shared" si="143"/>
        <v>229794.81993680904</v>
      </c>
    </row>
    <row r="132" spans="1:54" x14ac:dyDescent="0.15">
      <c r="C132" s="7">
        <v>11</v>
      </c>
      <c r="D132" s="7">
        <f t="shared" si="144"/>
        <v>11.785921780566699</v>
      </c>
      <c r="E132" s="10">
        <f t="shared" si="145"/>
        <v>16.9214556793548</v>
      </c>
      <c r="F132" s="7" t="s">
        <v>85</v>
      </c>
      <c r="G132" s="1">
        <v>12</v>
      </c>
      <c r="H132" s="9">
        <f t="shared" si="124"/>
        <v>11.785921780566699</v>
      </c>
      <c r="I132" s="9">
        <f t="shared" si="125"/>
        <v>284.93592178056667</v>
      </c>
      <c r="J132" s="9">
        <f t="shared" si="126"/>
        <v>7.6129647083897634E-2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0.56206275302850217</v>
      </c>
      <c r="P132" s="9">
        <f t="shared" si="129"/>
        <v>4.2789639027063786E-2</v>
      </c>
      <c r="Q132" s="12">
        <f t="shared" si="130"/>
        <v>1.412058087893105E-2</v>
      </c>
      <c r="R132" s="9">
        <f t="shared" si="131"/>
        <v>9.3951000000000007E-2</v>
      </c>
      <c r="S132" s="13">
        <f t="shared" si="132"/>
        <v>0.15029729198125671</v>
      </c>
      <c r="T132" s="2">
        <f t="shared" si="133"/>
        <v>0.01</v>
      </c>
      <c r="U132" s="14">
        <f t="shared" si="134"/>
        <v>1.5029729198125672E-3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6.9929729198125673E-3</v>
      </c>
      <c r="AU132" s="9">
        <f t="shared" si="138"/>
        <v>28.47</v>
      </c>
      <c r="AV132" s="1">
        <f t="shared" si="139"/>
        <v>0.33</v>
      </c>
      <c r="AW132" s="1">
        <f t="shared" si="140"/>
        <v>733.33333333333337</v>
      </c>
      <c r="AX132" s="1">
        <f t="shared" si="141"/>
        <v>322804.42713848135</v>
      </c>
      <c r="AY132" s="1">
        <f>SUM(AX121:AX132)</f>
        <v>6316016.5098706214</v>
      </c>
      <c r="AZ132" s="1">
        <f t="shared" si="142"/>
        <v>316.66666666666669</v>
      </c>
      <c r="BA132" s="1">
        <f t="shared" si="143"/>
        <v>139392.82080979875</v>
      </c>
      <c r="BB132" s="1">
        <f>SUM(BA121:BA132)</f>
        <v>2727370.7656259495</v>
      </c>
    </row>
    <row r="133" spans="1:54" x14ac:dyDescent="0.15">
      <c r="C133" s="7">
        <v>12</v>
      </c>
      <c r="D133" s="7">
        <f t="shared" si="144"/>
        <v>10.0517252163548</v>
      </c>
      <c r="E133" s="10">
        <f t="shared" si="145"/>
        <v>11.785921780566699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9.2780078864516096</v>
      </c>
      <c r="E136" s="7"/>
      <c r="F136" s="7"/>
      <c r="G136" s="1">
        <v>1</v>
      </c>
      <c r="H136" s="9">
        <f t="shared" ref="H136:H147" si="147">E137</f>
        <v>9.2780078864516096</v>
      </c>
      <c r="I136" s="9">
        <f t="shared" ref="I136:I147" si="148">H136+273.15</f>
        <v>282.42800788645161</v>
      </c>
      <c r="J136" s="9">
        <f t="shared" ref="J136:J147" si="149">EXP(($C$15*(I136-$C$13))/($C$16*I136*$C$13))</f>
        <v>5.6204529946620077E-2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4.2661931363211253E-2</v>
      </c>
      <c r="Q136" s="12">
        <f t="shared" ref="Q136:Q147" si="153">P136*$B$138</f>
        <v>1.1092102154434926E-2</v>
      </c>
      <c r="R136" s="9">
        <f t="shared" ref="R136:R147" si="154">L136*$B$138</f>
        <v>0.19735245833333334</v>
      </c>
      <c r="S136" s="13">
        <f t="shared" ref="S136:S147" si="155">Q136/R136</f>
        <v>5.6204529946620084E-2</v>
      </c>
      <c r="T136" s="2">
        <f t="shared" ref="T136:T147" si="156">$B$137/100</f>
        <v>0.01</v>
      </c>
      <c r="U136" s="14">
        <f t="shared" ref="U136:U147" si="157">S136*T136</f>
        <v>5.6204529946620081E-4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6.0520452994662008E-3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10.7025019815161</v>
      </c>
      <c r="E137" s="10">
        <f t="shared" ref="E137:E148" si="166">D136</f>
        <v>9.2780078864516096</v>
      </c>
      <c r="F137" s="7" t="s">
        <v>83</v>
      </c>
      <c r="G137" s="1">
        <v>2</v>
      </c>
      <c r="H137" s="9">
        <f t="shared" si="147"/>
        <v>10.7025019815161</v>
      </c>
      <c r="I137" s="9">
        <f t="shared" si="148"/>
        <v>283.85250198151607</v>
      </c>
      <c r="J137" s="9">
        <f t="shared" si="149"/>
        <v>6.6820454512533226E-2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1.4754339019701221</v>
      </c>
      <c r="P137" s="9">
        <f t="shared" si="152"/>
        <v>9.8589163932843948E-2</v>
      </c>
      <c r="Q137" s="12">
        <f t="shared" si="153"/>
        <v>2.5633182622539427E-2</v>
      </c>
      <c r="R137" s="9">
        <f t="shared" si="154"/>
        <v>0.19735245833333334</v>
      </c>
      <c r="S137" s="13">
        <f t="shared" si="155"/>
        <v>0.12988529678837002</v>
      </c>
      <c r="T137" s="2">
        <f t="shared" si="156"/>
        <v>0.01</v>
      </c>
      <c r="U137" s="14">
        <f t="shared" si="157"/>
        <v>1.2988529678837001E-3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6.7888529678837E-3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9.8332775223103397</v>
      </c>
      <c r="E138" s="10">
        <f t="shared" si="166"/>
        <v>10.7025019815161</v>
      </c>
      <c r="F138" s="7" t="s">
        <v>83</v>
      </c>
      <c r="G138" s="1">
        <v>3</v>
      </c>
      <c r="H138" s="9">
        <f t="shared" si="147"/>
        <v>9.8332775223103397</v>
      </c>
      <c r="I138" s="9">
        <f t="shared" si="148"/>
        <v>282.98327752231035</v>
      </c>
      <c r="J138" s="9">
        <f t="shared" si="149"/>
        <v>6.01381710029825E-2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2.135892654703945</v>
      </c>
      <c r="P138" s="9">
        <f t="shared" si="152"/>
        <v>0.1284486777126001</v>
      </c>
      <c r="Q138" s="12">
        <f t="shared" si="153"/>
        <v>3.3396656205276029E-2</v>
      </c>
      <c r="R138" s="9">
        <f t="shared" si="154"/>
        <v>0.19735245833333334</v>
      </c>
      <c r="S138" s="13">
        <f t="shared" si="155"/>
        <v>0.16922341118684331</v>
      </c>
      <c r="T138" s="2">
        <f t="shared" si="156"/>
        <v>0.01</v>
      </c>
      <c r="U138" s="14">
        <f t="shared" si="157"/>
        <v>1.6922341118684331E-3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7.1822341118684329E-3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10.051184100871</v>
      </c>
      <c r="E139" s="10">
        <f t="shared" si="166"/>
        <v>9.8332775223103397</v>
      </c>
      <c r="F139" s="7" t="s">
        <v>83</v>
      </c>
      <c r="G139" s="1">
        <v>4</v>
      </c>
      <c r="H139" s="9">
        <f t="shared" si="147"/>
        <v>10.051184100871</v>
      </c>
      <c r="I139" s="9">
        <f t="shared" si="148"/>
        <v>283.20118410087099</v>
      </c>
      <c r="J139" s="9">
        <f t="shared" si="149"/>
        <v>6.1751571051951351E-2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2.7664918936580118</v>
      </c>
      <c r="P139" s="9">
        <f t="shared" si="152"/>
        <v>0.17083522073587015</v>
      </c>
      <c r="Q139" s="12">
        <f t="shared" si="153"/>
        <v>4.4417157391326241E-2</v>
      </c>
      <c r="R139" s="9">
        <f t="shared" si="154"/>
        <v>0.19735245833333334</v>
      </c>
      <c r="S139" s="13">
        <f t="shared" si="155"/>
        <v>0.22506513355057645</v>
      </c>
      <c r="T139" s="2">
        <f t="shared" si="156"/>
        <v>0.01</v>
      </c>
      <c r="U139" s="14">
        <f t="shared" si="157"/>
        <v>2.2506513355057644E-3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7.7406513355057641E-3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12.5700079864</v>
      </c>
      <c r="E140" s="10">
        <f t="shared" si="166"/>
        <v>10.051184100871</v>
      </c>
      <c r="F140" s="7" t="s">
        <v>83</v>
      </c>
      <c r="G140" s="1">
        <v>5</v>
      </c>
      <c r="H140" s="9">
        <f t="shared" si="147"/>
        <v>12.5700079864</v>
      </c>
      <c r="I140" s="9">
        <f t="shared" si="148"/>
        <v>285.72000798639999</v>
      </c>
      <c r="J140" s="9">
        <f t="shared" si="149"/>
        <v>8.3614234366791024E-2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3.3547045895888083</v>
      </c>
      <c r="P140" s="9">
        <f t="shared" si="152"/>
        <v>0.2805010557852281</v>
      </c>
      <c r="Q140" s="12">
        <f t="shared" si="153"/>
        <v>7.2930274504159315E-2</v>
      </c>
      <c r="R140" s="9">
        <f t="shared" si="154"/>
        <v>0.19735245833333334</v>
      </c>
      <c r="S140" s="13">
        <f t="shared" si="155"/>
        <v>0.36954327866024461</v>
      </c>
      <c r="T140" s="2">
        <f t="shared" si="156"/>
        <v>0.01</v>
      </c>
      <c r="U140" s="14">
        <f t="shared" si="157"/>
        <v>3.6954327866024462E-3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9.1854327866024467E-3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15.2989157835484</v>
      </c>
      <c r="E141" s="10">
        <f t="shared" si="166"/>
        <v>12.5700079864</v>
      </c>
      <c r="F141" s="7" t="s">
        <v>85</v>
      </c>
      <c r="G141" s="1">
        <v>6</v>
      </c>
      <c r="H141" s="9">
        <f t="shared" si="147"/>
        <v>15.2989157835484</v>
      </c>
      <c r="I141" s="9">
        <f t="shared" si="148"/>
        <v>288.44891578354839</v>
      </c>
      <c r="J141" s="9">
        <f t="shared" si="149"/>
        <v>0.11542417198933846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3.8332514504702466</v>
      </c>
      <c r="P141" s="9">
        <f t="shared" si="152"/>
        <v>0.44244987469745889</v>
      </c>
      <c r="Q141" s="12">
        <f t="shared" si="153"/>
        <v>0.11503696742133931</v>
      </c>
      <c r="R141" s="9">
        <f t="shared" si="154"/>
        <v>0.19735245833333334</v>
      </c>
      <c r="S141" s="13">
        <f t="shared" si="155"/>
        <v>0.58290111201472317</v>
      </c>
      <c r="T141" s="2">
        <f t="shared" si="156"/>
        <v>0.01</v>
      </c>
      <c r="U141" s="14">
        <f t="shared" si="157"/>
        <v>5.8290111201472318E-3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5.0000000000000001E-3</v>
      </c>
      <c r="AF141" s="2">
        <v>0.49</v>
      </c>
      <c r="AG141" s="14">
        <f t="shared" si="158"/>
        <v>2.4499999999999999E-3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1.4999999999999999E-2</v>
      </c>
      <c r="AR141" s="2">
        <v>0.5</v>
      </c>
      <c r="AS141" s="2">
        <f t="shared" si="159"/>
        <v>7.4999999999999997E-3</v>
      </c>
      <c r="AT141" s="1">
        <f t="shared" si="160"/>
        <v>1.5779011120147231E-2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19.8838136223333</v>
      </c>
      <c r="E142" s="10">
        <f t="shared" si="166"/>
        <v>15.2989157835484</v>
      </c>
      <c r="F142" s="7" t="s">
        <v>83</v>
      </c>
      <c r="G142" s="1">
        <v>7</v>
      </c>
      <c r="H142" s="9">
        <f t="shared" si="147"/>
        <v>19.8838136223333</v>
      </c>
      <c r="I142" s="9">
        <f t="shared" si="148"/>
        <v>293.0338136223333</v>
      </c>
      <c r="J142" s="9">
        <f t="shared" si="149"/>
        <v>0.19573576530643677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4.1498494924394542</v>
      </c>
      <c r="P142" s="9">
        <f t="shared" si="152"/>
        <v>0.81227396630916482</v>
      </c>
      <c r="Q142" s="12">
        <f t="shared" si="153"/>
        <v>0.21119123124038286</v>
      </c>
      <c r="R142" s="9">
        <f t="shared" si="154"/>
        <v>0.19735245833333334</v>
      </c>
      <c r="S142" s="13">
        <f t="shared" si="155"/>
        <v>1.0701221207170142</v>
      </c>
      <c r="T142" s="2">
        <f t="shared" si="156"/>
        <v>0.01</v>
      </c>
      <c r="U142" s="14">
        <f t="shared" si="157"/>
        <v>1.0701221207170142E-2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2.0651221207170143E-2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23.4601153858065</v>
      </c>
      <c r="E143" s="10">
        <f t="shared" si="166"/>
        <v>19.8838136223333</v>
      </c>
      <c r="F143" s="7" t="s">
        <v>83</v>
      </c>
      <c r="G143" s="1">
        <v>8</v>
      </c>
      <c r="H143" s="9">
        <f t="shared" si="147"/>
        <v>23.4601153858065</v>
      </c>
      <c r="I143" s="9">
        <f t="shared" si="148"/>
        <v>296.61011538580647</v>
      </c>
      <c r="J143" s="9">
        <f t="shared" si="149"/>
        <v>0.29218821279032547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4.0966234427969566</v>
      </c>
      <c r="P143" s="9">
        <f t="shared" si="152"/>
        <v>1.1969850822257928</v>
      </c>
      <c r="Q143" s="12">
        <f t="shared" si="153"/>
        <v>0.31121612137870613</v>
      </c>
      <c r="R143" s="9">
        <f t="shared" si="154"/>
        <v>0.19735245833333334</v>
      </c>
      <c r="S143" s="13">
        <f t="shared" si="155"/>
        <v>1.5769558890067341</v>
      </c>
      <c r="T143" s="2">
        <f t="shared" si="156"/>
        <v>0.01</v>
      </c>
      <c r="U143" s="14">
        <f t="shared" si="157"/>
        <v>1.5769558890067342E-2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2.5719558890067343E-2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23.371700576451602</v>
      </c>
      <c r="E144" s="10">
        <f t="shared" si="166"/>
        <v>23.4601153858065</v>
      </c>
      <c r="F144" s="7" t="s">
        <v>83</v>
      </c>
      <c r="G144" s="1">
        <v>9</v>
      </c>
      <c r="H144" s="9">
        <f t="shared" si="147"/>
        <v>23.371700576451602</v>
      </c>
      <c r="I144" s="9">
        <f t="shared" si="148"/>
        <v>296.52170057645156</v>
      </c>
      <c r="J144" s="9">
        <f t="shared" si="149"/>
        <v>0.28934219699266456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3.6586862772378304</v>
      </c>
      <c r="P144" s="9">
        <f t="shared" si="152"/>
        <v>1.0586123255629067</v>
      </c>
      <c r="Q144" s="12">
        <f t="shared" si="153"/>
        <v>0.27523920464635576</v>
      </c>
      <c r="R144" s="9">
        <f t="shared" si="154"/>
        <v>0.19735245833333334</v>
      </c>
      <c r="S144" s="13">
        <f t="shared" si="155"/>
        <v>1.3946581003894551</v>
      </c>
      <c r="T144" s="2">
        <f t="shared" si="156"/>
        <v>0.01</v>
      </c>
      <c r="U144" s="14">
        <f t="shared" si="157"/>
        <v>1.3946581003894551E-2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2.3896581003894551E-2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20.673417628333301</v>
      </c>
      <c r="E145" s="10">
        <f t="shared" si="166"/>
        <v>23.371700576451602</v>
      </c>
      <c r="F145" s="7" t="s">
        <v>83</v>
      </c>
      <c r="G145" s="1">
        <v>10</v>
      </c>
      <c r="H145" s="9">
        <f t="shared" si="147"/>
        <v>20.673417628333301</v>
      </c>
      <c r="I145" s="9">
        <f t="shared" si="148"/>
        <v>293.82341762833329</v>
      </c>
      <c r="J145" s="9">
        <f t="shared" si="149"/>
        <v>0.21401783301941782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3.3591218683415907</v>
      </c>
      <c r="P145" s="9">
        <f t="shared" si="152"/>
        <v>0.71891198311060533</v>
      </c>
      <c r="Q145" s="12">
        <f t="shared" si="153"/>
        <v>0.1869171156087574</v>
      </c>
      <c r="R145" s="9">
        <f t="shared" si="154"/>
        <v>0.19735245833333334</v>
      </c>
      <c r="S145" s="13">
        <f t="shared" si="155"/>
        <v>0.94712332031379931</v>
      </c>
      <c r="T145" s="2">
        <f t="shared" si="156"/>
        <v>0.01</v>
      </c>
      <c r="U145" s="14">
        <f t="shared" si="157"/>
        <v>9.4712332031379933E-3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1.9421233203137996E-2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16.9214556793548</v>
      </c>
      <c r="E146" s="10">
        <f t="shared" si="166"/>
        <v>20.673417628333301</v>
      </c>
      <c r="F146" s="7" t="s">
        <v>83</v>
      </c>
      <c r="G146" s="1">
        <v>11</v>
      </c>
      <c r="H146" s="9">
        <f t="shared" si="147"/>
        <v>16.9214556793548</v>
      </c>
      <c r="I146" s="9">
        <f t="shared" si="148"/>
        <v>290.07145567935476</v>
      </c>
      <c r="J146" s="9">
        <f t="shared" si="149"/>
        <v>0.13941137868160289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3.3992578018976523</v>
      </c>
      <c r="P146" s="9">
        <f t="shared" si="152"/>
        <v>0.47389521665674667</v>
      </c>
      <c r="Q146" s="12">
        <f t="shared" si="153"/>
        <v>0.12321275633075414</v>
      </c>
      <c r="R146" s="9">
        <f t="shared" si="154"/>
        <v>0.19735245833333334</v>
      </c>
      <c r="S146" s="13">
        <f t="shared" si="155"/>
        <v>0.62432845970757889</v>
      </c>
      <c r="T146" s="2">
        <f t="shared" si="156"/>
        <v>0.01</v>
      </c>
      <c r="U146" s="14">
        <f t="shared" si="157"/>
        <v>6.243284597075789E-3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5.0000000000000001E-3</v>
      </c>
      <c r="AF146" s="2">
        <v>0.49</v>
      </c>
      <c r="AG146" s="14">
        <f t="shared" si="158"/>
        <v>2.4499999999999999E-3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1.4999999999999999E-2</v>
      </c>
      <c r="AR146" s="2">
        <v>0.5</v>
      </c>
      <c r="AS146" s="2">
        <f t="shared" si="159"/>
        <v>7.4999999999999997E-3</v>
      </c>
      <c r="AT146" s="1">
        <f t="shared" si="160"/>
        <v>1.619328459707579E-2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11.785921780566699</v>
      </c>
      <c r="E147" s="10">
        <f t="shared" si="166"/>
        <v>16.9214556793548</v>
      </c>
      <c r="F147" s="7" t="s">
        <v>85</v>
      </c>
      <c r="G147" s="1">
        <v>12</v>
      </c>
      <c r="H147" s="9">
        <f t="shared" si="147"/>
        <v>11.785921780566699</v>
      </c>
      <c r="I147" s="9">
        <f t="shared" si="148"/>
        <v>284.93592178056667</v>
      </c>
      <c r="J147" s="9">
        <f t="shared" si="149"/>
        <v>7.6129647083897634E-2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3.6844105019075721</v>
      </c>
      <c r="P147" s="9">
        <f t="shared" si="152"/>
        <v>0.28049287122242961</v>
      </c>
      <c r="Q147" s="12">
        <f t="shared" si="153"/>
        <v>7.2928146517831693E-2</v>
      </c>
      <c r="R147" s="9">
        <f t="shared" si="154"/>
        <v>0.19735245833333334</v>
      </c>
      <c r="S147" s="13">
        <f t="shared" si="155"/>
        <v>0.36953249599077298</v>
      </c>
      <c r="T147" s="2">
        <f t="shared" si="156"/>
        <v>0.01</v>
      </c>
      <c r="U147" s="14">
        <f t="shared" si="157"/>
        <v>3.69532495990773E-3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9.1853249599077313E-3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10.0517252163548</v>
      </c>
      <c r="E148" s="10">
        <f t="shared" si="166"/>
        <v>11.785921780566699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2092414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1440151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9809512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4926928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503466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1">
        <v>30159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10221017.251399491</v>
      </c>
      <c r="J13" s="6" t="s">
        <v>37</v>
      </c>
      <c r="K13" s="6">
        <f>I13/(10000*1000)</f>
        <v>1.0221017251399491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1.7134814118387101</v>
      </c>
      <c r="E26" s="7"/>
      <c r="F26" s="7"/>
      <c r="G26" s="1">
        <v>1</v>
      </c>
      <c r="H26" s="9">
        <f t="shared" ref="H26:H37" si="0">E27</f>
        <v>1.7134814118387101</v>
      </c>
      <c r="I26" s="9">
        <f t="shared" ref="I26:I37" si="1">H26+273.15</f>
        <v>274.86348141183868</v>
      </c>
      <c r="J26" s="9">
        <f t="shared" ref="J26:J37" si="2">EXP(($C$15*(I26-$C$13))/($C$16*I26*$C$13))</f>
        <v>2.1762790670240183E-2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0.88209148077562993</v>
      </c>
      <c r="Q26" s="12">
        <f t="shared" ref="Q26:Q37" si="6">P26*$B$28</f>
        <v>8.8209148077562999E-2</v>
      </c>
      <c r="R26" s="9">
        <f t="shared" ref="R26:R37" si="7">L26*$B$28</f>
        <v>4.0532094166666672</v>
      </c>
      <c r="S26" s="13">
        <f t="shared" ref="S26:S37" si="8">Q26/R26</f>
        <v>2.1762790670240183E-2</v>
      </c>
      <c r="T26" s="2">
        <f t="shared" ref="T26:T37" si="9">$B$27/100</f>
        <v>0.34</v>
      </c>
      <c r="U26" s="14">
        <f t="shared" ref="U26:U37" si="10">S26*T26</f>
        <v>7.3993488278816626E-3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2.0299348827881661E-2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-2.7024552895161298</v>
      </c>
      <c r="E27" s="10">
        <f t="shared" ref="E27:E38" si="18">D26</f>
        <v>1.7134814118387101</v>
      </c>
      <c r="F27" s="7" t="s">
        <v>83</v>
      </c>
      <c r="G27" s="1">
        <v>2</v>
      </c>
      <c r="H27" s="9">
        <f t="shared" si="0"/>
        <v>-2.7024552895161298</v>
      </c>
      <c r="I27" s="9">
        <f t="shared" si="1"/>
        <v>270.44754471048384</v>
      </c>
      <c r="J27" s="9">
        <f t="shared" si="2"/>
        <v>1.2204296132301905E-2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80.182096852557706</v>
      </c>
      <c r="P27" s="9">
        <f t="shared" si="5"/>
        <v>0.97856605449752676</v>
      </c>
      <c r="Q27" s="12">
        <f t="shared" si="6"/>
        <v>9.7856605449752679E-2</v>
      </c>
      <c r="R27" s="9">
        <f t="shared" si="7"/>
        <v>4.0532094166666672</v>
      </c>
      <c r="S27" s="13">
        <f t="shared" si="8"/>
        <v>2.4142992722598899E-2</v>
      </c>
      <c r="T27" s="2">
        <f t="shared" si="9"/>
        <v>0.34</v>
      </c>
      <c r="U27" s="14">
        <f t="shared" si="10"/>
        <v>8.2086175256836265E-3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2.1108617525683625E-2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5.1696815815517203</v>
      </c>
      <c r="E28" s="10">
        <f t="shared" si="18"/>
        <v>-2.7024552895161298</v>
      </c>
      <c r="F28" s="7" t="s">
        <v>83</v>
      </c>
      <c r="G28" s="1">
        <v>3</v>
      </c>
      <c r="H28" s="9">
        <f t="shared" si="0"/>
        <v>5.1696815815517203</v>
      </c>
      <c r="I28" s="9">
        <f t="shared" si="1"/>
        <v>278.31968158155172</v>
      </c>
      <c r="J28" s="9">
        <f t="shared" si="2"/>
        <v>3.3787853902030825E-2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119.73562496472685</v>
      </c>
      <c r="P28" s="9">
        <f t="shared" si="5"/>
        <v>4.0456098031765455</v>
      </c>
      <c r="Q28" s="12">
        <f t="shared" si="6"/>
        <v>0.40456098031765458</v>
      </c>
      <c r="R28" s="9">
        <f t="shared" si="7"/>
        <v>4.0532094166666672</v>
      </c>
      <c r="S28" s="13">
        <f t="shared" si="8"/>
        <v>9.9812503803556954E-2</v>
      </c>
      <c r="T28" s="2">
        <f t="shared" si="9"/>
        <v>0.34</v>
      </c>
      <c r="U28" s="14">
        <f t="shared" si="10"/>
        <v>3.3936251293209367E-2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4.6836251293209369E-2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5.9185345500967799</v>
      </c>
      <c r="E29" s="10">
        <f t="shared" si="18"/>
        <v>5.1696815815517203</v>
      </c>
      <c r="F29" s="7" t="s">
        <v>83</v>
      </c>
      <c r="G29" s="1">
        <v>4</v>
      </c>
      <c r="H29" s="9">
        <f t="shared" si="0"/>
        <v>5.9185345500967799</v>
      </c>
      <c r="I29" s="9">
        <f t="shared" si="1"/>
        <v>279.06853455009673</v>
      </c>
      <c r="J29" s="9">
        <f t="shared" si="2"/>
        <v>3.7113397546406426E-2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156.22210932821696</v>
      </c>
      <c r="P29" s="9">
        <f t="shared" si="5"/>
        <v>5.7979332490362836</v>
      </c>
      <c r="Q29" s="12">
        <f t="shared" si="6"/>
        <v>0.57979332490362834</v>
      </c>
      <c r="R29" s="9">
        <f t="shared" si="7"/>
        <v>4.0532094166666672</v>
      </c>
      <c r="S29" s="13">
        <f t="shared" si="8"/>
        <v>0.1430454894631244</v>
      </c>
      <c r="T29" s="2">
        <f t="shared" si="9"/>
        <v>0.34</v>
      </c>
      <c r="U29" s="14">
        <f t="shared" si="10"/>
        <v>4.8635466417462296E-2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6.1535466417462298E-2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12.5623675294667</v>
      </c>
      <c r="E30" s="10">
        <f t="shared" si="18"/>
        <v>5.9185345500967799</v>
      </c>
      <c r="F30" s="7" t="s">
        <v>83</v>
      </c>
      <c r="G30" s="1">
        <v>5</v>
      </c>
      <c r="H30" s="9">
        <f t="shared" si="0"/>
        <v>12.5623675294667</v>
      </c>
      <c r="I30" s="9">
        <f t="shared" si="1"/>
        <v>285.71236752946669</v>
      </c>
      <c r="J30" s="9">
        <f t="shared" si="2"/>
        <v>8.3538070717002311E-2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142.90296727522164</v>
      </c>
      <c r="O30" s="9">
        <f t="shared" si="19"/>
        <v>48.053302970625708</v>
      </c>
      <c r="P30" s="9">
        <f t="shared" si="5"/>
        <v>4.0142802217456675</v>
      </c>
      <c r="Q30" s="12">
        <f t="shared" si="6"/>
        <v>0.40142802217456675</v>
      </c>
      <c r="R30" s="9">
        <f t="shared" si="7"/>
        <v>4.0532094166666672</v>
      </c>
      <c r="S30" s="13">
        <f t="shared" si="8"/>
        <v>9.9039546420648189E-2</v>
      </c>
      <c r="T30" s="2">
        <f t="shared" si="9"/>
        <v>0.34</v>
      </c>
      <c r="U30" s="14">
        <f t="shared" si="10"/>
        <v>3.3673445783020388E-2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4.657344578302039E-2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14.188825368871001</v>
      </c>
      <c r="E31" s="10">
        <f t="shared" si="18"/>
        <v>12.5623675294667</v>
      </c>
      <c r="F31" s="7" t="s">
        <v>85</v>
      </c>
      <c r="G31" s="1">
        <v>6</v>
      </c>
      <c r="H31" s="9">
        <f t="shared" si="0"/>
        <v>14.188825368871001</v>
      </c>
      <c r="I31" s="9">
        <f t="shared" si="1"/>
        <v>287.33882536887097</v>
      </c>
      <c r="J31" s="9">
        <f t="shared" si="2"/>
        <v>0.101311891668921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84.57111691554671</v>
      </c>
      <c r="P31" s="9">
        <f t="shared" si="5"/>
        <v>8.5680598352675208</v>
      </c>
      <c r="Q31" s="12">
        <f t="shared" si="6"/>
        <v>0.85680598352675208</v>
      </c>
      <c r="R31" s="9">
        <f t="shared" si="7"/>
        <v>4.0532094166666672</v>
      </c>
      <c r="S31" s="13">
        <f t="shared" si="8"/>
        <v>0.21138951765077652</v>
      </c>
      <c r="T31" s="2">
        <f t="shared" si="9"/>
        <v>0.34</v>
      </c>
      <c r="U31" s="14">
        <f t="shared" si="10"/>
        <v>7.1872436001264015E-2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8.4772436001264009E-2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20.0167185156667</v>
      </c>
      <c r="E32" s="10">
        <f t="shared" si="18"/>
        <v>14.188825368871001</v>
      </c>
      <c r="F32" s="7" t="s">
        <v>83</v>
      </c>
      <c r="G32" s="1">
        <v>7</v>
      </c>
      <c r="H32" s="9">
        <f t="shared" si="0"/>
        <v>20.0167185156667</v>
      </c>
      <c r="I32" s="9">
        <f t="shared" si="1"/>
        <v>293.16671851566667</v>
      </c>
      <c r="J32" s="9">
        <f t="shared" si="2"/>
        <v>0.1987065392952467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116.53515124694586</v>
      </c>
      <c r="P32" s="9">
        <f t="shared" si="5"/>
        <v>23.156296610528766</v>
      </c>
      <c r="Q32" s="12">
        <f t="shared" si="6"/>
        <v>2.3156296610528768</v>
      </c>
      <c r="R32" s="9">
        <f t="shared" si="7"/>
        <v>4.0532094166666672</v>
      </c>
      <c r="S32" s="13">
        <f t="shared" si="8"/>
        <v>0.57130767818980233</v>
      </c>
      <c r="T32" s="2">
        <f t="shared" si="9"/>
        <v>0.34</v>
      </c>
      <c r="U32" s="14">
        <f t="shared" si="10"/>
        <v>0.1942446105845328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0.2198946105845328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21.2940743535484</v>
      </c>
      <c r="E33" s="10">
        <f t="shared" si="18"/>
        <v>20.0167185156667</v>
      </c>
      <c r="F33" s="7" t="s">
        <v>83</v>
      </c>
      <c r="G33" s="1">
        <v>8</v>
      </c>
      <c r="H33" s="9">
        <f t="shared" si="0"/>
        <v>21.2940743535484</v>
      </c>
      <c r="I33" s="9">
        <f t="shared" si="1"/>
        <v>294.44407435354839</v>
      </c>
      <c r="J33" s="9">
        <f t="shared" si="2"/>
        <v>0.22950187705349004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133.91094880308376</v>
      </c>
      <c r="P33" s="9">
        <f t="shared" si="5"/>
        <v>30.732814108321527</v>
      </c>
      <c r="Q33" s="12">
        <f t="shared" si="6"/>
        <v>3.0732814108321529</v>
      </c>
      <c r="R33" s="9">
        <f t="shared" si="7"/>
        <v>4.0532094166666672</v>
      </c>
      <c r="S33" s="13">
        <f t="shared" si="8"/>
        <v>0.7582340547702564</v>
      </c>
      <c r="T33" s="2">
        <f t="shared" si="9"/>
        <v>0.34</v>
      </c>
      <c r="U33" s="14">
        <f t="shared" si="10"/>
        <v>0.25779957862188718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0.28344957862188719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20.321435754838699</v>
      </c>
      <c r="E34" s="10">
        <f t="shared" si="18"/>
        <v>21.2940743535484</v>
      </c>
      <c r="F34" s="7" t="s">
        <v>83</v>
      </c>
      <c r="G34" s="1">
        <v>9</v>
      </c>
      <c r="H34" s="9">
        <f t="shared" si="0"/>
        <v>20.321435754838699</v>
      </c>
      <c r="I34" s="9">
        <f t="shared" si="1"/>
        <v>293.47143575483869</v>
      </c>
      <c r="J34" s="9">
        <f t="shared" si="2"/>
        <v>0.20567849026109297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143.7102288614289</v>
      </c>
      <c r="P34" s="9">
        <f t="shared" si="5"/>
        <v>29.558102907294845</v>
      </c>
      <c r="Q34" s="12">
        <f t="shared" si="6"/>
        <v>2.9558102907294845</v>
      </c>
      <c r="R34" s="9">
        <f t="shared" si="7"/>
        <v>4.0532094166666672</v>
      </c>
      <c r="S34" s="13">
        <f t="shared" si="8"/>
        <v>0.72925180687069546</v>
      </c>
      <c r="T34" s="2">
        <f t="shared" si="9"/>
        <v>0.34</v>
      </c>
      <c r="U34" s="14">
        <f t="shared" si="10"/>
        <v>0.24794561433603649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0.27359561433603646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16.978522828399999</v>
      </c>
      <c r="E35" s="10">
        <f t="shared" si="18"/>
        <v>20.321435754838699</v>
      </c>
      <c r="F35" s="7" t="s">
        <v>83</v>
      </c>
      <c r="G35" s="1">
        <v>10</v>
      </c>
      <c r="H35" s="9">
        <f t="shared" si="0"/>
        <v>16.978522828399999</v>
      </c>
      <c r="I35" s="9">
        <f t="shared" si="1"/>
        <v>290.12852282839998</v>
      </c>
      <c r="J35" s="9">
        <f t="shared" si="2"/>
        <v>0.14033488365649716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154.68422012080072</v>
      </c>
      <c r="P35" s="9">
        <f t="shared" si="5"/>
        <v>21.707592034148565</v>
      </c>
      <c r="Q35" s="12">
        <f t="shared" si="6"/>
        <v>2.1707592034148564</v>
      </c>
      <c r="R35" s="9">
        <f t="shared" si="7"/>
        <v>4.0532094166666672</v>
      </c>
      <c r="S35" s="13">
        <f t="shared" si="8"/>
        <v>0.53556551864524049</v>
      </c>
      <c r="T35" s="2">
        <f t="shared" si="9"/>
        <v>0.34</v>
      </c>
      <c r="U35" s="14">
        <f t="shared" si="10"/>
        <v>0.18209227633938177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0.20774227633938178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8.2845119871935502</v>
      </c>
      <c r="E36" s="10">
        <f t="shared" si="18"/>
        <v>16.978522828399999</v>
      </c>
      <c r="F36" s="7" t="s">
        <v>83</v>
      </c>
      <c r="G36" s="1">
        <v>11</v>
      </c>
      <c r="H36" s="9">
        <f t="shared" si="0"/>
        <v>8.2845119871935502</v>
      </c>
      <c r="I36" s="9">
        <f t="shared" si="1"/>
        <v>281.4345119871935</v>
      </c>
      <c r="J36" s="9">
        <f t="shared" si="2"/>
        <v>4.9764189277883314E-2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126.32779668231953</v>
      </c>
      <c r="O36" s="9">
        <f t="shared" si="19"/>
        <v>47.180925570999278</v>
      </c>
      <c r="P36" s="9">
        <f t="shared" si="5"/>
        <v>2.3479205104209329</v>
      </c>
      <c r="Q36" s="12">
        <f t="shared" si="6"/>
        <v>0.2347920510420933</v>
      </c>
      <c r="R36" s="9">
        <f t="shared" si="7"/>
        <v>4.0532094166666672</v>
      </c>
      <c r="S36" s="13">
        <f t="shared" si="8"/>
        <v>5.792744141880158E-2</v>
      </c>
      <c r="T36" s="2">
        <f t="shared" si="9"/>
        <v>0.34</v>
      </c>
      <c r="U36" s="14">
        <f t="shared" si="10"/>
        <v>1.9695330082392538E-2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3.2595330082392536E-2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3.74053941003333</v>
      </c>
      <c r="E37" s="10">
        <f t="shared" si="18"/>
        <v>8.2845119871935502</v>
      </c>
      <c r="F37" s="7" t="s">
        <v>85</v>
      </c>
      <c r="G37" s="1">
        <v>12</v>
      </c>
      <c r="H37" s="9">
        <f t="shared" si="0"/>
        <v>3.74053941003333</v>
      </c>
      <c r="I37" s="9">
        <f t="shared" si="1"/>
        <v>276.89053941003328</v>
      </c>
      <c r="J37" s="9">
        <f t="shared" si="2"/>
        <v>2.8205981388190735E-2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85.365099227245011</v>
      </c>
      <c r="P37" s="9">
        <f t="shared" si="5"/>
        <v>2.4078064000047279</v>
      </c>
      <c r="Q37" s="12">
        <f t="shared" si="6"/>
        <v>0.24078064000047281</v>
      </c>
      <c r="R37" s="9">
        <f t="shared" si="7"/>
        <v>4.0532094166666672</v>
      </c>
      <c r="S37" s="13">
        <f t="shared" si="8"/>
        <v>5.9404934521860756E-2</v>
      </c>
      <c r="T37" s="2">
        <f t="shared" si="9"/>
        <v>0.34</v>
      </c>
      <c r="U37" s="14">
        <f t="shared" si="10"/>
        <v>2.0197677737432657E-2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3.3097677737432656E-2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-1.86303292719355</v>
      </c>
      <c r="E38" s="10">
        <f t="shared" si="18"/>
        <v>3.74053941003333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1.7134814118387101</v>
      </c>
      <c r="E42" s="7"/>
      <c r="F42" s="7"/>
      <c r="G42" s="1">
        <v>1</v>
      </c>
      <c r="H42" s="9">
        <f t="shared" ref="H42:H53" si="20">E43</f>
        <v>1.7134814118387101</v>
      </c>
      <c r="I42" s="9">
        <f t="shared" ref="I42:I53" si="21">H42+273.15</f>
        <v>274.86348141183868</v>
      </c>
      <c r="J42" s="9">
        <f t="shared" ref="J42:J53" si="22">EXP(($C$15*(I42-$C$13))/($C$16*I42*$C$13))</f>
        <v>2.1762790670240183E-2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1.2808762483853238</v>
      </c>
      <c r="Q42" s="12">
        <f t="shared" ref="Q42:Q53" si="26">P42*$B$44</f>
        <v>0.30741029961247768</v>
      </c>
      <c r="R42" s="9">
        <f t="shared" ref="R42:R53" si="27">L42*$B$44</f>
        <v>14.125500000000001</v>
      </c>
      <c r="S42" s="13">
        <f t="shared" ref="S42:S53" si="28">Q42/R42</f>
        <v>2.176279067024018E-2</v>
      </c>
      <c r="T42" s="2">
        <f t="shared" ref="T42:T53" si="29">$B$43/100</f>
        <v>0.43</v>
      </c>
      <c r="U42" s="14">
        <f t="shared" ref="U42:U53" si="30">S42*T42</f>
        <v>9.3579999882032767E-3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1.7777999988203275E-2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174367.83333333334</v>
      </c>
      <c r="AU42" s="1">
        <f t="shared" ref="AU42:AU53" si="38">AT42*10000*AS42*0.67*AR42*AQ42</f>
        <v>682274986.14466631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-2.7024552895161298</v>
      </c>
      <c r="E43" s="10">
        <f t="shared" ref="E43:E54" si="40">D42</f>
        <v>1.7134814118387101</v>
      </c>
      <c r="F43" s="7" t="s">
        <v>83</v>
      </c>
      <c r="G43" s="1">
        <v>2</v>
      </c>
      <c r="H43" s="9">
        <f t="shared" si="20"/>
        <v>-2.7024552895161298</v>
      </c>
      <c r="I43" s="9">
        <f t="shared" si="21"/>
        <v>270.44754471048384</v>
      </c>
      <c r="J43" s="9">
        <f t="shared" si="22"/>
        <v>1.2204296132301905E-2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116.43162375161468</v>
      </c>
      <c r="P43" s="9">
        <f t="shared" si="25"/>
        <v>1.4209660154294617</v>
      </c>
      <c r="Q43" s="12">
        <f t="shared" si="26"/>
        <v>0.34103184370307077</v>
      </c>
      <c r="R43" s="9">
        <f t="shared" si="27"/>
        <v>14.125500000000001</v>
      </c>
      <c r="S43" s="13">
        <f t="shared" si="28"/>
        <v>2.4142992722598899E-2</v>
      </c>
      <c r="T43" s="2">
        <f t="shared" si="29"/>
        <v>0.43</v>
      </c>
      <c r="U43" s="14">
        <f t="shared" si="30"/>
        <v>1.0381486870717526E-2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1.8801486870717525E-2</v>
      </c>
      <c r="AR43" s="9">
        <f t="shared" si="35"/>
        <v>136.875</v>
      </c>
      <c r="AS43" s="1">
        <f t="shared" si="36"/>
        <v>0.24</v>
      </c>
      <c r="AT43" s="1">
        <f t="shared" si="37"/>
        <v>174367.83333333334</v>
      </c>
      <c r="AU43" s="1">
        <f t="shared" si="38"/>
        <v>721553841.98053193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5.1696815815517203</v>
      </c>
      <c r="E44" s="10">
        <f t="shared" si="40"/>
        <v>-2.7024552895161298</v>
      </c>
      <c r="F44" s="7" t="s">
        <v>83</v>
      </c>
      <c r="G44" s="1">
        <v>3</v>
      </c>
      <c r="H44" s="9">
        <f t="shared" si="20"/>
        <v>5.1696815815517203</v>
      </c>
      <c r="I44" s="9">
        <f t="shared" si="21"/>
        <v>278.31968158155172</v>
      </c>
      <c r="J44" s="9">
        <f t="shared" si="22"/>
        <v>3.3787853902030825E-2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173.86690773618523</v>
      </c>
      <c r="P44" s="9">
        <f t="shared" si="25"/>
        <v>5.8745896769880996</v>
      </c>
      <c r="Q44" s="12">
        <f t="shared" si="26"/>
        <v>1.4099015224771438</v>
      </c>
      <c r="R44" s="9">
        <f t="shared" si="27"/>
        <v>14.125500000000001</v>
      </c>
      <c r="S44" s="13">
        <f t="shared" si="28"/>
        <v>9.9812503803556954E-2</v>
      </c>
      <c r="T44" s="2">
        <f t="shared" si="29"/>
        <v>0.43</v>
      </c>
      <c r="U44" s="14">
        <f t="shared" si="30"/>
        <v>4.2919376635529492E-2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5.1339376635529489E-2</v>
      </c>
      <c r="AR44" s="9">
        <f t="shared" si="35"/>
        <v>136.875</v>
      </c>
      <c r="AS44" s="1">
        <f t="shared" si="36"/>
        <v>0.24</v>
      </c>
      <c r="AT44" s="1">
        <f t="shared" si="37"/>
        <v>174367.83333333334</v>
      </c>
      <c r="AU44" s="1">
        <f t="shared" si="38"/>
        <v>1970276325.0041904</v>
      </c>
    </row>
    <row r="45" spans="1:48" x14ac:dyDescent="0.15">
      <c r="C45" s="7">
        <v>3</v>
      </c>
      <c r="D45" s="7">
        <f t="shared" si="39"/>
        <v>5.9185345500967799</v>
      </c>
      <c r="E45" s="10">
        <f t="shared" si="40"/>
        <v>5.1696815815517203</v>
      </c>
      <c r="F45" s="7" t="s">
        <v>83</v>
      </c>
      <c r="G45" s="1">
        <v>4</v>
      </c>
      <c r="H45" s="9">
        <f t="shared" si="20"/>
        <v>5.9185345500967799</v>
      </c>
      <c r="I45" s="9">
        <f t="shared" si="21"/>
        <v>279.06853455009673</v>
      </c>
      <c r="J45" s="9">
        <f t="shared" si="22"/>
        <v>3.7113397546406426E-2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226.84856805919711</v>
      </c>
      <c r="P45" s="9">
        <f t="shared" si="25"/>
        <v>8.4191210892140163</v>
      </c>
      <c r="Q45" s="12">
        <f t="shared" si="26"/>
        <v>2.0205890614113637</v>
      </c>
      <c r="R45" s="9">
        <f t="shared" si="27"/>
        <v>14.125500000000001</v>
      </c>
      <c r="S45" s="13">
        <f t="shared" si="28"/>
        <v>0.1430454894631244</v>
      </c>
      <c r="T45" s="2">
        <f t="shared" si="29"/>
        <v>0.43</v>
      </c>
      <c r="U45" s="14">
        <f t="shared" si="30"/>
        <v>6.1509560469143493E-2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6.9929560469143504E-2</v>
      </c>
      <c r="AR45" s="9">
        <f t="shared" si="35"/>
        <v>136.875</v>
      </c>
      <c r="AS45" s="1">
        <f t="shared" si="36"/>
        <v>0.24</v>
      </c>
      <c r="AT45" s="1">
        <f t="shared" si="37"/>
        <v>174367.83333333334</v>
      </c>
      <c r="AU45" s="1">
        <f t="shared" si="38"/>
        <v>2683720887.155282</v>
      </c>
    </row>
    <row r="46" spans="1:48" x14ac:dyDescent="0.15">
      <c r="C46" s="7">
        <v>4</v>
      </c>
      <c r="D46" s="7">
        <f t="shared" si="39"/>
        <v>12.5623675294667</v>
      </c>
      <c r="E46" s="10">
        <f t="shared" si="40"/>
        <v>5.9185345500967799</v>
      </c>
      <c r="F46" s="7" t="s">
        <v>83</v>
      </c>
      <c r="G46" s="1">
        <v>5</v>
      </c>
      <c r="H46" s="9">
        <f t="shared" si="20"/>
        <v>12.5623675294667</v>
      </c>
      <c r="I46" s="9">
        <f t="shared" si="21"/>
        <v>285.71236752946669</v>
      </c>
      <c r="J46" s="9">
        <f t="shared" si="22"/>
        <v>8.3538070717002311E-2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207.50797462148392</v>
      </c>
      <c r="O46" s="9">
        <f t="shared" si="41"/>
        <v>69.777722348499196</v>
      </c>
      <c r="P46" s="9">
        <f t="shared" si="25"/>
        <v>5.8290963040202781</v>
      </c>
      <c r="Q46" s="12">
        <f t="shared" si="26"/>
        <v>1.3989831129648667</v>
      </c>
      <c r="R46" s="9">
        <f t="shared" si="27"/>
        <v>14.125500000000001</v>
      </c>
      <c r="S46" s="13">
        <f t="shared" si="28"/>
        <v>9.9039546420648231E-2</v>
      </c>
      <c r="T46" s="2">
        <f t="shared" si="29"/>
        <v>0.43</v>
      </c>
      <c r="U46" s="14">
        <f t="shared" si="30"/>
        <v>4.2587004960878735E-2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5.1007004960878732E-2</v>
      </c>
      <c r="AR46" s="9">
        <f t="shared" si="35"/>
        <v>136.875</v>
      </c>
      <c r="AS46" s="1">
        <f t="shared" si="36"/>
        <v>0.24</v>
      </c>
      <c r="AT46" s="1">
        <f t="shared" si="37"/>
        <v>174367.83333333334</v>
      </c>
      <c r="AU46" s="1">
        <f t="shared" si="38"/>
        <v>1957520734.9565079</v>
      </c>
    </row>
    <row r="47" spans="1:48" x14ac:dyDescent="0.15">
      <c r="C47" s="7">
        <v>5</v>
      </c>
      <c r="D47" s="7">
        <f t="shared" si="39"/>
        <v>14.188825368871001</v>
      </c>
      <c r="E47" s="10">
        <f t="shared" si="40"/>
        <v>12.5623675294667</v>
      </c>
      <c r="F47" s="7" t="s">
        <v>85</v>
      </c>
      <c r="G47" s="1">
        <v>6</v>
      </c>
      <c r="H47" s="9">
        <f t="shared" si="20"/>
        <v>14.188825368871001</v>
      </c>
      <c r="I47" s="9">
        <f t="shared" si="21"/>
        <v>287.33882536887097</v>
      </c>
      <c r="J47" s="9">
        <f t="shared" si="22"/>
        <v>0.101311891668921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122.8048760444789</v>
      </c>
      <c r="P47" s="9">
        <f t="shared" si="25"/>
        <v>12.441594298233518</v>
      </c>
      <c r="Q47" s="12">
        <f t="shared" si="26"/>
        <v>2.9859826315760443</v>
      </c>
      <c r="R47" s="9">
        <f t="shared" si="27"/>
        <v>14.125500000000001</v>
      </c>
      <c r="S47" s="13">
        <f t="shared" si="28"/>
        <v>0.21138951765077654</v>
      </c>
      <c r="T47" s="2">
        <f t="shared" si="29"/>
        <v>0.43</v>
      </c>
      <c r="U47" s="14">
        <f t="shared" si="30"/>
        <v>9.0897492589833914E-2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9.9317492589833925E-2</v>
      </c>
      <c r="AR47" s="9">
        <f t="shared" si="35"/>
        <v>136.875</v>
      </c>
      <c r="AS47" s="1">
        <f t="shared" si="36"/>
        <v>0.24</v>
      </c>
      <c r="AT47" s="1">
        <f t="shared" si="37"/>
        <v>174367.83333333334</v>
      </c>
      <c r="AU47" s="1">
        <f t="shared" si="38"/>
        <v>3811555907.6170444</v>
      </c>
    </row>
    <row r="48" spans="1:48" x14ac:dyDescent="0.15">
      <c r="C48" s="7">
        <v>6</v>
      </c>
      <c r="D48" s="7">
        <f t="shared" si="39"/>
        <v>20.0167185156667</v>
      </c>
      <c r="E48" s="10">
        <f t="shared" si="40"/>
        <v>14.188825368871001</v>
      </c>
      <c r="F48" s="7" t="s">
        <v>83</v>
      </c>
      <c r="G48" s="1">
        <v>7</v>
      </c>
      <c r="H48" s="9">
        <f t="shared" si="20"/>
        <v>20.0167185156667</v>
      </c>
      <c r="I48" s="9">
        <f t="shared" si="21"/>
        <v>293.16671851566667</v>
      </c>
      <c r="J48" s="9">
        <f t="shared" si="22"/>
        <v>0.1987065392952467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169.21953174624539</v>
      </c>
      <c r="P48" s="9">
        <f t="shared" si="25"/>
        <v>33.62502753445856</v>
      </c>
      <c r="Q48" s="12">
        <f t="shared" si="26"/>
        <v>8.0700066082700541</v>
      </c>
      <c r="R48" s="9">
        <f t="shared" si="27"/>
        <v>14.125500000000001</v>
      </c>
      <c r="S48" s="13">
        <f t="shared" si="28"/>
        <v>0.57130767818980244</v>
      </c>
      <c r="T48" s="2">
        <f t="shared" si="29"/>
        <v>0.43</v>
      </c>
      <c r="U48" s="14">
        <f t="shared" si="30"/>
        <v>0.24566230162161504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0.26126230162161501</v>
      </c>
      <c r="AR48" s="9">
        <f t="shared" si="35"/>
        <v>136.875</v>
      </c>
      <c r="AS48" s="1">
        <f t="shared" si="36"/>
        <v>0.24</v>
      </c>
      <c r="AT48" s="1">
        <f t="shared" si="37"/>
        <v>174367.83333333334</v>
      </c>
      <c r="AU48" s="1">
        <f t="shared" si="38"/>
        <v>10026590917.836199</v>
      </c>
    </row>
    <row r="49" spans="1:48" x14ac:dyDescent="0.15">
      <c r="C49" s="7">
        <v>7</v>
      </c>
      <c r="D49" s="7">
        <f t="shared" si="39"/>
        <v>21.2940743535484</v>
      </c>
      <c r="E49" s="10">
        <f t="shared" si="40"/>
        <v>20.0167185156667</v>
      </c>
      <c r="F49" s="7" t="s">
        <v>83</v>
      </c>
      <c r="G49" s="1">
        <v>8</v>
      </c>
      <c r="H49" s="9">
        <f t="shared" si="20"/>
        <v>21.2940743535484</v>
      </c>
      <c r="I49" s="9">
        <f t="shared" si="21"/>
        <v>294.44407435354839</v>
      </c>
      <c r="J49" s="9">
        <f t="shared" si="22"/>
        <v>0.22950187705349004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194.45075421178686</v>
      </c>
      <c r="P49" s="9">
        <f t="shared" si="25"/>
        <v>44.62681308607192</v>
      </c>
      <c r="Q49" s="12">
        <f t="shared" si="26"/>
        <v>10.71043514065726</v>
      </c>
      <c r="R49" s="9">
        <f t="shared" si="27"/>
        <v>14.125500000000001</v>
      </c>
      <c r="S49" s="13">
        <f t="shared" si="28"/>
        <v>0.75823405477025663</v>
      </c>
      <c r="T49" s="2">
        <f t="shared" si="29"/>
        <v>0.43</v>
      </c>
      <c r="U49" s="14">
        <f t="shared" si="30"/>
        <v>0.32604064355121032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0.34164064355121032</v>
      </c>
      <c r="AR49" s="9">
        <f t="shared" si="35"/>
        <v>136.875</v>
      </c>
      <c r="AS49" s="1">
        <f t="shared" si="36"/>
        <v>0.24</v>
      </c>
      <c r="AT49" s="1">
        <f t="shared" si="37"/>
        <v>174367.83333333334</v>
      </c>
      <c r="AU49" s="1">
        <f t="shared" si="38"/>
        <v>13111309793.004129</v>
      </c>
    </row>
    <row r="50" spans="1:48" x14ac:dyDescent="0.15">
      <c r="C50" s="7">
        <v>8</v>
      </c>
      <c r="D50" s="7">
        <f t="shared" si="39"/>
        <v>20.321435754838699</v>
      </c>
      <c r="E50" s="10">
        <f t="shared" si="40"/>
        <v>21.2940743535484</v>
      </c>
      <c r="F50" s="7" t="s">
        <v>83</v>
      </c>
      <c r="G50" s="1">
        <v>9</v>
      </c>
      <c r="H50" s="9">
        <f t="shared" si="20"/>
        <v>20.321435754838699</v>
      </c>
      <c r="I50" s="9">
        <f t="shared" si="21"/>
        <v>293.47143575483869</v>
      </c>
      <c r="J50" s="9">
        <f t="shared" si="22"/>
        <v>0.20567849026109297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208.68019112571494</v>
      </c>
      <c r="P50" s="9">
        <f t="shared" si="25"/>
        <v>42.921026658133378</v>
      </c>
      <c r="Q50" s="12">
        <f t="shared" si="26"/>
        <v>10.30104639795201</v>
      </c>
      <c r="R50" s="9">
        <f t="shared" si="27"/>
        <v>14.125500000000001</v>
      </c>
      <c r="S50" s="13">
        <f t="shared" si="28"/>
        <v>0.72925180687069557</v>
      </c>
      <c r="T50" s="2">
        <f t="shared" si="29"/>
        <v>0.43</v>
      </c>
      <c r="U50" s="14">
        <f t="shared" si="30"/>
        <v>0.3135782769543991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0.32917827695439911</v>
      </c>
      <c r="AR50" s="9">
        <f t="shared" si="35"/>
        <v>136.875</v>
      </c>
      <c r="AS50" s="1">
        <f t="shared" si="36"/>
        <v>0.24</v>
      </c>
      <c r="AT50" s="1">
        <f t="shared" si="37"/>
        <v>174367.83333333334</v>
      </c>
      <c r="AU50" s="1">
        <f t="shared" si="38"/>
        <v>12633035465.025101</v>
      </c>
    </row>
    <row r="51" spans="1:48" x14ac:dyDescent="0.15">
      <c r="C51" s="7">
        <v>9</v>
      </c>
      <c r="D51" s="7">
        <f t="shared" si="39"/>
        <v>16.978522828399999</v>
      </c>
      <c r="E51" s="10">
        <f t="shared" si="40"/>
        <v>20.321435754838699</v>
      </c>
      <c r="F51" s="7" t="s">
        <v>83</v>
      </c>
      <c r="G51" s="1">
        <v>10</v>
      </c>
      <c r="H51" s="9">
        <f t="shared" si="20"/>
        <v>16.978522828399999</v>
      </c>
      <c r="I51" s="9">
        <f t="shared" si="21"/>
        <v>290.12852282839998</v>
      </c>
      <c r="J51" s="9">
        <f t="shared" si="22"/>
        <v>0.14033488365649716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224.61541446758156</v>
      </c>
      <c r="P51" s="9">
        <f t="shared" si="25"/>
        <v>31.521378056763947</v>
      </c>
      <c r="Q51" s="12">
        <f t="shared" si="26"/>
        <v>7.5651307336233469</v>
      </c>
      <c r="R51" s="9">
        <f t="shared" si="27"/>
        <v>14.125500000000001</v>
      </c>
      <c r="S51" s="13">
        <f t="shared" si="28"/>
        <v>0.5355655186452406</v>
      </c>
      <c r="T51" s="2">
        <f t="shared" si="29"/>
        <v>0.43</v>
      </c>
      <c r="U51" s="14">
        <f t="shared" si="30"/>
        <v>0.23029317301745345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0.24589317301745345</v>
      </c>
      <c r="AR51" s="9">
        <f t="shared" si="35"/>
        <v>136.875</v>
      </c>
      <c r="AS51" s="1">
        <f t="shared" si="36"/>
        <v>0.24</v>
      </c>
      <c r="AT51" s="1">
        <f t="shared" si="37"/>
        <v>174367.83333333334</v>
      </c>
      <c r="AU51" s="1">
        <f t="shared" si="38"/>
        <v>9436762364.9945984</v>
      </c>
    </row>
    <row r="52" spans="1:48" x14ac:dyDescent="0.15">
      <c r="C52" s="7">
        <v>10</v>
      </c>
      <c r="D52" s="7">
        <f t="shared" si="39"/>
        <v>8.2845119871935502</v>
      </c>
      <c r="E52" s="10">
        <f t="shared" si="40"/>
        <v>16.978522828399999</v>
      </c>
      <c r="F52" s="7" t="s">
        <v>83</v>
      </c>
      <c r="G52" s="1">
        <v>11</v>
      </c>
      <c r="H52" s="9">
        <f t="shared" si="20"/>
        <v>8.2845119871935502</v>
      </c>
      <c r="I52" s="9">
        <f t="shared" si="21"/>
        <v>281.4345119871935</v>
      </c>
      <c r="J52" s="9">
        <f t="shared" si="22"/>
        <v>4.9764189277883314E-2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183.43933459027673</v>
      </c>
      <c r="O52" s="9">
        <f t="shared" si="41"/>
        <v>68.510951820540868</v>
      </c>
      <c r="P52" s="9">
        <f t="shared" si="25"/>
        <v>3.4093919740053402</v>
      </c>
      <c r="Q52" s="12">
        <f t="shared" si="26"/>
        <v>0.81825407376128168</v>
      </c>
      <c r="R52" s="9">
        <f t="shared" si="27"/>
        <v>14.125500000000001</v>
      </c>
      <c r="S52" s="13">
        <f t="shared" si="28"/>
        <v>5.7927441418801573E-2</v>
      </c>
      <c r="T52" s="2">
        <f t="shared" si="29"/>
        <v>0.43</v>
      </c>
      <c r="U52" s="14">
        <f t="shared" si="30"/>
        <v>2.4908799810084675E-2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3.3328799810084672E-2</v>
      </c>
      <c r="AR52" s="9">
        <f t="shared" si="35"/>
        <v>136.875</v>
      </c>
      <c r="AS52" s="1">
        <f t="shared" si="36"/>
        <v>0.24</v>
      </c>
      <c r="AT52" s="1">
        <f t="shared" si="37"/>
        <v>174367.83333333334</v>
      </c>
      <c r="AU52" s="1">
        <f t="shared" si="38"/>
        <v>1279075624.0146687</v>
      </c>
    </row>
    <row r="53" spans="1:48" x14ac:dyDescent="0.15">
      <c r="C53" s="7">
        <v>11</v>
      </c>
      <c r="D53" s="7">
        <f t="shared" si="39"/>
        <v>3.74053941003333</v>
      </c>
      <c r="E53" s="10">
        <f t="shared" si="40"/>
        <v>8.2845119871935502</v>
      </c>
      <c r="F53" s="7" t="s">
        <v>85</v>
      </c>
      <c r="G53" s="1">
        <v>12</v>
      </c>
      <c r="H53" s="9">
        <f t="shared" si="20"/>
        <v>3.74053941003333</v>
      </c>
      <c r="I53" s="9">
        <f t="shared" si="21"/>
        <v>276.89053941003328</v>
      </c>
      <c r="J53" s="9">
        <f t="shared" si="22"/>
        <v>2.8205981388190735E-2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123.95780984653553</v>
      </c>
      <c r="P53" s="9">
        <f t="shared" si="25"/>
        <v>3.4963516774522674</v>
      </c>
      <c r="Q53" s="12">
        <f t="shared" si="26"/>
        <v>0.83912440258854415</v>
      </c>
      <c r="R53" s="9">
        <f t="shared" si="27"/>
        <v>14.125500000000001</v>
      </c>
      <c r="S53" s="13">
        <f t="shared" si="28"/>
        <v>5.9404934521860756E-2</v>
      </c>
      <c r="T53" s="2">
        <f t="shared" si="29"/>
        <v>0.43</v>
      </c>
      <c r="U53" s="14">
        <f t="shared" si="30"/>
        <v>2.5544121844400126E-2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3.3964121844400126E-2</v>
      </c>
      <c r="AR53" s="9">
        <f t="shared" si="35"/>
        <v>136.875</v>
      </c>
      <c r="AS53" s="1">
        <f t="shared" si="36"/>
        <v>0.24</v>
      </c>
      <c r="AT53" s="1">
        <f t="shared" si="37"/>
        <v>174367.83333333334</v>
      </c>
      <c r="AU53" s="1">
        <f t="shared" si="38"/>
        <v>1303457687.9390476</v>
      </c>
      <c r="AV53" s="1">
        <f>SUM(AU42:AU53)</f>
        <v>59617134535.671967</v>
      </c>
    </row>
    <row r="54" spans="1:48" x14ac:dyDescent="0.15">
      <c r="C54" s="7">
        <v>12</v>
      </c>
      <c r="D54" s="7">
        <f t="shared" si="39"/>
        <v>-1.86303292719355</v>
      </c>
      <c r="E54" s="10">
        <f t="shared" si="40"/>
        <v>3.74053941003333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1.7134814118387101</v>
      </c>
      <c r="E58" s="7"/>
      <c r="F58" s="7"/>
      <c r="G58" s="1">
        <v>1</v>
      </c>
      <c r="H58" s="9">
        <f t="shared" ref="H58:H69" si="42">E59</f>
        <v>1.7134814118387101</v>
      </c>
      <c r="I58" s="9">
        <f t="shared" ref="I58:I69" si="43">H58+273.15</f>
        <v>274.86348141183868</v>
      </c>
      <c r="J58" s="9">
        <f t="shared" ref="J58:J69" si="44">EXP(($C$15*(I58-$C$13))/($C$16*I58*$C$13))</f>
        <v>2.1762790670240183E-2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2.1712010825342956E-3</v>
      </c>
      <c r="Q58" s="12">
        <f t="shared" ref="Q58:Q69" si="48">P58*$B$60</f>
        <v>4.1252820568151615E-4</v>
      </c>
      <c r="R58" s="9">
        <f t="shared" ref="R58:R69" si="49">L58*$B$60</f>
        <v>1.8955666666666669E-2</v>
      </c>
      <c r="S58" s="13">
        <f t="shared" ref="S58:S69" si="50">Q58/R58</f>
        <v>2.176279067024018E-2</v>
      </c>
      <c r="T58" s="2">
        <f t="shared" ref="T58:T69" si="51">$B$59/100</f>
        <v>0.01</v>
      </c>
      <c r="U58" s="14">
        <f t="shared" ref="U58:U69" si="52">S58*T58</f>
        <v>2.1762790670240179E-4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1.2217627906702402E-2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817459.33333333337</v>
      </c>
      <c r="AU58" s="1">
        <f t="shared" ref="AU58:AU69" si="59">AT58*10000*AS58*0.67*AR58*AQ58</f>
        <v>126843120.26961067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-2.7024552895161298</v>
      </c>
      <c r="E59" s="10">
        <f t="shared" ref="E59:E70" si="61">D58</f>
        <v>1.7134814118387101</v>
      </c>
      <c r="F59" s="7" t="s">
        <v>83</v>
      </c>
      <c r="G59" s="1">
        <v>2</v>
      </c>
      <c r="H59" s="9">
        <f t="shared" si="42"/>
        <v>-2.7024552895161298</v>
      </c>
      <c r="I59" s="9">
        <f t="shared" si="43"/>
        <v>270.44754471048384</v>
      </c>
      <c r="J59" s="9">
        <f t="shared" si="44"/>
        <v>1.2204296132301905E-2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0.19736213225079904</v>
      </c>
      <c r="P59" s="9">
        <f t="shared" si="47"/>
        <v>2.4086659072912841E-3</v>
      </c>
      <c r="Q59" s="12">
        <f t="shared" si="48"/>
        <v>4.57646522385344E-4</v>
      </c>
      <c r="R59" s="9">
        <f t="shared" si="49"/>
        <v>1.8955666666666669E-2</v>
      </c>
      <c r="S59" s="13">
        <f t="shared" si="50"/>
        <v>2.4142992722598903E-2</v>
      </c>
      <c r="T59" s="2">
        <f t="shared" si="51"/>
        <v>0.01</v>
      </c>
      <c r="U59" s="14">
        <f t="shared" si="52"/>
        <v>2.4142992722598903E-4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1.2241429927225989E-2</v>
      </c>
      <c r="AR59" s="9">
        <f t="shared" si="56"/>
        <v>9.9766666666666666</v>
      </c>
      <c r="AS59" s="1">
        <f t="shared" si="57"/>
        <v>0.19</v>
      </c>
      <c r="AT59" s="1">
        <f t="shared" si="58"/>
        <v>817459.33333333337</v>
      </c>
      <c r="AU59" s="1">
        <f t="shared" si="59"/>
        <v>127090232.27653934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5.1696815815517203</v>
      </c>
      <c r="E60" s="10">
        <f t="shared" si="61"/>
        <v>-2.7024552895161298</v>
      </c>
      <c r="F60" s="7" t="s">
        <v>83</v>
      </c>
      <c r="G60" s="1">
        <v>3</v>
      </c>
      <c r="H60" s="9">
        <f t="shared" si="42"/>
        <v>5.1696815815517203</v>
      </c>
      <c r="I60" s="9">
        <f t="shared" si="43"/>
        <v>278.31968158155172</v>
      </c>
      <c r="J60" s="9">
        <f t="shared" si="44"/>
        <v>3.3787853902030825E-2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0.29472013301017441</v>
      </c>
      <c r="P60" s="9">
        <f t="shared" si="47"/>
        <v>9.9579607961348647E-3</v>
      </c>
      <c r="Q60" s="12">
        <f t="shared" si="48"/>
        <v>1.8920125512656243E-3</v>
      </c>
      <c r="R60" s="9">
        <f t="shared" si="49"/>
        <v>1.8955666666666669E-2</v>
      </c>
      <c r="S60" s="13">
        <f t="shared" si="50"/>
        <v>9.9812503803556926E-2</v>
      </c>
      <c r="T60" s="2">
        <f t="shared" si="51"/>
        <v>0.01</v>
      </c>
      <c r="U60" s="14">
        <f t="shared" si="52"/>
        <v>9.9812503803556937E-4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1.299812503803557E-2</v>
      </c>
      <c r="AR60" s="9">
        <f t="shared" si="56"/>
        <v>9.9766666666666666</v>
      </c>
      <c r="AS60" s="1">
        <f t="shared" si="57"/>
        <v>0.19</v>
      </c>
      <c r="AT60" s="1">
        <f t="shared" si="58"/>
        <v>817459.33333333337</v>
      </c>
      <c r="AU60" s="1">
        <f t="shared" si="59"/>
        <v>134946222.7912932</v>
      </c>
    </row>
    <row r="61" spans="1:48" x14ac:dyDescent="0.15">
      <c r="C61" s="7">
        <v>3</v>
      </c>
      <c r="D61" s="7">
        <f t="shared" si="60"/>
        <v>5.9185345500967799</v>
      </c>
      <c r="E61" s="10">
        <f t="shared" si="61"/>
        <v>5.1696815815517203</v>
      </c>
      <c r="F61" s="7" t="s">
        <v>83</v>
      </c>
      <c r="G61" s="1">
        <v>4</v>
      </c>
      <c r="H61" s="9">
        <f t="shared" si="42"/>
        <v>5.9185345500967799</v>
      </c>
      <c r="I61" s="9">
        <f t="shared" si="43"/>
        <v>279.06853455009673</v>
      </c>
      <c r="J61" s="9">
        <f t="shared" si="44"/>
        <v>3.7113397546406426E-2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0.38452883888070621</v>
      </c>
      <c r="P61" s="9">
        <f t="shared" si="47"/>
        <v>1.4271171665437715E-2</v>
      </c>
      <c r="Q61" s="12">
        <f t="shared" si="48"/>
        <v>2.7115226164331659E-3</v>
      </c>
      <c r="R61" s="9">
        <f t="shared" si="49"/>
        <v>1.8955666666666669E-2</v>
      </c>
      <c r="S61" s="13">
        <f t="shared" si="50"/>
        <v>0.14304548946312443</v>
      </c>
      <c r="T61" s="2">
        <f t="shared" si="51"/>
        <v>0.01</v>
      </c>
      <c r="U61" s="14">
        <f t="shared" si="52"/>
        <v>1.4304548946312444E-3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1.3430454894631245E-2</v>
      </c>
      <c r="AR61" s="9">
        <f t="shared" si="56"/>
        <v>9.9766666666666666</v>
      </c>
      <c r="AS61" s="1">
        <f t="shared" si="57"/>
        <v>0.19</v>
      </c>
      <c r="AT61" s="1">
        <f t="shared" si="58"/>
        <v>817459.33333333337</v>
      </c>
      <c r="AU61" s="1">
        <f t="shared" si="59"/>
        <v>139434661.00655636</v>
      </c>
    </row>
    <row r="62" spans="1:48" x14ac:dyDescent="0.15">
      <c r="C62" s="7">
        <v>4</v>
      </c>
      <c r="D62" s="7">
        <f t="shared" si="60"/>
        <v>12.5623675294667</v>
      </c>
      <c r="E62" s="10">
        <f t="shared" si="61"/>
        <v>5.9185345500967799</v>
      </c>
      <c r="F62" s="7" t="s">
        <v>83</v>
      </c>
      <c r="G62" s="1">
        <v>5</v>
      </c>
      <c r="H62" s="9">
        <f t="shared" si="42"/>
        <v>12.5623675294667</v>
      </c>
      <c r="I62" s="9">
        <f t="shared" si="43"/>
        <v>285.71236752946669</v>
      </c>
      <c r="J62" s="9">
        <f t="shared" si="44"/>
        <v>8.3538070717002311E-2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0.35174478385450508</v>
      </c>
      <c r="O62" s="9">
        <f t="shared" si="62"/>
        <v>0.11827955002743007</v>
      </c>
      <c r="P62" s="9">
        <f t="shared" si="47"/>
        <v>9.8808454145666649E-3</v>
      </c>
      <c r="Q62" s="12">
        <f t="shared" si="48"/>
        <v>1.8773606287676664E-3</v>
      </c>
      <c r="R62" s="9">
        <f t="shared" si="49"/>
        <v>1.8955666666666669E-2</v>
      </c>
      <c r="S62" s="13">
        <f t="shared" si="50"/>
        <v>9.9039546420648147E-2</v>
      </c>
      <c r="T62" s="2">
        <f t="shared" si="51"/>
        <v>0.01</v>
      </c>
      <c r="U62" s="14">
        <f t="shared" si="52"/>
        <v>9.9039546420648145E-4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1.2990395464206482E-2</v>
      </c>
      <c r="AR62" s="9">
        <f t="shared" si="56"/>
        <v>9.9766666666666666</v>
      </c>
      <c r="AS62" s="1">
        <f t="shared" si="57"/>
        <v>0.19</v>
      </c>
      <c r="AT62" s="1">
        <f t="shared" si="58"/>
        <v>817459.33333333337</v>
      </c>
      <c r="AU62" s="1">
        <f t="shared" si="59"/>
        <v>134865974.54095173</v>
      </c>
    </row>
    <row r="63" spans="1:48" x14ac:dyDescent="0.15">
      <c r="C63" s="7">
        <v>5</v>
      </c>
      <c r="D63" s="7">
        <f t="shared" si="60"/>
        <v>14.188825368871001</v>
      </c>
      <c r="E63" s="10">
        <f t="shared" si="61"/>
        <v>12.5623675294667</v>
      </c>
      <c r="F63" s="7" t="s">
        <v>85</v>
      </c>
      <c r="G63" s="1">
        <v>6</v>
      </c>
      <c r="H63" s="9">
        <f t="shared" si="42"/>
        <v>14.188825368871001</v>
      </c>
      <c r="I63" s="9">
        <f t="shared" si="43"/>
        <v>287.33882536887097</v>
      </c>
      <c r="J63" s="9">
        <f t="shared" si="44"/>
        <v>0.101311891668921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0.20816537127953008</v>
      </c>
      <c r="P63" s="9">
        <f t="shared" si="47"/>
        <v>2.1089627544292472E-2</v>
      </c>
      <c r="Q63" s="12">
        <f t="shared" si="48"/>
        <v>4.0070292334155695E-3</v>
      </c>
      <c r="R63" s="9">
        <f t="shared" si="49"/>
        <v>1.8955666666666669E-2</v>
      </c>
      <c r="S63" s="13">
        <f t="shared" si="50"/>
        <v>0.21138951765077649</v>
      </c>
      <c r="T63" s="2">
        <f t="shared" si="51"/>
        <v>0.01</v>
      </c>
      <c r="U63" s="14">
        <f t="shared" si="52"/>
        <v>2.1138951765077648E-3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1.4113895176507765E-2</v>
      </c>
      <c r="AR63" s="9">
        <f t="shared" si="56"/>
        <v>9.9766666666666666</v>
      </c>
      <c r="AS63" s="1">
        <f t="shared" si="57"/>
        <v>0.19</v>
      </c>
      <c r="AT63" s="1">
        <f t="shared" si="58"/>
        <v>817459.33333333337</v>
      </c>
      <c r="AU63" s="1">
        <f t="shared" si="59"/>
        <v>146530121.64205363</v>
      </c>
    </row>
    <row r="64" spans="1:48" x14ac:dyDescent="0.15">
      <c r="C64" s="7">
        <v>6</v>
      </c>
      <c r="D64" s="7">
        <f t="shared" si="60"/>
        <v>20.0167185156667</v>
      </c>
      <c r="E64" s="10">
        <f t="shared" si="61"/>
        <v>14.188825368871001</v>
      </c>
      <c r="F64" s="7" t="s">
        <v>83</v>
      </c>
      <c r="G64" s="1">
        <v>7</v>
      </c>
      <c r="H64" s="9">
        <f t="shared" si="42"/>
        <v>20.0167185156667</v>
      </c>
      <c r="I64" s="9">
        <f t="shared" si="43"/>
        <v>293.16671851566667</v>
      </c>
      <c r="J64" s="9">
        <f t="shared" si="44"/>
        <v>0.1987065392952467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0.28684241040190428</v>
      </c>
      <c r="P64" s="9">
        <f t="shared" si="47"/>
        <v>5.6997462694069273E-2</v>
      </c>
      <c r="Q64" s="12">
        <f t="shared" si="48"/>
        <v>1.0829517911873162E-2</v>
      </c>
      <c r="R64" s="9">
        <f t="shared" si="49"/>
        <v>1.8955666666666669E-2</v>
      </c>
      <c r="S64" s="13">
        <f t="shared" si="50"/>
        <v>0.57130767818980221</v>
      </c>
      <c r="T64" s="2">
        <f t="shared" si="51"/>
        <v>0.01</v>
      </c>
      <c r="U64" s="14">
        <f t="shared" si="52"/>
        <v>5.7130767818980221E-3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2.5813076781898023E-2</v>
      </c>
      <c r="AR64" s="9">
        <f t="shared" si="56"/>
        <v>9.9766666666666666</v>
      </c>
      <c r="AS64" s="1">
        <f t="shared" si="57"/>
        <v>0.19</v>
      </c>
      <c r="AT64" s="1">
        <f t="shared" si="58"/>
        <v>817459.33333333337</v>
      </c>
      <c r="AU64" s="1">
        <f t="shared" si="59"/>
        <v>267990744.83016494</v>
      </c>
    </row>
    <row r="65" spans="1:48" x14ac:dyDescent="0.15">
      <c r="C65" s="7">
        <v>7</v>
      </c>
      <c r="D65" s="7">
        <f t="shared" si="60"/>
        <v>21.2940743535484</v>
      </c>
      <c r="E65" s="10">
        <f t="shared" si="61"/>
        <v>20.0167185156667</v>
      </c>
      <c r="F65" s="7" t="s">
        <v>83</v>
      </c>
      <c r="G65" s="1">
        <v>8</v>
      </c>
      <c r="H65" s="9">
        <f t="shared" si="42"/>
        <v>21.2940743535484</v>
      </c>
      <c r="I65" s="9">
        <f t="shared" si="43"/>
        <v>294.44407435354839</v>
      </c>
      <c r="J65" s="9">
        <f t="shared" si="44"/>
        <v>0.22950187705349004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0.3296116143745017</v>
      </c>
      <c r="P65" s="9">
        <f t="shared" si="47"/>
        <v>7.5646484197579258E-2</v>
      </c>
      <c r="Q65" s="12">
        <f t="shared" si="48"/>
        <v>1.437283199754006E-2</v>
      </c>
      <c r="R65" s="9">
        <f t="shared" si="49"/>
        <v>1.8955666666666669E-2</v>
      </c>
      <c r="S65" s="13">
        <f t="shared" si="50"/>
        <v>0.75823405477025652</v>
      </c>
      <c r="T65" s="2">
        <f t="shared" si="51"/>
        <v>0.01</v>
      </c>
      <c r="U65" s="14">
        <f t="shared" si="52"/>
        <v>7.5823405477025655E-3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2.7682340547702564E-2</v>
      </c>
      <c r="AR65" s="9">
        <f t="shared" si="56"/>
        <v>9.9766666666666666</v>
      </c>
      <c r="AS65" s="1">
        <f t="shared" si="57"/>
        <v>0.19</v>
      </c>
      <c r="AT65" s="1">
        <f t="shared" si="58"/>
        <v>817459.33333333337</v>
      </c>
      <c r="AU65" s="1">
        <f t="shared" si="59"/>
        <v>287397396.47090608</v>
      </c>
    </row>
    <row r="66" spans="1:48" x14ac:dyDescent="0.15">
      <c r="C66" s="7">
        <v>8</v>
      </c>
      <c r="D66" s="7">
        <f t="shared" si="60"/>
        <v>20.321435754838699</v>
      </c>
      <c r="E66" s="10">
        <f t="shared" si="61"/>
        <v>21.2940743535484</v>
      </c>
      <c r="F66" s="7" t="s">
        <v>83</v>
      </c>
      <c r="G66" s="1">
        <v>9</v>
      </c>
      <c r="H66" s="9">
        <f t="shared" si="42"/>
        <v>20.321435754838699</v>
      </c>
      <c r="I66" s="9">
        <f t="shared" si="43"/>
        <v>293.47143575483869</v>
      </c>
      <c r="J66" s="9">
        <f t="shared" si="44"/>
        <v>0.20567849026109297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0.35373179684358913</v>
      </c>
      <c r="P66" s="9">
        <f t="shared" si="47"/>
        <v>7.2755021932133068E-2</v>
      </c>
      <c r="Q66" s="12">
        <f t="shared" si="48"/>
        <v>1.3823454167105283E-2</v>
      </c>
      <c r="R66" s="9">
        <f t="shared" si="49"/>
        <v>1.8955666666666669E-2</v>
      </c>
      <c r="S66" s="13">
        <f t="shared" si="50"/>
        <v>0.72925180687069557</v>
      </c>
      <c r="T66" s="2">
        <f t="shared" si="51"/>
        <v>0.01</v>
      </c>
      <c r="U66" s="14">
        <f t="shared" si="52"/>
        <v>7.2925180687069555E-3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2.7392518068706954E-2</v>
      </c>
      <c r="AR66" s="9">
        <f t="shared" si="56"/>
        <v>9.9766666666666666</v>
      </c>
      <c r="AS66" s="1">
        <f t="shared" si="57"/>
        <v>0.19</v>
      </c>
      <c r="AT66" s="1">
        <f t="shared" si="58"/>
        <v>817459.33333333337</v>
      </c>
      <c r="AU66" s="1">
        <f t="shared" si="59"/>
        <v>284388466.43630338</v>
      </c>
    </row>
    <row r="67" spans="1:48" x14ac:dyDescent="0.15">
      <c r="C67" s="7">
        <v>9</v>
      </c>
      <c r="D67" s="7">
        <f t="shared" si="60"/>
        <v>16.978522828399999</v>
      </c>
      <c r="E67" s="10">
        <f t="shared" si="61"/>
        <v>20.321435754838699</v>
      </c>
      <c r="F67" s="7" t="s">
        <v>83</v>
      </c>
      <c r="G67" s="1">
        <v>10</v>
      </c>
      <c r="H67" s="9">
        <f t="shared" si="42"/>
        <v>16.978522828399999</v>
      </c>
      <c r="I67" s="9">
        <f t="shared" si="43"/>
        <v>290.12852282839998</v>
      </c>
      <c r="J67" s="9">
        <f t="shared" si="44"/>
        <v>0.14033488365649716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0.38074344157812273</v>
      </c>
      <c r="P67" s="9">
        <f t="shared" si="47"/>
        <v>5.3431586576840176E-2</v>
      </c>
      <c r="Q67" s="12">
        <f t="shared" si="48"/>
        <v>1.0152001449599634E-2</v>
      </c>
      <c r="R67" s="9">
        <f t="shared" si="49"/>
        <v>1.8955666666666669E-2</v>
      </c>
      <c r="S67" s="13">
        <f t="shared" si="50"/>
        <v>0.5355655186452406</v>
      </c>
      <c r="T67" s="2">
        <f t="shared" si="51"/>
        <v>0.01</v>
      </c>
      <c r="U67" s="14">
        <f t="shared" si="52"/>
        <v>5.3556551864524064E-3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2.5455655186452406E-2</v>
      </c>
      <c r="AR67" s="9">
        <f t="shared" si="56"/>
        <v>9.9766666666666666</v>
      </c>
      <c r="AS67" s="1">
        <f t="shared" si="57"/>
        <v>0.19</v>
      </c>
      <c r="AT67" s="1">
        <f t="shared" si="58"/>
        <v>817459.33333333337</v>
      </c>
      <c r="AU67" s="1">
        <f t="shared" si="59"/>
        <v>264280002.38782933</v>
      </c>
    </row>
    <row r="68" spans="1:48" x14ac:dyDescent="0.15">
      <c r="C68" s="7">
        <v>10</v>
      </c>
      <c r="D68" s="7">
        <f t="shared" si="60"/>
        <v>8.2845119871935502</v>
      </c>
      <c r="E68" s="10">
        <f t="shared" si="61"/>
        <v>16.978522828399999</v>
      </c>
      <c r="F68" s="7" t="s">
        <v>83</v>
      </c>
      <c r="G68" s="1">
        <v>11</v>
      </c>
      <c r="H68" s="9">
        <f t="shared" si="42"/>
        <v>8.2845119871935502</v>
      </c>
      <c r="I68" s="9">
        <f t="shared" si="43"/>
        <v>281.4345119871935</v>
      </c>
      <c r="J68" s="9">
        <f t="shared" si="44"/>
        <v>4.9764189277883314E-2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0.31094626225121841</v>
      </c>
      <c r="O68" s="9">
        <f t="shared" si="62"/>
        <v>0.11613225941673083</v>
      </c>
      <c r="P68" s="9">
        <f t="shared" si="47"/>
        <v>5.7792277388824401E-3</v>
      </c>
      <c r="Q68" s="12">
        <f t="shared" si="48"/>
        <v>1.0980532703876635E-3</v>
      </c>
      <c r="R68" s="9">
        <f t="shared" si="49"/>
        <v>1.8955666666666669E-2</v>
      </c>
      <c r="S68" s="13">
        <f t="shared" si="50"/>
        <v>5.7927441418801594E-2</v>
      </c>
      <c r="T68" s="2">
        <f t="shared" si="51"/>
        <v>0.01</v>
      </c>
      <c r="U68" s="14">
        <f t="shared" si="52"/>
        <v>5.7927441418801598E-4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1.2579274414188017E-2</v>
      </c>
      <c r="AR68" s="9">
        <f t="shared" si="56"/>
        <v>9.9766666666666666</v>
      </c>
      <c r="AS68" s="1">
        <f t="shared" si="57"/>
        <v>0.19</v>
      </c>
      <c r="AT68" s="1">
        <f t="shared" si="58"/>
        <v>817459.33333333337</v>
      </c>
      <c r="AU68" s="1">
        <f t="shared" si="59"/>
        <v>130597725.64754312</v>
      </c>
    </row>
    <row r="69" spans="1:48" x14ac:dyDescent="0.15">
      <c r="C69" s="7">
        <v>11</v>
      </c>
      <c r="D69" s="7">
        <f t="shared" si="60"/>
        <v>3.74053941003333</v>
      </c>
      <c r="E69" s="10">
        <f t="shared" si="61"/>
        <v>8.2845119871935502</v>
      </c>
      <c r="F69" s="7" t="s">
        <v>85</v>
      </c>
      <c r="G69" s="1">
        <v>12</v>
      </c>
      <c r="H69" s="9">
        <f t="shared" si="42"/>
        <v>3.74053941003333</v>
      </c>
      <c r="I69" s="9">
        <f t="shared" si="43"/>
        <v>276.89053941003328</v>
      </c>
      <c r="J69" s="9">
        <f t="shared" si="44"/>
        <v>2.8205981388190735E-2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0.21011969834451505</v>
      </c>
      <c r="P69" s="9">
        <f t="shared" si="47"/>
        <v>5.9266323007976431E-3</v>
      </c>
      <c r="Q69" s="12">
        <f t="shared" si="48"/>
        <v>1.1260601371515522E-3</v>
      </c>
      <c r="R69" s="9">
        <f t="shared" si="49"/>
        <v>1.8955666666666669E-2</v>
      </c>
      <c r="S69" s="13">
        <f t="shared" si="50"/>
        <v>5.9404934521860762E-2</v>
      </c>
      <c r="T69" s="2">
        <f t="shared" si="51"/>
        <v>0.01</v>
      </c>
      <c r="U69" s="14">
        <f t="shared" si="52"/>
        <v>5.9404934521860764E-4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1.2594049345218608E-2</v>
      </c>
      <c r="AR69" s="9">
        <f t="shared" si="56"/>
        <v>9.9766666666666666</v>
      </c>
      <c r="AS69" s="1">
        <f t="shared" si="57"/>
        <v>0.19</v>
      </c>
      <c r="AT69" s="1">
        <f t="shared" si="58"/>
        <v>817459.33333333337</v>
      </c>
      <c r="AU69" s="1">
        <f t="shared" si="59"/>
        <v>130751118.62758799</v>
      </c>
      <c r="AV69" s="1">
        <f>SUM(AU58:AU69)</f>
        <v>2175115786.9273396</v>
      </c>
    </row>
    <row r="70" spans="1:48" x14ac:dyDescent="0.15">
      <c r="C70" s="7">
        <v>12</v>
      </c>
      <c r="D70" s="7">
        <f t="shared" si="60"/>
        <v>-1.86303292719355</v>
      </c>
      <c r="E70" s="10">
        <f t="shared" si="61"/>
        <v>3.74053941003333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1.7134814118387101</v>
      </c>
      <c r="E73" s="7"/>
      <c r="F73" s="7"/>
      <c r="G73" s="1">
        <v>1</v>
      </c>
      <c r="H73" s="9">
        <f t="shared" ref="H73:H84" si="63">E74</f>
        <v>1.7134814118387101</v>
      </c>
      <c r="I73" s="9">
        <f t="shared" ref="I73:I84" si="64">H73+273.15</f>
        <v>274.86348141183868</v>
      </c>
      <c r="J73" s="9">
        <f t="shared" ref="J73:J84" si="65">EXP(($C$15*(I73-$C$13))/($C$16*I73*$C$13))</f>
        <v>2.1762790670240183E-2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2.3830255783913006E-3</v>
      </c>
      <c r="Q73" s="12">
        <f t="shared" ref="Q73:Q84" si="69">P73*$B$75</f>
        <v>4.289446041104341E-4</v>
      </c>
      <c r="R73" s="9">
        <f t="shared" ref="R73:R84" si="70">L73*$B$75</f>
        <v>1.9710000000000002E-2</v>
      </c>
      <c r="S73" s="13">
        <f t="shared" ref="S73:S84" si="71">Q73/R73</f>
        <v>2.1762790670240187E-2</v>
      </c>
      <c r="T73" s="2">
        <f t="shared" ref="T73:T84" si="72">$B$74/100</f>
        <v>0.01</v>
      </c>
      <c r="U73" s="14">
        <f t="shared" ref="U73:U84" si="73">S73*T73</f>
        <v>2.1762790670240188E-4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1.2817627906702402E-2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120012.58333333333</v>
      </c>
      <c r="AU73" s="1">
        <f t="shared" ref="AU73:AU84" si="80">AT73*10000*AS73*0.67*AR73*AQ73</f>
        <v>20314019.789044455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-2.7024552895161298</v>
      </c>
      <c r="E74" s="10">
        <f t="shared" ref="E74:E85" si="82">D73</f>
        <v>1.7134814118387101</v>
      </c>
      <c r="F74" s="7" t="s">
        <v>83</v>
      </c>
      <c r="G74" s="1">
        <v>2</v>
      </c>
      <c r="H74" s="9">
        <f t="shared" si="63"/>
        <v>-2.7024552895161298</v>
      </c>
      <c r="I74" s="9">
        <f t="shared" si="64"/>
        <v>270.44754471048384</v>
      </c>
      <c r="J74" s="9">
        <f t="shared" si="65"/>
        <v>1.2204296132301905E-2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0.21661697442160874</v>
      </c>
      <c r="P74" s="9">
        <f t="shared" si="68"/>
        <v>2.6436577031245805E-3</v>
      </c>
      <c r="Q74" s="12">
        <f t="shared" si="69"/>
        <v>4.7585838656242444E-4</v>
      </c>
      <c r="R74" s="9">
        <f t="shared" si="70"/>
        <v>1.9710000000000002E-2</v>
      </c>
      <c r="S74" s="13">
        <f t="shared" si="71"/>
        <v>2.4142992722598903E-2</v>
      </c>
      <c r="T74" s="2">
        <f t="shared" si="72"/>
        <v>0.01</v>
      </c>
      <c r="U74" s="14">
        <f t="shared" si="73"/>
        <v>2.4142992722598903E-4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1.2841429927225988E-2</v>
      </c>
      <c r="AR74" s="9">
        <f t="shared" si="77"/>
        <v>10.950000000000001</v>
      </c>
      <c r="AS74" s="1">
        <f t="shared" si="78"/>
        <v>0.18</v>
      </c>
      <c r="AT74" s="1">
        <f t="shared" si="79"/>
        <v>120012.58333333333</v>
      </c>
      <c r="AU74" s="1">
        <f t="shared" si="80"/>
        <v>20351742.425358664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5.1696815815517203</v>
      </c>
      <c r="E75" s="10">
        <f t="shared" si="82"/>
        <v>-2.7024552895161298</v>
      </c>
      <c r="F75" s="7" t="s">
        <v>83</v>
      </c>
      <c r="G75" s="1">
        <v>3</v>
      </c>
      <c r="H75" s="9">
        <f t="shared" si="63"/>
        <v>5.1696815815517203</v>
      </c>
      <c r="I75" s="9">
        <f t="shared" si="64"/>
        <v>278.31968158155172</v>
      </c>
      <c r="J75" s="9">
        <f t="shared" si="65"/>
        <v>3.3787853902030825E-2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0.32347331671848417</v>
      </c>
      <c r="P75" s="9">
        <f t="shared" si="68"/>
        <v>1.0929469166489488E-2</v>
      </c>
      <c r="Q75" s="12">
        <f t="shared" si="69"/>
        <v>1.9673044499681079E-3</v>
      </c>
      <c r="R75" s="9">
        <f t="shared" si="70"/>
        <v>1.9710000000000002E-2</v>
      </c>
      <c r="S75" s="13">
        <f t="shared" si="71"/>
        <v>9.9812503803556968E-2</v>
      </c>
      <c r="T75" s="2">
        <f t="shared" si="72"/>
        <v>0.01</v>
      </c>
      <c r="U75" s="14">
        <f t="shared" si="73"/>
        <v>9.981250380355698E-4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1.359812503803557E-2</v>
      </c>
      <c r="AR75" s="9">
        <f t="shared" si="77"/>
        <v>10.950000000000001</v>
      </c>
      <c r="AS75" s="1">
        <f t="shared" si="78"/>
        <v>0.18</v>
      </c>
      <c r="AT75" s="1">
        <f t="shared" si="79"/>
        <v>120012.58333333333</v>
      </c>
      <c r="AU75" s="1">
        <f t="shared" si="80"/>
        <v>21550990.801668696</v>
      </c>
    </row>
    <row r="76" spans="1:48" x14ac:dyDescent="0.15">
      <c r="C76" s="7">
        <v>3</v>
      </c>
      <c r="D76" s="7">
        <f t="shared" si="81"/>
        <v>5.9185345500967799</v>
      </c>
      <c r="E76" s="10">
        <f t="shared" si="82"/>
        <v>5.1696815815517203</v>
      </c>
      <c r="F76" s="7" t="s">
        <v>83</v>
      </c>
      <c r="G76" s="1">
        <v>4</v>
      </c>
      <c r="H76" s="9">
        <f t="shared" si="63"/>
        <v>5.9185345500967799</v>
      </c>
      <c r="I76" s="9">
        <f t="shared" si="64"/>
        <v>279.06853455009673</v>
      </c>
      <c r="J76" s="9">
        <f t="shared" si="65"/>
        <v>3.7113397546406426E-2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0.42204384755199464</v>
      </c>
      <c r="P76" s="9">
        <f t="shared" si="68"/>
        <v>1.5663481096212125E-2</v>
      </c>
      <c r="Q76" s="12">
        <f t="shared" si="69"/>
        <v>2.8194265973181822E-3</v>
      </c>
      <c r="R76" s="9">
        <f t="shared" si="70"/>
        <v>1.9710000000000002E-2</v>
      </c>
      <c r="S76" s="13">
        <f t="shared" si="71"/>
        <v>0.1430454894631244</v>
      </c>
      <c r="T76" s="2">
        <f t="shared" si="72"/>
        <v>0.01</v>
      </c>
      <c r="U76" s="14">
        <f t="shared" si="73"/>
        <v>1.4304548946312439E-3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1.4030454894631244E-2</v>
      </c>
      <c r="AR76" s="9">
        <f t="shared" si="77"/>
        <v>10.950000000000001</v>
      </c>
      <c r="AS76" s="1">
        <f t="shared" si="78"/>
        <v>0.18</v>
      </c>
      <c r="AT76" s="1">
        <f t="shared" si="79"/>
        <v>120012.58333333333</v>
      </c>
      <c r="AU76" s="1">
        <f t="shared" si="80"/>
        <v>22236168.849136196</v>
      </c>
    </row>
    <row r="77" spans="1:48" x14ac:dyDescent="0.15">
      <c r="C77" s="7">
        <v>4</v>
      </c>
      <c r="D77" s="7">
        <f t="shared" si="81"/>
        <v>12.5623675294667</v>
      </c>
      <c r="E77" s="10">
        <f t="shared" si="82"/>
        <v>5.9185345500967799</v>
      </c>
      <c r="F77" s="7" t="s">
        <v>83</v>
      </c>
      <c r="G77" s="1">
        <v>5</v>
      </c>
      <c r="H77" s="9">
        <f t="shared" si="63"/>
        <v>12.5623675294667</v>
      </c>
      <c r="I77" s="9">
        <f t="shared" si="64"/>
        <v>285.71236752946669</v>
      </c>
      <c r="J77" s="9">
        <f t="shared" si="65"/>
        <v>8.3538070717002311E-2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0.38606134813299342</v>
      </c>
      <c r="O77" s="9">
        <f t="shared" si="83"/>
        <v>0.12981901832278919</v>
      </c>
      <c r="P77" s="9">
        <f t="shared" si="68"/>
        <v>1.0844830333060983E-2</v>
      </c>
      <c r="Q77" s="12">
        <f t="shared" si="69"/>
        <v>1.9520694599509769E-3</v>
      </c>
      <c r="R77" s="9">
        <f t="shared" si="70"/>
        <v>1.9710000000000002E-2</v>
      </c>
      <c r="S77" s="13">
        <f t="shared" si="71"/>
        <v>9.9039546420648231E-2</v>
      </c>
      <c r="T77" s="2">
        <f t="shared" si="72"/>
        <v>0.01</v>
      </c>
      <c r="U77" s="14">
        <f t="shared" si="73"/>
        <v>9.9039546420648232E-4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1.3590395464206482E-2</v>
      </c>
      <c r="AR77" s="9">
        <f t="shared" si="77"/>
        <v>10.950000000000001</v>
      </c>
      <c r="AS77" s="1">
        <f t="shared" si="78"/>
        <v>0.18</v>
      </c>
      <c r="AT77" s="1">
        <f t="shared" si="79"/>
        <v>120012.58333333333</v>
      </c>
      <c r="AU77" s="1">
        <f t="shared" si="80"/>
        <v>21538740.585258305</v>
      </c>
    </row>
    <row r="78" spans="1:48" x14ac:dyDescent="0.15">
      <c r="C78" s="7">
        <v>5</v>
      </c>
      <c r="D78" s="7">
        <f t="shared" si="81"/>
        <v>14.188825368871001</v>
      </c>
      <c r="E78" s="10">
        <f t="shared" si="82"/>
        <v>12.5623675294667</v>
      </c>
      <c r="F78" s="7" t="s">
        <v>85</v>
      </c>
      <c r="G78" s="1">
        <v>6</v>
      </c>
      <c r="H78" s="9">
        <f t="shared" si="63"/>
        <v>14.188825368871001</v>
      </c>
      <c r="I78" s="9">
        <f t="shared" si="64"/>
        <v>287.33882536887097</v>
      </c>
      <c r="J78" s="9">
        <f t="shared" si="65"/>
        <v>0.101311891668921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0.22847418798972821</v>
      </c>
      <c r="P78" s="9">
        <f t="shared" si="68"/>
        <v>2.3147152182760037E-2</v>
      </c>
      <c r="Q78" s="12">
        <f t="shared" si="69"/>
        <v>4.1664873928968062E-3</v>
      </c>
      <c r="R78" s="9">
        <f t="shared" si="70"/>
        <v>1.9710000000000002E-2</v>
      </c>
      <c r="S78" s="13">
        <f t="shared" si="71"/>
        <v>0.21138951765077654</v>
      </c>
      <c r="T78" s="2">
        <f t="shared" si="72"/>
        <v>0.01</v>
      </c>
      <c r="U78" s="14">
        <f t="shared" si="73"/>
        <v>2.1138951765077656E-3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1.4713895176507766E-2</v>
      </c>
      <c r="AR78" s="9">
        <f t="shared" si="77"/>
        <v>10.950000000000001</v>
      </c>
      <c r="AS78" s="1">
        <f t="shared" si="78"/>
        <v>0.18</v>
      </c>
      <c r="AT78" s="1">
        <f t="shared" si="79"/>
        <v>120012.58333333333</v>
      </c>
      <c r="AU78" s="1">
        <f t="shared" si="80"/>
        <v>23319319.297231983</v>
      </c>
    </row>
    <row r="79" spans="1:48" x14ac:dyDescent="0.15">
      <c r="C79" s="7">
        <v>6</v>
      </c>
      <c r="D79" s="7">
        <f t="shared" si="81"/>
        <v>20.0167185156667</v>
      </c>
      <c r="E79" s="10">
        <f t="shared" si="82"/>
        <v>14.188825368871001</v>
      </c>
      <c r="F79" s="7" t="s">
        <v>83</v>
      </c>
      <c r="G79" s="1">
        <v>7</v>
      </c>
      <c r="H79" s="9">
        <f t="shared" si="63"/>
        <v>20.0167185156667</v>
      </c>
      <c r="I79" s="9">
        <f t="shared" si="64"/>
        <v>293.16671851566667</v>
      </c>
      <c r="J79" s="9">
        <f t="shared" si="65"/>
        <v>0.1987065392952467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0.31482703580696819</v>
      </c>
      <c r="P79" s="9">
        <f t="shared" si="68"/>
        <v>6.2558190761783372E-2</v>
      </c>
      <c r="Q79" s="12">
        <f t="shared" si="69"/>
        <v>1.1260474337121006E-2</v>
      </c>
      <c r="R79" s="9">
        <f t="shared" si="70"/>
        <v>1.9710000000000002E-2</v>
      </c>
      <c r="S79" s="13">
        <f t="shared" si="71"/>
        <v>0.57130767818980233</v>
      </c>
      <c r="T79" s="2">
        <f t="shared" si="72"/>
        <v>0.01</v>
      </c>
      <c r="U79" s="14">
        <f t="shared" si="73"/>
        <v>5.713076781898023E-3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2.7313076781898024E-2</v>
      </c>
      <c r="AR79" s="9">
        <f t="shared" si="77"/>
        <v>10.950000000000001</v>
      </c>
      <c r="AS79" s="1">
        <f t="shared" si="78"/>
        <v>0.18</v>
      </c>
      <c r="AT79" s="1">
        <f t="shared" si="79"/>
        <v>120012.58333333333</v>
      </c>
      <c r="AU79" s="1">
        <f t="shared" si="80"/>
        <v>43287134.428129196</v>
      </c>
    </row>
    <row r="80" spans="1:48" x14ac:dyDescent="0.15">
      <c r="C80" s="7">
        <v>7</v>
      </c>
      <c r="D80" s="7">
        <f t="shared" si="81"/>
        <v>21.2940743535484</v>
      </c>
      <c r="E80" s="10">
        <f t="shared" si="82"/>
        <v>20.0167185156667</v>
      </c>
      <c r="F80" s="7" t="s">
        <v>83</v>
      </c>
      <c r="G80" s="1">
        <v>8</v>
      </c>
      <c r="H80" s="9">
        <f t="shared" si="63"/>
        <v>21.2940743535484</v>
      </c>
      <c r="I80" s="9">
        <f t="shared" si="64"/>
        <v>294.44407435354839</v>
      </c>
      <c r="J80" s="9">
        <f t="shared" si="65"/>
        <v>0.22950187705349004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0.36176884504518481</v>
      </c>
      <c r="P80" s="9">
        <f t="shared" si="68"/>
        <v>8.3026628997343088E-2</v>
      </c>
      <c r="Q80" s="12">
        <f t="shared" si="69"/>
        <v>1.4944793219521755E-2</v>
      </c>
      <c r="R80" s="9">
        <f t="shared" si="70"/>
        <v>1.9710000000000002E-2</v>
      </c>
      <c r="S80" s="13">
        <f t="shared" si="71"/>
        <v>0.7582340547702564</v>
      </c>
      <c r="T80" s="2">
        <f t="shared" si="72"/>
        <v>0.01</v>
      </c>
      <c r="U80" s="14">
        <f t="shared" si="73"/>
        <v>7.5823405477025646E-3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2.9182340547702565E-2</v>
      </c>
      <c r="AR80" s="9">
        <f t="shared" si="77"/>
        <v>10.950000000000001</v>
      </c>
      <c r="AS80" s="1">
        <f t="shared" si="78"/>
        <v>0.18</v>
      </c>
      <c r="AT80" s="1">
        <f t="shared" si="79"/>
        <v>120012.58333333333</v>
      </c>
      <c r="AU80" s="1">
        <f t="shared" si="80"/>
        <v>46249637.428363845</v>
      </c>
    </row>
    <row r="81" spans="1:48" x14ac:dyDescent="0.15">
      <c r="C81" s="7">
        <v>8</v>
      </c>
      <c r="D81" s="7">
        <f t="shared" si="81"/>
        <v>20.321435754838699</v>
      </c>
      <c r="E81" s="10">
        <f t="shared" si="82"/>
        <v>21.2940743535484</v>
      </c>
      <c r="F81" s="7" t="s">
        <v>83</v>
      </c>
      <c r="G81" s="1">
        <v>9</v>
      </c>
      <c r="H81" s="9">
        <f t="shared" si="63"/>
        <v>20.321435754838699</v>
      </c>
      <c r="I81" s="9">
        <f t="shared" si="64"/>
        <v>293.47143575483869</v>
      </c>
      <c r="J81" s="9">
        <f t="shared" si="65"/>
        <v>0.20567849026109297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0.38824221604784176</v>
      </c>
      <c r="P81" s="9">
        <f t="shared" si="68"/>
        <v>7.9853072852341181E-2</v>
      </c>
      <c r="Q81" s="12">
        <f t="shared" si="69"/>
        <v>1.4373553113421412E-2</v>
      </c>
      <c r="R81" s="9">
        <f t="shared" si="70"/>
        <v>1.9710000000000002E-2</v>
      </c>
      <c r="S81" s="13">
        <f t="shared" si="71"/>
        <v>0.72925180687069557</v>
      </c>
      <c r="T81" s="2">
        <f t="shared" si="72"/>
        <v>0.01</v>
      </c>
      <c r="U81" s="14">
        <f t="shared" si="73"/>
        <v>7.2925180687069555E-3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2.8892518068706956E-2</v>
      </c>
      <c r="AR81" s="9">
        <f t="shared" si="77"/>
        <v>10.950000000000001</v>
      </c>
      <c r="AS81" s="1">
        <f t="shared" si="78"/>
        <v>0.18</v>
      </c>
      <c r="AT81" s="1">
        <f t="shared" si="79"/>
        <v>120012.58333333333</v>
      </c>
      <c r="AU81" s="1">
        <f t="shared" si="80"/>
        <v>45790312.222757891</v>
      </c>
    </row>
    <row r="82" spans="1:48" x14ac:dyDescent="0.15">
      <c r="C82" s="7">
        <v>9</v>
      </c>
      <c r="D82" s="7">
        <f t="shared" si="81"/>
        <v>16.978522828399999</v>
      </c>
      <c r="E82" s="10">
        <f t="shared" si="82"/>
        <v>20.321435754838699</v>
      </c>
      <c r="F82" s="7" t="s">
        <v>83</v>
      </c>
      <c r="G82" s="1">
        <v>10</v>
      </c>
      <c r="H82" s="9">
        <f t="shared" si="63"/>
        <v>16.978522828399999</v>
      </c>
      <c r="I82" s="9">
        <f t="shared" si="64"/>
        <v>290.12852282839998</v>
      </c>
      <c r="J82" s="9">
        <f t="shared" si="65"/>
        <v>0.14033488365649716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0.41788914319550058</v>
      </c>
      <c r="P82" s="9">
        <f t="shared" si="68"/>
        <v>5.8644424291653854E-2</v>
      </c>
      <c r="Q82" s="12">
        <f t="shared" si="69"/>
        <v>1.0555996372497694E-2</v>
      </c>
      <c r="R82" s="9">
        <f t="shared" si="70"/>
        <v>1.9710000000000002E-2</v>
      </c>
      <c r="S82" s="13">
        <f t="shared" si="71"/>
        <v>0.5355655186452406</v>
      </c>
      <c r="T82" s="2">
        <f t="shared" si="72"/>
        <v>0.01</v>
      </c>
      <c r="U82" s="14">
        <f t="shared" si="73"/>
        <v>5.3556551864524064E-3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2.6955655186452408E-2</v>
      </c>
      <c r="AR82" s="9">
        <f t="shared" si="77"/>
        <v>10.950000000000001</v>
      </c>
      <c r="AS82" s="1">
        <f t="shared" si="78"/>
        <v>0.18</v>
      </c>
      <c r="AT82" s="1">
        <f t="shared" si="79"/>
        <v>120012.58333333333</v>
      </c>
      <c r="AU82" s="1">
        <f t="shared" si="80"/>
        <v>42720674.751208991</v>
      </c>
    </row>
    <row r="83" spans="1:48" x14ac:dyDescent="0.15">
      <c r="C83" s="7">
        <v>10</v>
      </c>
      <c r="D83" s="7">
        <f t="shared" si="81"/>
        <v>8.2845119871935502</v>
      </c>
      <c r="E83" s="10">
        <f t="shared" si="82"/>
        <v>16.978522828399999</v>
      </c>
      <c r="F83" s="7" t="s">
        <v>83</v>
      </c>
      <c r="G83" s="1">
        <v>11</v>
      </c>
      <c r="H83" s="9">
        <f t="shared" si="63"/>
        <v>8.2845119871935502</v>
      </c>
      <c r="I83" s="9">
        <f t="shared" si="64"/>
        <v>281.4345119871935</v>
      </c>
      <c r="J83" s="9">
        <f t="shared" si="65"/>
        <v>4.9764189277883314E-2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0.34128248295865438</v>
      </c>
      <c r="O83" s="9">
        <f t="shared" si="83"/>
        <v>0.12746223594519235</v>
      </c>
      <c r="P83" s="9">
        <f t="shared" si="68"/>
        <v>6.3430548353587742E-3</v>
      </c>
      <c r="Q83" s="12">
        <f t="shared" si="69"/>
        <v>1.1417498703645793E-3</v>
      </c>
      <c r="R83" s="9">
        <f t="shared" si="70"/>
        <v>1.9710000000000002E-2</v>
      </c>
      <c r="S83" s="13">
        <f t="shared" si="71"/>
        <v>5.792744141880158E-2</v>
      </c>
      <c r="T83" s="2">
        <f t="shared" si="72"/>
        <v>0.01</v>
      </c>
      <c r="U83" s="14">
        <f t="shared" si="73"/>
        <v>5.7927441418801576E-4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1.3179274414188015E-2</v>
      </c>
      <c r="AR83" s="9">
        <f t="shared" si="77"/>
        <v>10.950000000000001</v>
      </c>
      <c r="AS83" s="1">
        <f t="shared" si="78"/>
        <v>0.18</v>
      </c>
      <c r="AT83" s="1">
        <f t="shared" si="79"/>
        <v>120012.58333333333</v>
      </c>
      <c r="AU83" s="1">
        <f t="shared" si="80"/>
        <v>20887175.318536777</v>
      </c>
    </row>
    <row r="84" spans="1:48" x14ac:dyDescent="0.15">
      <c r="C84" s="7">
        <v>11</v>
      </c>
      <c r="D84" s="7">
        <f t="shared" si="81"/>
        <v>3.74053941003333</v>
      </c>
      <c r="E84" s="10">
        <f t="shared" si="82"/>
        <v>8.2845119871935502</v>
      </c>
      <c r="F84" s="7" t="s">
        <v>85</v>
      </c>
      <c r="G84" s="1">
        <v>12</v>
      </c>
      <c r="H84" s="9">
        <f t="shared" si="63"/>
        <v>3.74053941003333</v>
      </c>
      <c r="I84" s="9">
        <f t="shared" si="64"/>
        <v>276.89053941003328</v>
      </c>
      <c r="J84" s="9">
        <f t="shared" si="65"/>
        <v>2.8205981388190735E-2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0.23061918110983359</v>
      </c>
      <c r="P84" s="9">
        <f t="shared" si="68"/>
        <v>6.5048403301437548E-3</v>
      </c>
      <c r="Q84" s="12">
        <f t="shared" si="69"/>
        <v>1.1708712594258757E-3</v>
      </c>
      <c r="R84" s="9">
        <f t="shared" si="70"/>
        <v>1.9710000000000002E-2</v>
      </c>
      <c r="S84" s="13">
        <f t="shared" si="71"/>
        <v>5.9404934521860762E-2</v>
      </c>
      <c r="T84" s="2">
        <f t="shared" si="72"/>
        <v>0.01</v>
      </c>
      <c r="U84" s="14">
        <f t="shared" si="73"/>
        <v>5.9404934521860764E-4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1.3194049345218608E-2</v>
      </c>
      <c r="AR84" s="9">
        <f t="shared" si="77"/>
        <v>10.950000000000001</v>
      </c>
      <c r="AS84" s="1">
        <f t="shared" si="78"/>
        <v>0.18</v>
      </c>
      <c r="AT84" s="1">
        <f t="shared" si="79"/>
        <v>120012.58333333333</v>
      </c>
      <c r="AU84" s="1">
        <f t="shared" si="80"/>
        <v>20910591.370517839</v>
      </c>
      <c r="AV84" s="1">
        <f>SUM(AU73:AU84)</f>
        <v>349156507.26721287</v>
      </c>
    </row>
    <row r="85" spans="1:48" x14ac:dyDescent="0.15">
      <c r="C85" s="7">
        <v>12</v>
      </c>
      <c r="D85" s="7">
        <f t="shared" si="81"/>
        <v>-1.86303292719355</v>
      </c>
      <c r="E85" s="10">
        <f t="shared" si="82"/>
        <v>3.74053941003333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1.7134814118387101</v>
      </c>
      <c r="E89" s="7"/>
      <c r="F89" s="7"/>
      <c r="G89" s="1">
        <v>1</v>
      </c>
      <c r="H89" s="9">
        <f t="shared" ref="H89:H100" si="84">E90</f>
        <v>1.7134814118387101</v>
      </c>
      <c r="I89" s="9">
        <f t="shared" ref="I89:I100" si="85">H89+273.15</f>
        <v>274.86348141183868</v>
      </c>
      <c r="J89" s="9">
        <f t="shared" ref="J89:J100" si="86">EXP(($C$15*(I89-$C$13))/($C$16*I89*$C$13))</f>
        <v>2.1762790670240183E-2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0.11545758927305849</v>
      </c>
      <c r="Q89" s="12">
        <f t="shared" ref="Q89:Q100" si="90">P89*$B$91</f>
        <v>5.1955915172876323E-2</v>
      </c>
      <c r="R89" s="9">
        <f t="shared" ref="R89:R100" si="91">L89*$B$91</f>
        <v>2.3873737500000001</v>
      </c>
      <c r="S89" s="13">
        <f t="shared" ref="S89:S100" si="92">Q89/R89</f>
        <v>2.1762790670240183E-2</v>
      </c>
      <c r="T89" s="2">
        <f t="shared" ref="T89:T100" si="93">$B$90/100</f>
        <v>0.51</v>
      </c>
      <c r="U89" s="14">
        <f t="shared" ref="U89:U100" si="94">S89*T89</f>
        <v>1.1099023241822494E-2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3.3683355507409481E-2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410577.33333333331</v>
      </c>
      <c r="AN89" s="1">
        <f t="shared" ref="AN89:AN100" si="99">AM89*10000*AK89*AJ89</f>
        <v>1438626457.879935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-2.7024552895161298</v>
      </c>
      <c r="E90" s="10">
        <f t="shared" ref="E90:E101" si="101">D89</f>
        <v>1.7134814118387101</v>
      </c>
      <c r="F90" s="7" t="s">
        <v>83</v>
      </c>
      <c r="G90" s="1">
        <v>2</v>
      </c>
      <c r="H90" s="9">
        <f t="shared" si="84"/>
        <v>-2.7024552895161298</v>
      </c>
      <c r="I90" s="9">
        <f t="shared" si="85"/>
        <v>270.44754471048384</v>
      </c>
      <c r="J90" s="9">
        <f t="shared" si="86"/>
        <v>1.2204296132301905E-2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10.495092410726942</v>
      </c>
      <c r="P90" s="9">
        <f t="shared" si="89"/>
        <v>0.1280852157163859</v>
      </c>
      <c r="Q90" s="12">
        <f t="shared" si="90"/>
        <v>5.7638347072373655E-2</v>
      </c>
      <c r="R90" s="9">
        <f t="shared" si="91"/>
        <v>2.3873737500000001</v>
      </c>
      <c r="S90" s="13">
        <f t="shared" si="92"/>
        <v>2.4142992722598903E-2</v>
      </c>
      <c r="T90" s="2">
        <f t="shared" si="93"/>
        <v>0.51</v>
      </c>
      <c r="U90" s="14">
        <f t="shared" si="94"/>
        <v>1.2312926288525441E-2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3.4049347275990419E-2</v>
      </c>
      <c r="AK90" s="9">
        <f t="shared" si="96"/>
        <v>10.4025</v>
      </c>
      <c r="AL90" s="1">
        <f t="shared" si="97"/>
        <v>0.45</v>
      </c>
      <c r="AM90" s="17">
        <f t="shared" si="98"/>
        <v>410577.33333333331</v>
      </c>
      <c r="AN90" s="1">
        <f t="shared" si="99"/>
        <v>1454258078.7120991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5.1696815815517203</v>
      </c>
      <c r="E91" s="10">
        <f t="shared" si="101"/>
        <v>-2.7024552895161298</v>
      </c>
      <c r="F91" s="7" t="s">
        <v>83</v>
      </c>
      <c r="G91" s="1">
        <v>3</v>
      </c>
      <c r="H91" s="9">
        <f t="shared" si="84"/>
        <v>5.1696815815517203</v>
      </c>
      <c r="I91" s="9">
        <f t="shared" si="85"/>
        <v>278.31968158155172</v>
      </c>
      <c r="J91" s="9">
        <f t="shared" si="86"/>
        <v>3.3787853902030825E-2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15.672282195010556</v>
      </c>
      <c r="P91" s="9">
        <f t="shared" si="89"/>
        <v>0.52953278111641566</v>
      </c>
      <c r="Q91" s="12">
        <f t="shared" si="90"/>
        <v>0.23828975150238704</v>
      </c>
      <c r="R91" s="9">
        <f t="shared" si="91"/>
        <v>2.3873737500000001</v>
      </c>
      <c r="S91" s="13">
        <f t="shared" si="92"/>
        <v>9.9812503803556954E-2</v>
      </c>
      <c r="T91" s="2">
        <f t="shared" si="93"/>
        <v>0.51</v>
      </c>
      <c r="U91" s="14">
        <f t="shared" si="94"/>
        <v>5.0904376939814047E-2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4.5684669647353938E-2</v>
      </c>
      <c r="AK91" s="9">
        <f t="shared" si="96"/>
        <v>10.4025</v>
      </c>
      <c r="AL91" s="1">
        <f t="shared" si="97"/>
        <v>0.45</v>
      </c>
      <c r="AM91" s="17">
        <f t="shared" si="98"/>
        <v>410577.33333333331</v>
      </c>
      <c r="AN91" s="1">
        <f t="shared" si="99"/>
        <v>1951206270.4005351</v>
      </c>
    </row>
    <row r="92" spans="1:48" x14ac:dyDescent="0.15">
      <c r="C92" s="7">
        <v>3</v>
      </c>
      <c r="D92" s="7">
        <f t="shared" si="100"/>
        <v>5.9185345500967799</v>
      </c>
      <c r="E92" s="10">
        <f t="shared" si="101"/>
        <v>5.1696815815517203</v>
      </c>
      <c r="F92" s="7" t="s">
        <v>83</v>
      </c>
      <c r="G92" s="1">
        <v>4</v>
      </c>
      <c r="H92" s="9">
        <f t="shared" si="84"/>
        <v>5.9185345500967799</v>
      </c>
      <c r="I92" s="9">
        <f t="shared" si="85"/>
        <v>279.06853455009673</v>
      </c>
      <c r="J92" s="9">
        <f t="shared" si="86"/>
        <v>3.7113397546406426E-2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20.448024413894139</v>
      </c>
      <c r="P92" s="9">
        <f t="shared" si="89"/>
        <v>0.75889565911147738</v>
      </c>
      <c r="Q92" s="12">
        <f t="shared" si="90"/>
        <v>0.34150304660016484</v>
      </c>
      <c r="R92" s="9">
        <f t="shared" si="91"/>
        <v>2.3873737500000001</v>
      </c>
      <c r="S92" s="13">
        <f t="shared" si="92"/>
        <v>0.14304548946312443</v>
      </c>
      <c r="T92" s="2">
        <f t="shared" si="93"/>
        <v>0.51</v>
      </c>
      <c r="U92" s="14">
        <f t="shared" si="94"/>
        <v>7.2953199626193455E-2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5.2332389687297323E-2</v>
      </c>
      <c r="AK92" s="9">
        <f t="shared" si="96"/>
        <v>10.4025</v>
      </c>
      <c r="AL92" s="1">
        <f t="shared" si="97"/>
        <v>0.45</v>
      </c>
      <c r="AM92" s="17">
        <f t="shared" si="98"/>
        <v>410577.33333333331</v>
      </c>
      <c r="AN92" s="1">
        <f t="shared" si="99"/>
        <v>2235132434.821341</v>
      </c>
    </row>
    <row r="93" spans="1:48" x14ac:dyDescent="0.15">
      <c r="C93" s="7">
        <v>4</v>
      </c>
      <c r="D93" s="7">
        <f t="shared" si="100"/>
        <v>12.5623675294667</v>
      </c>
      <c r="E93" s="10">
        <f t="shared" si="101"/>
        <v>5.9185345500967799</v>
      </c>
      <c r="F93" s="7" t="s">
        <v>83</v>
      </c>
      <c r="G93" s="1">
        <v>5</v>
      </c>
      <c r="H93" s="9">
        <f t="shared" si="84"/>
        <v>12.5623675294667</v>
      </c>
      <c r="I93" s="9">
        <f t="shared" si="85"/>
        <v>285.71236752946669</v>
      </c>
      <c r="J93" s="9">
        <f t="shared" si="86"/>
        <v>8.3538070717002311E-2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18.704672317043528</v>
      </c>
      <c r="O93" s="9">
        <f t="shared" si="102"/>
        <v>6.2897314377391353</v>
      </c>
      <c r="P93" s="9">
        <f t="shared" si="89"/>
        <v>0.52543202963680447</v>
      </c>
      <c r="Q93" s="12">
        <f t="shared" si="90"/>
        <v>0.23644441333656202</v>
      </c>
      <c r="R93" s="9">
        <f t="shared" si="91"/>
        <v>2.3873737500000001</v>
      </c>
      <c r="S93" s="13">
        <f t="shared" si="92"/>
        <v>9.9039546420648217E-2</v>
      </c>
      <c r="T93" s="2">
        <f t="shared" si="93"/>
        <v>0.51</v>
      </c>
      <c r="U93" s="14">
        <f t="shared" si="94"/>
        <v>5.0510168674530592E-2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3.8139815855370976E-2</v>
      </c>
      <c r="AK93" s="9">
        <f t="shared" si="96"/>
        <v>10.4025</v>
      </c>
      <c r="AL93" s="1">
        <f t="shared" si="97"/>
        <v>0.45</v>
      </c>
      <c r="AM93" s="17">
        <f t="shared" si="98"/>
        <v>410577.33333333331</v>
      </c>
      <c r="AN93" s="1">
        <f t="shared" si="99"/>
        <v>1628963247.9203432</v>
      </c>
    </row>
    <row r="94" spans="1:48" x14ac:dyDescent="0.15">
      <c r="C94" s="7">
        <v>5</v>
      </c>
      <c r="D94" s="7">
        <f t="shared" si="100"/>
        <v>14.188825368871001</v>
      </c>
      <c r="E94" s="10">
        <f t="shared" si="101"/>
        <v>12.5623675294667</v>
      </c>
      <c r="F94" s="7" t="s">
        <v>85</v>
      </c>
      <c r="G94" s="1">
        <v>6</v>
      </c>
      <c r="H94" s="9">
        <f t="shared" si="84"/>
        <v>14.188825368871001</v>
      </c>
      <c r="I94" s="9">
        <f t="shared" si="85"/>
        <v>287.33882536887097</v>
      </c>
      <c r="J94" s="9">
        <f t="shared" si="86"/>
        <v>0.101311891668921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11.06957440810233</v>
      </c>
      <c r="P94" s="9">
        <f t="shared" si="89"/>
        <v>1.1214795232547237</v>
      </c>
      <c r="Q94" s="12">
        <f t="shared" si="90"/>
        <v>0.5046657854646257</v>
      </c>
      <c r="R94" s="9">
        <f t="shared" si="91"/>
        <v>2.3873737500000001</v>
      </c>
      <c r="S94" s="13">
        <f t="shared" si="92"/>
        <v>0.2113895176507766</v>
      </c>
      <c r="T94" s="2">
        <f t="shared" si="93"/>
        <v>0.51</v>
      </c>
      <c r="U94" s="14">
        <f t="shared" si="94"/>
        <v>0.10780865400189607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5.8633309181571669E-2</v>
      </c>
      <c r="AK94" s="9">
        <f t="shared" si="96"/>
        <v>10.4025</v>
      </c>
      <c r="AL94" s="1">
        <f t="shared" si="97"/>
        <v>0.45</v>
      </c>
      <c r="AM94" s="17">
        <f t="shared" si="98"/>
        <v>410577.33333333331</v>
      </c>
      <c r="AN94" s="1">
        <f t="shared" si="99"/>
        <v>2504246641.434175</v>
      </c>
    </row>
    <row r="95" spans="1:48" x14ac:dyDescent="0.15">
      <c r="C95" s="7">
        <v>6</v>
      </c>
      <c r="D95" s="7">
        <f t="shared" si="100"/>
        <v>20.0167185156667</v>
      </c>
      <c r="E95" s="10">
        <f t="shared" si="101"/>
        <v>14.188825368871001</v>
      </c>
      <c r="F95" s="7" t="s">
        <v>83</v>
      </c>
      <c r="G95" s="1">
        <v>7</v>
      </c>
      <c r="H95" s="9">
        <f t="shared" si="84"/>
        <v>20.0167185156667</v>
      </c>
      <c r="I95" s="9">
        <f t="shared" si="85"/>
        <v>293.16671851566667</v>
      </c>
      <c r="J95" s="9">
        <f t="shared" si="86"/>
        <v>0.1987065392952467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15.253369884847604</v>
      </c>
      <c r="P95" s="9">
        <f t="shared" si="89"/>
        <v>3.0309443424084033</v>
      </c>
      <c r="Q95" s="12">
        <f t="shared" si="90"/>
        <v>1.3639249540837814</v>
      </c>
      <c r="R95" s="9">
        <f t="shared" si="91"/>
        <v>2.3873737500000001</v>
      </c>
      <c r="S95" s="13">
        <f t="shared" si="92"/>
        <v>0.57130767818980221</v>
      </c>
      <c r="T95" s="2">
        <f t="shared" si="93"/>
        <v>0.51</v>
      </c>
      <c r="U95" s="14">
        <f t="shared" si="94"/>
        <v>0.29136691587679914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0.13430212513685494</v>
      </c>
      <c r="AK95" s="9">
        <f t="shared" si="96"/>
        <v>10.4025</v>
      </c>
      <c r="AL95" s="1">
        <f t="shared" si="97"/>
        <v>0.45</v>
      </c>
      <c r="AM95" s="17">
        <f t="shared" si="98"/>
        <v>410577.33333333331</v>
      </c>
      <c r="AN95" s="1">
        <f t="shared" si="99"/>
        <v>5736085008.7777033</v>
      </c>
    </row>
    <row r="96" spans="1:48" x14ac:dyDescent="0.15">
      <c r="C96" s="7">
        <v>7</v>
      </c>
      <c r="D96" s="7">
        <f t="shared" si="100"/>
        <v>21.2940743535484</v>
      </c>
      <c r="E96" s="10">
        <f t="shared" si="101"/>
        <v>20.0167185156667</v>
      </c>
      <c r="F96" s="7" t="s">
        <v>83</v>
      </c>
      <c r="G96" s="1">
        <v>8</v>
      </c>
      <c r="H96" s="9">
        <f t="shared" si="84"/>
        <v>21.2940743535484</v>
      </c>
      <c r="I96" s="9">
        <f t="shared" si="85"/>
        <v>294.44407435354839</v>
      </c>
      <c r="J96" s="9">
        <f t="shared" si="86"/>
        <v>0.22950187705349004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17.527700542439199</v>
      </c>
      <c r="P96" s="9">
        <f t="shared" si="89"/>
        <v>4.0226401749212712</v>
      </c>
      <c r="Q96" s="12">
        <f t="shared" si="90"/>
        <v>1.8101880787145721</v>
      </c>
      <c r="R96" s="9">
        <f t="shared" si="91"/>
        <v>2.3873737500000001</v>
      </c>
      <c r="S96" s="13">
        <f t="shared" si="92"/>
        <v>0.75823405477025629</v>
      </c>
      <c r="T96" s="2">
        <f t="shared" si="93"/>
        <v>0.51</v>
      </c>
      <c r="U96" s="14">
        <f t="shared" si="94"/>
        <v>0.38669936793283072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0.16304485943174846</v>
      </c>
      <c r="AK96" s="9">
        <f t="shared" si="96"/>
        <v>10.4025</v>
      </c>
      <c r="AL96" s="1">
        <f t="shared" si="97"/>
        <v>0.45</v>
      </c>
      <c r="AM96" s="17">
        <f t="shared" si="98"/>
        <v>410577.33333333331</v>
      </c>
      <c r="AN96" s="1">
        <f t="shared" si="99"/>
        <v>6963696017.4063072</v>
      </c>
    </row>
    <row r="97" spans="1:50" x14ac:dyDescent="0.15">
      <c r="C97" s="7">
        <v>8</v>
      </c>
      <c r="D97" s="7">
        <f t="shared" si="100"/>
        <v>20.321435754838699</v>
      </c>
      <c r="E97" s="10">
        <f t="shared" si="101"/>
        <v>21.2940743535484</v>
      </c>
      <c r="F97" s="7" t="s">
        <v>83</v>
      </c>
      <c r="G97" s="1">
        <v>9</v>
      </c>
      <c r="H97" s="9">
        <f t="shared" si="84"/>
        <v>20.321435754838699</v>
      </c>
      <c r="I97" s="9">
        <f t="shared" si="85"/>
        <v>293.47143575483869</v>
      </c>
      <c r="J97" s="9">
        <f t="shared" si="86"/>
        <v>0.20567849026109297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18.810335367517929</v>
      </c>
      <c r="P97" s="9">
        <f t="shared" si="89"/>
        <v>3.8688813796959289</v>
      </c>
      <c r="Q97" s="12">
        <f t="shared" si="90"/>
        <v>1.740996620863168</v>
      </c>
      <c r="R97" s="9">
        <f t="shared" si="91"/>
        <v>2.3873737500000001</v>
      </c>
      <c r="S97" s="13">
        <f t="shared" si="92"/>
        <v>0.72925180687069546</v>
      </c>
      <c r="T97" s="2">
        <f t="shared" si="93"/>
        <v>0.51</v>
      </c>
      <c r="U97" s="14">
        <f t="shared" si="94"/>
        <v>0.37191842150405469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0.15858840408347247</v>
      </c>
      <c r="AK97" s="9">
        <f t="shared" si="96"/>
        <v>10.4025</v>
      </c>
      <c r="AL97" s="1">
        <f t="shared" si="97"/>
        <v>0.45</v>
      </c>
      <c r="AM97" s="17">
        <f t="shared" si="98"/>
        <v>410577.33333333331</v>
      </c>
      <c r="AN97" s="1">
        <f t="shared" si="99"/>
        <v>6773359440.9040022</v>
      </c>
    </row>
    <row r="98" spans="1:50" x14ac:dyDescent="0.15">
      <c r="C98" s="7">
        <v>9</v>
      </c>
      <c r="D98" s="7">
        <f t="shared" si="100"/>
        <v>16.978522828399999</v>
      </c>
      <c r="E98" s="10">
        <f t="shared" si="101"/>
        <v>20.321435754838699</v>
      </c>
      <c r="F98" s="7" t="s">
        <v>83</v>
      </c>
      <c r="G98" s="1">
        <v>10</v>
      </c>
      <c r="H98" s="9">
        <f t="shared" si="84"/>
        <v>16.978522828399999</v>
      </c>
      <c r="I98" s="9">
        <f t="shared" si="85"/>
        <v>290.12852282839998</v>
      </c>
      <c r="J98" s="9">
        <f t="shared" si="86"/>
        <v>0.14033488365649716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20.246728987822003</v>
      </c>
      <c r="P98" s="9">
        <f t="shared" si="89"/>
        <v>2.8413223569306294</v>
      </c>
      <c r="Q98" s="12">
        <f t="shared" si="90"/>
        <v>1.2785950606187833</v>
      </c>
      <c r="R98" s="9">
        <f t="shared" si="91"/>
        <v>2.3873737500000001</v>
      </c>
      <c r="S98" s="13">
        <f t="shared" si="92"/>
        <v>0.53556551864524071</v>
      </c>
      <c r="T98" s="2">
        <f t="shared" si="93"/>
        <v>0.51</v>
      </c>
      <c r="U98" s="14">
        <f t="shared" si="94"/>
        <v>0.27313841450907278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0.12560023197448544</v>
      </c>
      <c r="AK98" s="9">
        <f t="shared" si="96"/>
        <v>10.4025</v>
      </c>
      <c r="AL98" s="1">
        <f t="shared" si="97"/>
        <v>0.45</v>
      </c>
      <c r="AM98" s="17">
        <f t="shared" si="98"/>
        <v>410577.33333333331</v>
      </c>
      <c r="AN98" s="1">
        <f t="shared" si="99"/>
        <v>5364424479.4615116</v>
      </c>
    </row>
    <row r="99" spans="1:50" x14ac:dyDescent="0.15">
      <c r="C99" s="7">
        <v>10</v>
      </c>
      <c r="D99" s="7">
        <f t="shared" si="100"/>
        <v>8.2845119871935502</v>
      </c>
      <c r="E99" s="10">
        <f t="shared" si="101"/>
        <v>16.978522828399999</v>
      </c>
      <c r="F99" s="7" t="s">
        <v>83</v>
      </c>
      <c r="G99" s="1">
        <v>11</v>
      </c>
      <c r="H99" s="9">
        <f t="shared" si="84"/>
        <v>8.2845119871935502</v>
      </c>
      <c r="I99" s="9">
        <f t="shared" si="85"/>
        <v>281.4345119871935</v>
      </c>
      <c r="J99" s="9">
        <f t="shared" si="86"/>
        <v>4.9764189277883314E-2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16.535136299346803</v>
      </c>
      <c r="O99" s="9">
        <f t="shared" si="102"/>
        <v>6.1755453315445727</v>
      </c>
      <c r="P99" s="9">
        <f t="shared" si="89"/>
        <v>0.30732100677313279</v>
      </c>
      <c r="Q99" s="12">
        <f t="shared" si="90"/>
        <v>0.13829445304790977</v>
      </c>
      <c r="R99" s="9">
        <f t="shared" si="91"/>
        <v>2.3873737500000001</v>
      </c>
      <c r="S99" s="13">
        <f t="shared" si="92"/>
        <v>5.7927441418801628E-2</v>
      </c>
      <c r="T99" s="2">
        <f t="shared" si="93"/>
        <v>0.51</v>
      </c>
      <c r="U99" s="14">
        <f t="shared" si="94"/>
        <v>2.9542995123588833E-2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3.9244213029762033E-2</v>
      </c>
      <c r="AK99" s="9">
        <f t="shared" si="96"/>
        <v>10.4025</v>
      </c>
      <c r="AL99" s="1">
        <f t="shared" si="97"/>
        <v>0.45</v>
      </c>
      <c r="AM99" s="17">
        <f t="shared" si="98"/>
        <v>410577.33333333331</v>
      </c>
      <c r="AN99" s="1">
        <f t="shared" si="99"/>
        <v>1676132390.3989575</v>
      </c>
    </row>
    <row r="100" spans="1:50" x14ac:dyDescent="0.15">
      <c r="C100" s="7">
        <v>11</v>
      </c>
      <c r="D100" s="7">
        <f t="shared" si="100"/>
        <v>3.74053941003333</v>
      </c>
      <c r="E100" s="10">
        <f t="shared" si="101"/>
        <v>8.2845119871935502</v>
      </c>
      <c r="F100" s="7" t="s">
        <v>85</v>
      </c>
      <c r="G100" s="1">
        <v>12</v>
      </c>
      <c r="H100" s="9">
        <f t="shared" si="84"/>
        <v>3.74053941003333</v>
      </c>
      <c r="I100" s="9">
        <f t="shared" si="85"/>
        <v>276.89053941003328</v>
      </c>
      <c r="J100" s="9">
        <f t="shared" si="86"/>
        <v>2.8205981388190735E-2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11.17349932477144</v>
      </c>
      <c r="P100" s="9">
        <f t="shared" si="89"/>
        <v>0.31515951399546499</v>
      </c>
      <c r="Q100" s="12">
        <f t="shared" si="90"/>
        <v>0.14182178129795925</v>
      </c>
      <c r="R100" s="9">
        <f t="shared" si="91"/>
        <v>2.3873737500000001</v>
      </c>
      <c r="S100" s="13">
        <f t="shared" si="92"/>
        <v>5.940493452186079E-2</v>
      </c>
      <c r="T100" s="2">
        <f t="shared" si="93"/>
        <v>0.51</v>
      </c>
      <c r="U100" s="14">
        <f t="shared" si="94"/>
        <v>3.0296516606149005E-2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3.9471399756753928E-2</v>
      </c>
      <c r="AK100" s="9">
        <f t="shared" si="96"/>
        <v>10.4025</v>
      </c>
      <c r="AL100" s="1">
        <f t="shared" si="97"/>
        <v>0.45</v>
      </c>
      <c r="AM100" s="17">
        <f t="shared" si="98"/>
        <v>410577.33333333331</v>
      </c>
      <c r="AN100" s="1">
        <f t="shared" si="99"/>
        <v>1685835605.2778254</v>
      </c>
      <c r="AO100" s="1">
        <f>SUM(AN89:AN100)</f>
        <v>39411966073.394737</v>
      </c>
    </row>
    <row r="101" spans="1:50" x14ac:dyDescent="0.15">
      <c r="C101" s="7">
        <v>12</v>
      </c>
      <c r="D101" s="7">
        <f t="shared" si="100"/>
        <v>-1.86303292719355</v>
      </c>
      <c r="E101" s="10">
        <f t="shared" si="101"/>
        <v>3.74053941003333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1.7134814118387101</v>
      </c>
      <c r="E105" s="7"/>
      <c r="F105" s="7"/>
      <c r="G105" s="1">
        <v>1</v>
      </c>
      <c r="H105" s="9">
        <f t="shared" ref="H105:H116" si="103">E106</f>
        <v>1.7134814118387101</v>
      </c>
      <c r="I105" s="9">
        <f t="shared" ref="I105:I116" si="104">H105+273.15</f>
        <v>274.86348141183868</v>
      </c>
      <c r="J105" s="9">
        <f t="shared" ref="J105:J116" si="105">EXP(($C$15*(I105-$C$13))/($C$16*I105*$C$13))</f>
        <v>2.1762790670240183E-2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1.4099898981256638E-2</v>
      </c>
      <c r="Q105" s="12">
        <f t="shared" ref="Q105:Q116" si="109">P105*$B$107</f>
        <v>4.2299696943769909E-3</v>
      </c>
      <c r="R105" s="9">
        <f t="shared" ref="R105:R116" si="110">L105*$B$107</f>
        <v>0.19436706250000002</v>
      </c>
      <c r="S105" s="13">
        <f t="shared" ref="S105:S116" si="111">Q105/R105</f>
        <v>2.1762790670240183E-2</v>
      </c>
      <c r="T105" s="2">
        <f t="shared" ref="T105:T116" si="112">$B$106/100</f>
        <v>0.01</v>
      </c>
      <c r="U105" s="14">
        <f t="shared" ref="U105:U116" si="113">S105*T105</f>
        <v>2.1762790670240185E-4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5.7076279067024022E-3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41955.5</v>
      </c>
      <c r="AX105" s="1">
        <f t="shared" ref="AX105:AX116" si="120">AW105*10000*AV105*0.67*AU105*AT105</f>
        <v>31184732.831984088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-2.7024552895161298</v>
      </c>
      <c r="E106" s="10">
        <f t="shared" ref="E106:E117" si="122">D105</f>
        <v>1.7134814118387101</v>
      </c>
      <c r="F106" s="7" t="s">
        <v>83</v>
      </c>
      <c r="G106" s="1">
        <v>2</v>
      </c>
      <c r="H106" s="9">
        <f t="shared" si="103"/>
        <v>-2.7024552895161298</v>
      </c>
      <c r="I106" s="9">
        <f t="shared" si="104"/>
        <v>270.44754471048384</v>
      </c>
      <c r="J106" s="9">
        <f t="shared" si="105"/>
        <v>1.2204296132301905E-2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1.2816805176854102</v>
      </c>
      <c r="P106" s="9">
        <f t="shared" si="108"/>
        <v>1.5642008584834756E-2</v>
      </c>
      <c r="Q106" s="12">
        <f t="shared" si="109"/>
        <v>4.6926025754504266E-3</v>
      </c>
      <c r="R106" s="9">
        <f t="shared" si="110"/>
        <v>0.19436706250000002</v>
      </c>
      <c r="S106" s="13">
        <f t="shared" si="111"/>
        <v>2.4142992722598903E-2</v>
      </c>
      <c r="T106" s="2">
        <f t="shared" si="112"/>
        <v>0.01</v>
      </c>
      <c r="U106" s="14">
        <f t="shared" si="113"/>
        <v>2.4142992722598903E-4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5.7314299272259893E-3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41955.5</v>
      </c>
      <c r="AX106" s="1">
        <f t="shared" si="120"/>
        <v>31314779.790724661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5.1696815815517203</v>
      </c>
      <c r="E107" s="10">
        <f t="shared" si="122"/>
        <v>-2.7024552895161298</v>
      </c>
      <c r="F107" s="7" t="s">
        <v>83</v>
      </c>
      <c r="G107" s="1">
        <v>3</v>
      </c>
      <c r="H107" s="9">
        <f t="shared" si="103"/>
        <v>5.1696815815517203</v>
      </c>
      <c r="I107" s="9">
        <f t="shared" si="104"/>
        <v>278.31968158155172</v>
      </c>
      <c r="J107" s="9">
        <f t="shared" si="105"/>
        <v>3.3787853902030825E-2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1.913928717433909</v>
      </c>
      <c r="P107" s="9">
        <f t="shared" si="108"/>
        <v>6.4667543883558151E-2</v>
      </c>
      <c r="Q107" s="12">
        <f t="shared" si="109"/>
        <v>1.9400263165067443E-2</v>
      </c>
      <c r="R107" s="9">
        <f t="shared" si="110"/>
        <v>0.19436706250000002</v>
      </c>
      <c r="S107" s="13">
        <f t="shared" si="111"/>
        <v>9.9812503803556954E-2</v>
      </c>
      <c r="T107" s="2">
        <f t="shared" si="112"/>
        <v>0.01</v>
      </c>
      <c r="U107" s="14">
        <f t="shared" si="113"/>
        <v>9.9812503803556958E-4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6.4881250380355695E-3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41955.5</v>
      </c>
      <c r="AX107" s="1">
        <f t="shared" si="120"/>
        <v>35449130.391638093</v>
      </c>
    </row>
    <row r="108" spans="1:50" x14ac:dyDescent="0.15">
      <c r="C108" s="7">
        <v>3</v>
      </c>
      <c r="D108" s="7">
        <f t="shared" si="121"/>
        <v>5.9185345500967799</v>
      </c>
      <c r="E108" s="10">
        <f t="shared" si="122"/>
        <v>5.1696815815517203</v>
      </c>
      <c r="F108" s="7" t="s">
        <v>83</v>
      </c>
      <c r="G108" s="1">
        <v>4</v>
      </c>
      <c r="H108" s="9">
        <f t="shared" si="103"/>
        <v>5.9185345500967799</v>
      </c>
      <c r="I108" s="9">
        <f t="shared" si="104"/>
        <v>279.06853455009673</v>
      </c>
      <c r="J108" s="9">
        <f t="shared" si="105"/>
        <v>3.7113397546406426E-2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2.4971513818836844</v>
      </c>
      <c r="P108" s="9">
        <f t="shared" si="108"/>
        <v>9.2677771969407352E-2</v>
      </c>
      <c r="Q108" s="12">
        <f t="shared" si="109"/>
        <v>2.7803331590822204E-2</v>
      </c>
      <c r="R108" s="9">
        <f t="shared" si="110"/>
        <v>0.19436706250000002</v>
      </c>
      <c r="S108" s="13">
        <f t="shared" si="111"/>
        <v>0.14304548946312445</v>
      </c>
      <c r="T108" s="2">
        <f t="shared" si="112"/>
        <v>0.01</v>
      </c>
      <c r="U108" s="14">
        <f t="shared" si="113"/>
        <v>1.4304548946312446E-3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6.9204548946312444E-3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41955.5</v>
      </c>
      <c r="AX108" s="1">
        <f t="shared" si="120"/>
        <v>37811248.471794344</v>
      </c>
    </row>
    <row r="109" spans="1:50" x14ac:dyDescent="0.15">
      <c r="C109" s="7">
        <v>4</v>
      </c>
      <c r="D109" s="7">
        <f t="shared" si="121"/>
        <v>12.5623675294667</v>
      </c>
      <c r="E109" s="10">
        <f t="shared" si="122"/>
        <v>5.9185345500967799</v>
      </c>
      <c r="F109" s="7" t="s">
        <v>83</v>
      </c>
      <c r="G109" s="1">
        <v>5</v>
      </c>
      <c r="H109" s="9">
        <f t="shared" si="103"/>
        <v>12.5623675294667</v>
      </c>
      <c r="I109" s="9">
        <f t="shared" si="104"/>
        <v>285.71236752946669</v>
      </c>
      <c r="J109" s="9">
        <f t="shared" si="105"/>
        <v>8.3538070717002311E-2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2.284249929418563</v>
      </c>
      <c r="O109" s="9">
        <f t="shared" si="123"/>
        <v>0.76811388882904774</v>
      </c>
      <c r="P109" s="9">
        <f t="shared" si="108"/>
        <v>6.4166752363712637E-2</v>
      </c>
      <c r="Q109" s="12">
        <f t="shared" si="109"/>
        <v>1.9250025709113789E-2</v>
      </c>
      <c r="R109" s="9">
        <f t="shared" si="110"/>
        <v>0.19436706250000002</v>
      </c>
      <c r="S109" s="13">
        <f t="shared" si="111"/>
        <v>9.9039546420648231E-2</v>
      </c>
      <c r="T109" s="2">
        <f t="shared" si="112"/>
        <v>0.01</v>
      </c>
      <c r="U109" s="14">
        <f t="shared" si="113"/>
        <v>9.9039546420648232E-4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6.4803954642064822E-3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41955.5</v>
      </c>
      <c r="AX109" s="1">
        <f t="shared" si="120"/>
        <v>35406898.364830226</v>
      </c>
    </row>
    <row r="110" spans="1:50" x14ac:dyDescent="0.15">
      <c r="C110" s="7">
        <v>5</v>
      </c>
      <c r="D110" s="7">
        <f t="shared" si="121"/>
        <v>14.188825368871001</v>
      </c>
      <c r="E110" s="10">
        <f t="shared" si="122"/>
        <v>12.5623675294667</v>
      </c>
      <c r="F110" s="7" t="s">
        <v>85</v>
      </c>
      <c r="G110" s="1">
        <v>6</v>
      </c>
      <c r="H110" s="9">
        <f t="shared" si="103"/>
        <v>14.188825368871001</v>
      </c>
      <c r="I110" s="9">
        <f t="shared" si="104"/>
        <v>287.33882536887097</v>
      </c>
      <c r="J110" s="9">
        <f t="shared" si="105"/>
        <v>0.101311891668921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1.3518373447986687</v>
      </c>
      <c r="P110" s="9">
        <f t="shared" si="108"/>
        <v>0.13695719863024453</v>
      </c>
      <c r="Q110" s="12">
        <f t="shared" si="109"/>
        <v>4.1087159589073358E-2</v>
      </c>
      <c r="R110" s="9">
        <f t="shared" si="110"/>
        <v>0.19436706250000002</v>
      </c>
      <c r="S110" s="13">
        <f t="shared" si="111"/>
        <v>0.21138951765077663</v>
      </c>
      <c r="T110" s="2">
        <f t="shared" si="112"/>
        <v>0.01</v>
      </c>
      <c r="U110" s="14">
        <f t="shared" si="113"/>
        <v>2.1138951765077665E-3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7.603895176507767E-3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41955.5</v>
      </c>
      <c r="AX110" s="1">
        <f t="shared" si="120"/>
        <v>41545357.097184546</v>
      </c>
    </row>
    <row r="111" spans="1:50" x14ac:dyDescent="0.15">
      <c r="C111" s="7">
        <v>6</v>
      </c>
      <c r="D111" s="7">
        <f t="shared" si="121"/>
        <v>20.0167185156667</v>
      </c>
      <c r="E111" s="10">
        <f t="shared" si="122"/>
        <v>14.188825368871001</v>
      </c>
      <c r="F111" s="7" t="s">
        <v>83</v>
      </c>
      <c r="G111" s="1">
        <v>7</v>
      </c>
      <c r="H111" s="9">
        <f t="shared" si="103"/>
        <v>20.0167185156667</v>
      </c>
      <c r="I111" s="9">
        <f t="shared" si="104"/>
        <v>293.16671851566667</v>
      </c>
      <c r="J111" s="9">
        <f t="shared" si="105"/>
        <v>0.1987065392952467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1.8627703545017575</v>
      </c>
      <c r="P111" s="9">
        <f t="shared" si="108"/>
        <v>0.3701446506448241</v>
      </c>
      <c r="Q111" s="12">
        <f t="shared" si="109"/>
        <v>0.11104339519344723</v>
      </c>
      <c r="R111" s="9">
        <f t="shared" si="110"/>
        <v>0.19436706250000002</v>
      </c>
      <c r="S111" s="13">
        <f t="shared" si="111"/>
        <v>0.57130767818980244</v>
      </c>
      <c r="T111" s="2">
        <f t="shared" si="112"/>
        <v>0.01</v>
      </c>
      <c r="U111" s="14">
        <f t="shared" si="113"/>
        <v>5.7130767818980247E-3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1.5663076781898023E-2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41955.5</v>
      </c>
      <c r="AX111" s="1">
        <f t="shared" si="120"/>
        <v>85578259.962735668</v>
      </c>
    </row>
    <row r="112" spans="1:50" x14ac:dyDescent="0.15">
      <c r="C112" s="7">
        <v>7</v>
      </c>
      <c r="D112" s="7">
        <f t="shared" si="121"/>
        <v>21.2940743535484</v>
      </c>
      <c r="E112" s="10">
        <f t="shared" si="122"/>
        <v>20.0167185156667</v>
      </c>
      <c r="F112" s="7" t="s">
        <v>83</v>
      </c>
      <c r="G112" s="1">
        <v>8</v>
      </c>
      <c r="H112" s="9">
        <f t="shared" si="103"/>
        <v>21.2940743535484</v>
      </c>
      <c r="I112" s="9">
        <f t="shared" si="104"/>
        <v>294.44407435354839</v>
      </c>
      <c r="J112" s="9">
        <f t="shared" si="105"/>
        <v>0.22950187705349004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2.140515912190267</v>
      </c>
      <c r="P112" s="9">
        <f t="shared" si="108"/>
        <v>0.49125241971052974</v>
      </c>
      <c r="Q112" s="12">
        <f t="shared" si="109"/>
        <v>0.14737572591315892</v>
      </c>
      <c r="R112" s="9">
        <f t="shared" si="110"/>
        <v>0.19436706250000002</v>
      </c>
      <c r="S112" s="13">
        <f t="shared" si="111"/>
        <v>0.75823405477025674</v>
      </c>
      <c r="T112" s="2">
        <f t="shared" si="112"/>
        <v>0.01</v>
      </c>
      <c r="U112" s="14">
        <f t="shared" si="113"/>
        <v>7.5823405477025672E-3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1.7532340547702568E-2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41955.5</v>
      </c>
      <c r="AX112" s="1">
        <f t="shared" si="120"/>
        <v>95791345.342858464</v>
      </c>
    </row>
    <row r="113" spans="1:53" x14ac:dyDescent="0.15">
      <c r="C113" s="7">
        <v>8</v>
      </c>
      <c r="D113" s="7">
        <f t="shared" si="121"/>
        <v>20.321435754838699</v>
      </c>
      <c r="E113" s="10">
        <f t="shared" si="122"/>
        <v>21.2940743535484</v>
      </c>
      <c r="F113" s="7" t="s">
        <v>83</v>
      </c>
      <c r="G113" s="1">
        <v>9</v>
      </c>
      <c r="H113" s="9">
        <f t="shared" si="103"/>
        <v>20.321435754838699</v>
      </c>
      <c r="I113" s="9">
        <f t="shared" si="104"/>
        <v>293.47143575483869</v>
      </c>
      <c r="J113" s="9">
        <f t="shared" si="105"/>
        <v>0.20567849026109297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2.2971537008130709</v>
      </c>
      <c r="P113" s="9">
        <f t="shared" si="108"/>
        <v>0.47247510508091489</v>
      </c>
      <c r="Q113" s="12">
        <f t="shared" si="109"/>
        <v>0.14174253152427446</v>
      </c>
      <c r="R113" s="9">
        <f t="shared" si="110"/>
        <v>0.19436706250000002</v>
      </c>
      <c r="S113" s="13">
        <f t="shared" si="111"/>
        <v>0.72925180687069568</v>
      </c>
      <c r="T113" s="2">
        <f t="shared" si="112"/>
        <v>0.01</v>
      </c>
      <c r="U113" s="14">
        <f t="shared" si="113"/>
        <v>7.2925180687069572E-3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1.7242518068706959E-2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41955.5</v>
      </c>
      <c r="AX113" s="1">
        <f t="shared" si="120"/>
        <v>94207843.97873342</v>
      </c>
    </row>
    <row r="114" spans="1:53" x14ac:dyDescent="0.15">
      <c r="C114" s="7">
        <v>9</v>
      </c>
      <c r="D114" s="7">
        <f t="shared" si="121"/>
        <v>16.978522828399999</v>
      </c>
      <c r="E114" s="10">
        <f t="shared" si="122"/>
        <v>20.321435754838699</v>
      </c>
      <c r="F114" s="7" t="s">
        <v>83</v>
      </c>
      <c r="G114" s="1">
        <v>10</v>
      </c>
      <c r="H114" s="9">
        <f t="shared" si="103"/>
        <v>16.978522828399999</v>
      </c>
      <c r="I114" s="9">
        <f t="shared" si="104"/>
        <v>290.12852282839998</v>
      </c>
      <c r="J114" s="9">
        <f t="shared" si="105"/>
        <v>0.14033488365649716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2.4725688040654896</v>
      </c>
      <c r="P114" s="9">
        <f t="shared" si="108"/>
        <v>0.34698765545121479</v>
      </c>
      <c r="Q114" s="12">
        <f t="shared" si="109"/>
        <v>0.10409629663536443</v>
      </c>
      <c r="R114" s="9">
        <f t="shared" si="110"/>
        <v>0.19436706250000002</v>
      </c>
      <c r="S114" s="13">
        <f t="shared" si="111"/>
        <v>0.53556551864524071</v>
      </c>
      <c r="T114" s="2">
        <f t="shared" si="112"/>
        <v>0.01</v>
      </c>
      <c r="U114" s="14">
        <f t="shared" si="113"/>
        <v>5.3556551864524073E-3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1.5305655186452407E-2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41955.5</v>
      </c>
      <c r="AX114" s="1">
        <f t="shared" si="120"/>
        <v>83625417.705926269</v>
      </c>
    </row>
    <row r="115" spans="1:53" x14ac:dyDescent="0.15">
      <c r="C115" s="7">
        <v>10</v>
      </c>
      <c r="D115" s="7">
        <f t="shared" si="121"/>
        <v>8.2845119871935502</v>
      </c>
      <c r="E115" s="10">
        <f t="shared" si="122"/>
        <v>16.978522828399999</v>
      </c>
      <c r="F115" s="7" t="s">
        <v>83</v>
      </c>
      <c r="G115" s="1">
        <v>11</v>
      </c>
      <c r="H115" s="9">
        <f t="shared" si="103"/>
        <v>8.2845119871935502</v>
      </c>
      <c r="I115" s="9">
        <f t="shared" si="104"/>
        <v>281.4345119871935</v>
      </c>
      <c r="J115" s="9">
        <f t="shared" si="105"/>
        <v>4.9764189277883314E-2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2.0193020911835613</v>
      </c>
      <c r="O115" s="9">
        <f t="shared" si="123"/>
        <v>0.75416926576404686</v>
      </c>
      <c r="P115" s="9">
        <f t="shared" si="108"/>
        <v>3.7530622089044313E-2</v>
      </c>
      <c r="Q115" s="12">
        <f t="shared" si="109"/>
        <v>1.1259186626713293E-2</v>
      </c>
      <c r="R115" s="9">
        <f t="shared" si="110"/>
        <v>0.19436706250000002</v>
      </c>
      <c r="S115" s="13">
        <f t="shared" si="111"/>
        <v>5.7927441418801566E-2</v>
      </c>
      <c r="T115" s="2">
        <f t="shared" si="112"/>
        <v>0.01</v>
      </c>
      <c r="U115" s="14">
        <f t="shared" si="113"/>
        <v>5.7927441418801566E-4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6.0692744141880159E-3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41955.5</v>
      </c>
      <c r="AX115" s="1">
        <f t="shared" si="120"/>
        <v>33160658.715715148</v>
      </c>
    </row>
    <row r="116" spans="1:53" x14ac:dyDescent="0.15">
      <c r="C116" s="7">
        <v>11</v>
      </c>
      <c r="D116" s="7">
        <f t="shared" si="121"/>
        <v>3.74053941003333</v>
      </c>
      <c r="E116" s="10">
        <f t="shared" si="122"/>
        <v>8.2845119871935502</v>
      </c>
      <c r="F116" s="7" t="s">
        <v>85</v>
      </c>
      <c r="G116" s="1">
        <v>12</v>
      </c>
      <c r="H116" s="9">
        <f t="shared" si="103"/>
        <v>3.74053941003333</v>
      </c>
      <c r="I116" s="9">
        <f t="shared" si="104"/>
        <v>276.89053941003328</v>
      </c>
      <c r="J116" s="9">
        <f t="shared" si="105"/>
        <v>2.8205981388190735E-2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1.3645288520083361</v>
      </c>
      <c r="P116" s="9">
        <f t="shared" si="108"/>
        <v>3.8487875403396397E-2</v>
      </c>
      <c r="Q116" s="12">
        <f t="shared" si="109"/>
        <v>1.154636262101892E-2</v>
      </c>
      <c r="R116" s="9">
        <f t="shared" si="110"/>
        <v>0.19436706250000002</v>
      </c>
      <c r="S116" s="13">
        <f t="shared" si="111"/>
        <v>5.9404934521860762E-2</v>
      </c>
      <c r="T116" s="2">
        <f t="shared" si="112"/>
        <v>0.01</v>
      </c>
      <c r="U116" s="14">
        <f t="shared" si="113"/>
        <v>5.9404934521860764E-4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6.0840493452186074E-3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41955.5</v>
      </c>
      <c r="AX116" s="1">
        <f t="shared" si="120"/>
        <v>33241384.418990046</v>
      </c>
      <c r="AY116" s="1">
        <f>SUM(AX105:AX116)</f>
        <v>638317057.07311499</v>
      </c>
    </row>
    <row r="117" spans="1:53" x14ac:dyDescent="0.15">
      <c r="C117" s="7">
        <v>12</v>
      </c>
      <c r="D117" s="7">
        <f t="shared" si="121"/>
        <v>-1.86303292719355</v>
      </c>
      <c r="E117" s="10">
        <f t="shared" si="122"/>
        <v>3.74053941003333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1.7134814118387101</v>
      </c>
      <c r="E121" s="7"/>
      <c r="F121" s="7"/>
      <c r="G121" s="1">
        <v>1</v>
      </c>
      <c r="H121" s="9">
        <f t="shared" ref="H121:H132" si="124">E122</f>
        <v>1.7134814118387101</v>
      </c>
      <c r="I121" s="9">
        <f t="shared" ref="I121:I132" si="125">H121+273.15</f>
        <v>274.86348141183868</v>
      </c>
      <c r="J121" s="9">
        <f t="shared" ref="J121:J132" si="126">EXP(($C$15*(I121-$C$13))/($C$16*I121*$C$13))</f>
        <v>2.1762790670240183E-2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6.1958665038173806E-3</v>
      </c>
      <c r="Q121" s="12">
        <f t="shared" ref="Q121:Q132" si="130">P121*$B$123</f>
        <v>2.0446359462597359E-3</v>
      </c>
      <c r="R121" s="9">
        <f t="shared" ref="R121:R132" si="131">L121*$B$123</f>
        <v>9.3951000000000007E-2</v>
      </c>
      <c r="S121" s="13">
        <f t="shared" ref="S121:S132" si="132">Q121/R121</f>
        <v>2.1762790670240187E-2</v>
      </c>
      <c r="T121" s="2">
        <f t="shared" ref="T121:T132" si="133">$B$122/100</f>
        <v>0.01</v>
      </c>
      <c r="U121" s="14">
        <f t="shared" ref="U121:U132" si="134">S121*T121</f>
        <v>2.1762790670240188E-4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5.7076279067024022E-3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2513.25</v>
      </c>
      <c r="AX121" s="1">
        <f t="shared" ref="AX121:AX132" si="141">AW121*10000*AV121*0.67*AU121*AT121</f>
        <v>902958.00741970481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-2.7024552895161298</v>
      </c>
      <c r="E122" s="10">
        <f t="shared" ref="E122:E133" si="145">D121</f>
        <v>1.7134814118387101</v>
      </c>
      <c r="F122" s="7" t="s">
        <v>83</v>
      </c>
      <c r="G122" s="1">
        <v>2</v>
      </c>
      <c r="H122" s="9">
        <f t="shared" si="124"/>
        <v>-2.7024552895161298</v>
      </c>
      <c r="I122" s="9">
        <f t="shared" si="125"/>
        <v>270.44754471048384</v>
      </c>
      <c r="J122" s="9">
        <f t="shared" si="126"/>
        <v>1.2204296132301905E-2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0.56320413349618259</v>
      </c>
      <c r="P122" s="9">
        <f t="shared" si="129"/>
        <v>6.8735100281239071E-3</v>
      </c>
      <c r="Q122" s="12">
        <f t="shared" si="130"/>
        <v>2.2682583092808895E-3</v>
      </c>
      <c r="R122" s="9">
        <f t="shared" si="131"/>
        <v>9.3951000000000007E-2</v>
      </c>
      <c r="S122" s="13">
        <f t="shared" si="132"/>
        <v>2.4142992722598899E-2</v>
      </c>
      <c r="T122" s="2">
        <f t="shared" si="133"/>
        <v>0.01</v>
      </c>
      <c r="U122" s="14">
        <f t="shared" si="134"/>
        <v>2.41429927225989E-4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5.7314299272259893E-3</v>
      </c>
      <c r="AU122" s="9">
        <f t="shared" si="138"/>
        <v>28.47</v>
      </c>
      <c r="AV122" s="1">
        <f t="shared" si="139"/>
        <v>0.33</v>
      </c>
      <c r="AW122" s="1">
        <f t="shared" si="140"/>
        <v>2513.25</v>
      </c>
      <c r="AX122" s="1">
        <f t="shared" si="141"/>
        <v>906723.53407558636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5.1696815815517203</v>
      </c>
      <c r="E123" s="10">
        <f t="shared" si="145"/>
        <v>-2.7024552895161298</v>
      </c>
      <c r="F123" s="7" t="s">
        <v>83</v>
      </c>
      <c r="G123" s="1">
        <v>3</v>
      </c>
      <c r="H123" s="9">
        <f t="shared" si="124"/>
        <v>5.1696815815517203</v>
      </c>
      <c r="I123" s="9">
        <f t="shared" si="125"/>
        <v>278.31968158155172</v>
      </c>
      <c r="J123" s="9">
        <f t="shared" si="126"/>
        <v>3.3787853902030825E-2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0.84103062346805868</v>
      </c>
      <c r="P123" s="9">
        <f t="shared" si="129"/>
        <v>2.8416619832872664E-2</v>
      </c>
      <c r="Q123" s="12">
        <f t="shared" si="130"/>
        <v>9.3774845448479794E-3</v>
      </c>
      <c r="R123" s="9">
        <f t="shared" si="131"/>
        <v>9.3951000000000007E-2</v>
      </c>
      <c r="S123" s="13">
        <f t="shared" si="132"/>
        <v>9.981250380355694E-2</v>
      </c>
      <c r="T123" s="2">
        <f t="shared" si="133"/>
        <v>0.01</v>
      </c>
      <c r="U123" s="14">
        <f t="shared" si="134"/>
        <v>9.9812503803556937E-4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6.4881250380355695E-3</v>
      </c>
      <c r="AU123" s="9">
        <f t="shared" si="138"/>
        <v>28.47</v>
      </c>
      <c r="AV123" s="1">
        <f t="shared" si="139"/>
        <v>0.33</v>
      </c>
      <c r="AW123" s="1">
        <f t="shared" si="140"/>
        <v>2513.25</v>
      </c>
      <c r="AX123" s="1">
        <f t="shared" si="141"/>
        <v>1026434.1950803975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5.9185345500967799</v>
      </c>
      <c r="E124" s="10">
        <f t="shared" si="145"/>
        <v>5.1696815815517203</v>
      </c>
      <c r="F124" s="7" t="s">
        <v>83</v>
      </c>
      <c r="G124" s="1">
        <v>4</v>
      </c>
      <c r="H124" s="9">
        <f t="shared" si="124"/>
        <v>5.9185345500967799</v>
      </c>
      <c r="I124" s="9">
        <f t="shared" si="125"/>
        <v>279.06853455009673</v>
      </c>
      <c r="J124" s="9">
        <f t="shared" si="126"/>
        <v>3.7113397546406426E-2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1.0973140036351861</v>
      </c>
      <c r="P124" s="9">
        <f t="shared" si="129"/>
        <v>4.0725050850151524E-2</v>
      </c>
      <c r="Q124" s="12">
        <f t="shared" si="130"/>
        <v>1.3439266780550003E-2</v>
      </c>
      <c r="R124" s="9">
        <f t="shared" si="131"/>
        <v>9.3951000000000007E-2</v>
      </c>
      <c r="S124" s="13">
        <f t="shared" si="132"/>
        <v>0.14304548946312443</v>
      </c>
      <c r="T124" s="2">
        <f t="shared" si="133"/>
        <v>0.01</v>
      </c>
      <c r="U124" s="14">
        <f t="shared" si="134"/>
        <v>1.4304548946312444E-3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6.9204548946312444E-3</v>
      </c>
      <c r="AU124" s="9">
        <f t="shared" si="138"/>
        <v>28.47</v>
      </c>
      <c r="AV124" s="1">
        <f t="shared" si="139"/>
        <v>0.33</v>
      </c>
      <c r="AW124" s="1">
        <f t="shared" si="140"/>
        <v>2513.25</v>
      </c>
      <c r="AX124" s="1">
        <f t="shared" si="141"/>
        <v>1094829.6322463809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12.5623675294667</v>
      </c>
      <c r="E125" s="10">
        <f t="shared" si="145"/>
        <v>5.9185345500967799</v>
      </c>
      <c r="F125" s="7" t="s">
        <v>83</v>
      </c>
      <c r="G125" s="1">
        <v>5</v>
      </c>
      <c r="H125" s="9">
        <f t="shared" si="124"/>
        <v>12.5623675294667</v>
      </c>
      <c r="I125" s="9">
        <f t="shared" si="125"/>
        <v>285.71236752946669</v>
      </c>
      <c r="J125" s="9">
        <f t="shared" si="126"/>
        <v>8.3538070717002311E-2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1.0037595051457828</v>
      </c>
      <c r="O125" s="9">
        <f t="shared" si="146"/>
        <v>0.33752944763925163</v>
      </c>
      <c r="P125" s="9">
        <f t="shared" si="129"/>
        <v>2.8196558865958531E-2</v>
      </c>
      <c r="Q125" s="12">
        <f t="shared" si="130"/>
        <v>9.3048644257663158E-3</v>
      </c>
      <c r="R125" s="9">
        <f t="shared" si="131"/>
        <v>9.3951000000000007E-2</v>
      </c>
      <c r="S125" s="13">
        <f t="shared" si="132"/>
        <v>9.9039546420648161E-2</v>
      </c>
      <c r="T125" s="2">
        <f t="shared" si="133"/>
        <v>0.01</v>
      </c>
      <c r="U125" s="14">
        <f t="shared" si="134"/>
        <v>9.9039546420648166E-4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6.4803954642064813E-3</v>
      </c>
      <c r="AU125" s="9">
        <f t="shared" si="138"/>
        <v>28.47</v>
      </c>
      <c r="AV125" s="1">
        <f t="shared" si="139"/>
        <v>0.33</v>
      </c>
      <c r="AW125" s="1">
        <f t="shared" si="140"/>
        <v>2513.25</v>
      </c>
      <c r="AX125" s="1">
        <f t="shared" si="141"/>
        <v>1025211.3612347081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14.188825368871001</v>
      </c>
      <c r="E126" s="10">
        <f t="shared" si="145"/>
        <v>12.5623675294667</v>
      </c>
      <c r="F126" s="7" t="s">
        <v>85</v>
      </c>
      <c r="G126" s="1">
        <v>6</v>
      </c>
      <c r="H126" s="9">
        <f t="shared" si="124"/>
        <v>14.188825368871001</v>
      </c>
      <c r="I126" s="9">
        <f t="shared" si="125"/>
        <v>287.33882536887097</v>
      </c>
      <c r="J126" s="9">
        <f t="shared" si="126"/>
        <v>0.101311891668921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0.59403288877329308</v>
      </c>
      <c r="P126" s="9">
        <f t="shared" si="129"/>
        <v>6.0182595675176066E-2</v>
      </c>
      <c r="Q126" s="12">
        <f t="shared" si="130"/>
        <v>1.9860256572808103E-2</v>
      </c>
      <c r="R126" s="9">
        <f t="shared" si="131"/>
        <v>9.3951000000000007E-2</v>
      </c>
      <c r="S126" s="13">
        <f t="shared" si="132"/>
        <v>0.21138951765077649</v>
      </c>
      <c r="T126" s="2">
        <f t="shared" si="133"/>
        <v>0.01</v>
      </c>
      <c r="U126" s="14">
        <f t="shared" si="134"/>
        <v>2.1138951765077648E-3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7.6038951765077653E-3</v>
      </c>
      <c r="AU126" s="9">
        <f t="shared" si="138"/>
        <v>28.47</v>
      </c>
      <c r="AV126" s="1">
        <f t="shared" si="139"/>
        <v>0.33</v>
      </c>
      <c r="AW126" s="1">
        <f t="shared" si="140"/>
        <v>2513.25</v>
      </c>
      <c r="AX126" s="1">
        <f t="shared" si="141"/>
        <v>1202951.2346355119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20.0167185156667</v>
      </c>
      <c r="E127" s="10">
        <f t="shared" si="145"/>
        <v>14.188825368871001</v>
      </c>
      <c r="F127" s="7" t="s">
        <v>83</v>
      </c>
      <c r="G127" s="1">
        <v>7</v>
      </c>
      <c r="H127" s="9">
        <f t="shared" si="124"/>
        <v>20.0167185156667</v>
      </c>
      <c r="I127" s="9">
        <f t="shared" si="125"/>
        <v>293.16671851566667</v>
      </c>
      <c r="J127" s="9">
        <f t="shared" si="126"/>
        <v>0.1987065392952467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0.818550293098117</v>
      </c>
      <c r="P127" s="9">
        <f t="shared" si="129"/>
        <v>0.16265129598063668</v>
      </c>
      <c r="Q127" s="12">
        <f t="shared" si="130"/>
        <v>5.3674927673610109E-2</v>
      </c>
      <c r="R127" s="9">
        <f t="shared" si="131"/>
        <v>9.3951000000000007E-2</v>
      </c>
      <c r="S127" s="13">
        <f t="shared" si="132"/>
        <v>0.57130767818980221</v>
      </c>
      <c r="T127" s="2">
        <f t="shared" si="133"/>
        <v>0.01</v>
      </c>
      <c r="U127" s="14">
        <f t="shared" si="134"/>
        <v>5.7130767818980221E-3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1.5663076781898023E-2</v>
      </c>
      <c r="AU127" s="9">
        <f t="shared" si="138"/>
        <v>28.47</v>
      </c>
      <c r="AV127" s="1">
        <f t="shared" si="139"/>
        <v>0.33</v>
      </c>
      <c r="AW127" s="1">
        <f t="shared" si="140"/>
        <v>2513.25</v>
      </c>
      <c r="AX127" s="1">
        <f t="shared" si="141"/>
        <v>2477929.6815120694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21.2940743535484</v>
      </c>
      <c r="E128" s="10">
        <f t="shared" si="145"/>
        <v>20.0167185156667</v>
      </c>
      <c r="F128" s="7" t="s">
        <v>83</v>
      </c>
      <c r="G128" s="1">
        <v>8</v>
      </c>
      <c r="H128" s="9">
        <f t="shared" si="124"/>
        <v>21.2940743535484</v>
      </c>
      <c r="I128" s="9">
        <f t="shared" si="125"/>
        <v>294.44407435354839</v>
      </c>
      <c r="J128" s="9">
        <f t="shared" si="126"/>
        <v>0.22950187705349004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0.9405989971174803</v>
      </c>
      <c r="P128" s="9">
        <f t="shared" si="129"/>
        <v>0.215869235393092</v>
      </c>
      <c r="Q128" s="12">
        <f t="shared" si="130"/>
        <v>7.1236847679720355E-2</v>
      </c>
      <c r="R128" s="9">
        <f t="shared" si="131"/>
        <v>9.3951000000000007E-2</v>
      </c>
      <c r="S128" s="13">
        <f t="shared" si="132"/>
        <v>0.75823405477025629</v>
      </c>
      <c r="T128" s="2">
        <f t="shared" si="133"/>
        <v>0.01</v>
      </c>
      <c r="U128" s="14">
        <f t="shared" si="134"/>
        <v>7.5823405477025629E-3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1.7532340547702564E-2</v>
      </c>
      <c r="AU128" s="9">
        <f t="shared" si="138"/>
        <v>28.47</v>
      </c>
      <c r="AV128" s="1">
        <f t="shared" si="139"/>
        <v>0.33</v>
      </c>
      <c r="AW128" s="1">
        <f t="shared" si="140"/>
        <v>2513.25</v>
      </c>
      <c r="AX128" s="1">
        <f t="shared" si="141"/>
        <v>2773650.9010629584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20.321435754838699</v>
      </c>
      <c r="E129" s="10">
        <f t="shared" si="145"/>
        <v>21.2940743535484</v>
      </c>
      <c r="F129" s="7" t="s">
        <v>83</v>
      </c>
      <c r="G129" s="1">
        <v>9</v>
      </c>
      <c r="H129" s="9">
        <f t="shared" si="124"/>
        <v>20.321435754838699</v>
      </c>
      <c r="I129" s="9">
        <f t="shared" si="125"/>
        <v>293.47143575483869</v>
      </c>
      <c r="J129" s="9">
        <f t="shared" si="126"/>
        <v>0.20567849026109297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1.0094297617243884</v>
      </c>
      <c r="P129" s="9">
        <f t="shared" si="129"/>
        <v>0.207617989416087</v>
      </c>
      <c r="Q129" s="12">
        <f t="shared" si="130"/>
        <v>6.851393650730872E-2</v>
      </c>
      <c r="R129" s="9">
        <f t="shared" si="131"/>
        <v>9.3951000000000007E-2</v>
      </c>
      <c r="S129" s="13">
        <f t="shared" si="132"/>
        <v>0.72925180687069557</v>
      </c>
      <c r="T129" s="2">
        <f t="shared" si="133"/>
        <v>0.01</v>
      </c>
      <c r="U129" s="14">
        <f t="shared" si="134"/>
        <v>7.2925180687069555E-3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1.7242518068706955E-2</v>
      </c>
      <c r="AU129" s="9">
        <f t="shared" si="138"/>
        <v>28.47</v>
      </c>
      <c r="AV129" s="1">
        <f t="shared" si="139"/>
        <v>0.33</v>
      </c>
      <c r="AW129" s="1">
        <f t="shared" si="140"/>
        <v>2513.25</v>
      </c>
      <c r="AX129" s="1">
        <f t="shared" si="141"/>
        <v>2727800.4124857322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16.978522828399999</v>
      </c>
      <c r="E130" s="10">
        <f t="shared" si="145"/>
        <v>20.321435754838699</v>
      </c>
      <c r="F130" s="7" t="s">
        <v>83</v>
      </c>
      <c r="G130" s="1">
        <v>10</v>
      </c>
      <c r="H130" s="9">
        <f t="shared" si="124"/>
        <v>16.978522828399999</v>
      </c>
      <c r="I130" s="9">
        <f t="shared" si="125"/>
        <v>290.12852282839998</v>
      </c>
      <c r="J130" s="9">
        <f t="shared" si="126"/>
        <v>0.14033488365649716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1.0865117723083013</v>
      </c>
      <c r="P130" s="9">
        <f t="shared" si="129"/>
        <v>0.1524755031583</v>
      </c>
      <c r="Q130" s="12">
        <f t="shared" si="130"/>
        <v>5.0316916042239E-2</v>
      </c>
      <c r="R130" s="9">
        <f t="shared" si="131"/>
        <v>9.3951000000000007E-2</v>
      </c>
      <c r="S130" s="13">
        <f t="shared" si="132"/>
        <v>0.5355655186452406</v>
      </c>
      <c r="T130" s="2">
        <f t="shared" si="133"/>
        <v>0.01</v>
      </c>
      <c r="U130" s="14">
        <f t="shared" si="134"/>
        <v>5.3556551864524064E-3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1.5305655186452407E-2</v>
      </c>
      <c r="AU130" s="9">
        <f t="shared" si="138"/>
        <v>28.47</v>
      </c>
      <c r="AV130" s="1">
        <f t="shared" si="139"/>
        <v>0.33</v>
      </c>
      <c r="AW130" s="1">
        <f t="shared" si="140"/>
        <v>2513.25</v>
      </c>
      <c r="AX130" s="1">
        <f t="shared" si="141"/>
        <v>2421384.8792040283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8.2845119871935502</v>
      </c>
      <c r="E131" s="10">
        <f t="shared" si="145"/>
        <v>16.978522828399999</v>
      </c>
      <c r="F131" s="7" t="s">
        <v>83</v>
      </c>
      <c r="G131" s="1">
        <v>11</v>
      </c>
      <c r="H131" s="9">
        <f t="shared" si="124"/>
        <v>8.2845119871935502</v>
      </c>
      <c r="I131" s="9">
        <f t="shared" si="125"/>
        <v>281.4345119871935</v>
      </c>
      <c r="J131" s="9">
        <f t="shared" si="126"/>
        <v>4.9764189277883314E-2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0.88733445569250124</v>
      </c>
      <c r="O131" s="9">
        <f t="shared" si="146"/>
        <v>0.33140181345749997</v>
      </c>
      <c r="P131" s="9">
        <f t="shared" si="129"/>
        <v>1.6491942571932806E-2</v>
      </c>
      <c r="Q131" s="12">
        <f t="shared" si="130"/>
        <v>5.4423410487378261E-3</v>
      </c>
      <c r="R131" s="9">
        <f t="shared" si="131"/>
        <v>9.3951000000000007E-2</v>
      </c>
      <c r="S131" s="13">
        <f t="shared" si="132"/>
        <v>5.7927441418801566E-2</v>
      </c>
      <c r="T131" s="2">
        <f t="shared" si="133"/>
        <v>0.01</v>
      </c>
      <c r="U131" s="14">
        <f t="shared" si="134"/>
        <v>5.7927441418801566E-4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6.0692744141880159E-3</v>
      </c>
      <c r="AU131" s="9">
        <f t="shared" si="138"/>
        <v>28.47</v>
      </c>
      <c r="AV131" s="1">
        <f t="shared" si="139"/>
        <v>0.33</v>
      </c>
      <c r="AW131" s="1">
        <f t="shared" si="140"/>
        <v>2513.25</v>
      </c>
      <c r="AX131" s="1">
        <f t="shared" si="141"/>
        <v>960171.19915668527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3.74053941003333</v>
      </c>
      <c r="E132" s="10">
        <f t="shared" si="145"/>
        <v>8.2845119871935502</v>
      </c>
      <c r="F132" s="7" t="s">
        <v>85</v>
      </c>
      <c r="G132" s="1">
        <v>12</v>
      </c>
      <c r="H132" s="9">
        <f t="shared" si="124"/>
        <v>3.74053941003333</v>
      </c>
      <c r="I132" s="9">
        <f t="shared" si="125"/>
        <v>276.89053941003328</v>
      </c>
      <c r="J132" s="9">
        <f t="shared" si="126"/>
        <v>2.8205981388190735E-2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0.59960987088556728</v>
      </c>
      <c r="P132" s="9">
        <f t="shared" si="129"/>
        <v>1.6912584858373759E-2</v>
      </c>
      <c r="Q132" s="12">
        <f t="shared" si="130"/>
        <v>5.5811530032633403E-3</v>
      </c>
      <c r="R132" s="9">
        <f t="shared" si="131"/>
        <v>9.3951000000000007E-2</v>
      </c>
      <c r="S132" s="13">
        <f t="shared" si="132"/>
        <v>5.9404934521860756E-2</v>
      </c>
      <c r="T132" s="2">
        <f t="shared" si="133"/>
        <v>0.01</v>
      </c>
      <c r="U132" s="14">
        <f t="shared" si="134"/>
        <v>5.9404934521860753E-4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6.0840493452186074E-3</v>
      </c>
      <c r="AU132" s="9">
        <f t="shared" si="138"/>
        <v>28.47</v>
      </c>
      <c r="AV132" s="1">
        <f t="shared" si="139"/>
        <v>0.33</v>
      </c>
      <c r="AW132" s="1">
        <f t="shared" si="140"/>
        <v>2513.25</v>
      </c>
      <c r="AX132" s="1">
        <f t="shared" si="141"/>
        <v>962508.6224262506</v>
      </c>
      <c r="AY132" s="1">
        <f>SUM(AX121:AX132)</f>
        <v>18482553.660540011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-1.86303292719355</v>
      </c>
      <c r="E133" s="10">
        <f t="shared" si="145"/>
        <v>3.74053941003333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1.7134814118387101</v>
      </c>
      <c r="E136" s="7"/>
      <c r="F136" s="7"/>
      <c r="G136" s="1">
        <v>1</v>
      </c>
      <c r="H136" s="9">
        <f t="shared" ref="H136:H147" si="147">E137</f>
        <v>1.7134814118387101</v>
      </c>
      <c r="I136" s="9">
        <f t="shared" ref="I136:I147" si="148">H136+273.15</f>
        <v>274.86348141183868</v>
      </c>
      <c r="J136" s="9">
        <f t="shared" ref="J136:J147" si="149">EXP(($C$15*(I136-$C$13))/($C$16*I136*$C$13))</f>
        <v>2.1762790670240183E-2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1.6519000919098581E-2</v>
      </c>
      <c r="Q136" s="12">
        <f t="shared" ref="Q136:Q147" si="153">P136*$B$138</f>
        <v>4.2949402389656308E-3</v>
      </c>
      <c r="R136" s="9">
        <f t="shared" ref="R136:R147" si="154">L136*$B$138</f>
        <v>0.19735245833333334</v>
      </c>
      <c r="S136" s="13">
        <f t="shared" ref="S136:S147" si="155">Q136/R136</f>
        <v>2.176279067024018E-2</v>
      </c>
      <c r="T136" s="2">
        <f t="shared" ref="T136:T147" si="156">$B$137/100</f>
        <v>0.01</v>
      </c>
      <c r="U136" s="14">
        <f t="shared" ref="U136:U147" si="157">S136*T136</f>
        <v>2.1762790670240179E-4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5.7076279067024022E-3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-2.7024552895161298</v>
      </c>
      <c r="E137" s="10">
        <f t="shared" ref="E137:E148" si="166">D136</f>
        <v>1.7134814118387101</v>
      </c>
      <c r="F137" s="7" t="s">
        <v>83</v>
      </c>
      <c r="G137" s="1">
        <v>2</v>
      </c>
      <c r="H137" s="9">
        <f t="shared" si="147"/>
        <v>-2.7024552895161298</v>
      </c>
      <c r="I137" s="9">
        <f t="shared" si="148"/>
        <v>270.44754471048384</v>
      </c>
      <c r="J137" s="9">
        <f t="shared" si="149"/>
        <v>1.2204296132301905E-2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1.5015768324142349</v>
      </c>
      <c r="P137" s="9">
        <f t="shared" si="152"/>
        <v>1.8325688328187192E-2</v>
      </c>
      <c r="Q137" s="12">
        <f t="shared" si="153"/>
        <v>4.7646789653286699E-3</v>
      </c>
      <c r="R137" s="9">
        <f t="shared" si="154"/>
        <v>0.19735245833333334</v>
      </c>
      <c r="S137" s="13">
        <f t="shared" si="155"/>
        <v>2.4142992722598903E-2</v>
      </c>
      <c r="T137" s="2">
        <f t="shared" si="156"/>
        <v>0.01</v>
      </c>
      <c r="U137" s="14">
        <f t="shared" si="157"/>
        <v>2.4142992722598903E-4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5.7314299272259893E-3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5.1696815815517203</v>
      </c>
      <c r="E138" s="10">
        <f t="shared" si="166"/>
        <v>-2.7024552895161298</v>
      </c>
      <c r="F138" s="7" t="s">
        <v>83</v>
      </c>
      <c r="G138" s="1">
        <v>3</v>
      </c>
      <c r="H138" s="9">
        <f t="shared" si="147"/>
        <v>5.1696815815517203</v>
      </c>
      <c r="I138" s="9">
        <f t="shared" si="148"/>
        <v>278.31968158155172</v>
      </c>
      <c r="J138" s="9">
        <f t="shared" si="149"/>
        <v>3.3787853902030825E-2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2.2422990607527145</v>
      </c>
      <c r="P138" s="9">
        <f t="shared" si="152"/>
        <v>7.5762473069373656E-2</v>
      </c>
      <c r="Q138" s="12">
        <f t="shared" si="153"/>
        <v>1.9698242998037151E-2</v>
      </c>
      <c r="R138" s="9">
        <f t="shared" si="154"/>
        <v>0.19735245833333334</v>
      </c>
      <c r="S138" s="13">
        <f t="shared" si="155"/>
        <v>9.9812503803556954E-2</v>
      </c>
      <c r="T138" s="2">
        <f t="shared" si="156"/>
        <v>0.01</v>
      </c>
      <c r="U138" s="14">
        <f t="shared" si="157"/>
        <v>9.9812503803556958E-4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6.4881250380355695E-3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5.9185345500967799</v>
      </c>
      <c r="E139" s="10">
        <f t="shared" si="166"/>
        <v>5.1696815815517203</v>
      </c>
      <c r="F139" s="7" t="s">
        <v>83</v>
      </c>
      <c r="G139" s="1">
        <v>4</v>
      </c>
      <c r="H139" s="9">
        <f t="shared" si="147"/>
        <v>5.9185345500967799</v>
      </c>
      <c r="I139" s="9">
        <f t="shared" si="148"/>
        <v>279.06853455009673</v>
      </c>
      <c r="J139" s="9">
        <f t="shared" si="149"/>
        <v>3.7113397546406426E-2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2.9255845043500077</v>
      </c>
      <c r="P139" s="9">
        <f t="shared" si="152"/>
        <v>0.10857838076554824</v>
      </c>
      <c r="Q139" s="12">
        <f t="shared" si="153"/>
        <v>2.8230378999042544E-2</v>
      </c>
      <c r="R139" s="9">
        <f t="shared" si="154"/>
        <v>0.19735245833333334</v>
      </c>
      <c r="S139" s="13">
        <f t="shared" si="155"/>
        <v>0.14304548946312445</v>
      </c>
      <c r="T139" s="2">
        <f t="shared" si="156"/>
        <v>0.01</v>
      </c>
      <c r="U139" s="14">
        <f t="shared" si="157"/>
        <v>1.4304548946312446E-3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6.9204548946312444E-3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12.5623675294667</v>
      </c>
      <c r="E140" s="10">
        <f t="shared" si="166"/>
        <v>5.9185345500967799</v>
      </c>
      <c r="F140" s="7" t="s">
        <v>83</v>
      </c>
      <c r="G140" s="1">
        <v>5</v>
      </c>
      <c r="H140" s="9">
        <f t="shared" si="147"/>
        <v>12.5623675294667</v>
      </c>
      <c r="I140" s="9">
        <f t="shared" si="148"/>
        <v>285.71236752946669</v>
      </c>
      <c r="J140" s="9">
        <f t="shared" si="149"/>
        <v>8.3538070717002311E-2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3.5760540402511265</v>
      </c>
      <c r="P140" s="9">
        <f t="shared" si="152"/>
        <v>0.29873665530232041</v>
      </c>
      <c r="Q140" s="12">
        <f t="shared" si="153"/>
        <v>7.7671530378603304E-2</v>
      </c>
      <c r="R140" s="9">
        <f t="shared" si="154"/>
        <v>0.19735245833333334</v>
      </c>
      <c r="S140" s="13">
        <f t="shared" si="155"/>
        <v>0.39356758478991988</v>
      </c>
      <c r="T140" s="2">
        <f t="shared" si="156"/>
        <v>0.01</v>
      </c>
      <c r="U140" s="14">
        <f t="shared" si="157"/>
        <v>3.9356758478991992E-3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9.4256758478992002E-3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14.188825368871001</v>
      </c>
      <c r="E141" s="10">
        <f t="shared" si="166"/>
        <v>12.5623675294667</v>
      </c>
      <c r="F141" s="7" t="s">
        <v>85</v>
      </c>
      <c r="G141" s="1">
        <v>6</v>
      </c>
      <c r="H141" s="9">
        <f t="shared" si="147"/>
        <v>14.188825368871001</v>
      </c>
      <c r="I141" s="9">
        <f t="shared" si="148"/>
        <v>287.33882536887097</v>
      </c>
      <c r="J141" s="9">
        <f t="shared" si="149"/>
        <v>0.101311891668921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4.0363653016154721</v>
      </c>
      <c r="P141" s="9">
        <f t="shared" si="152"/>
        <v>0.40893180417345837</v>
      </c>
      <c r="Q141" s="12">
        <f t="shared" si="153"/>
        <v>0.10632226908509917</v>
      </c>
      <c r="R141" s="9">
        <f t="shared" si="154"/>
        <v>0.19735245833333334</v>
      </c>
      <c r="S141" s="13">
        <f t="shared" si="155"/>
        <v>0.53874306904005298</v>
      </c>
      <c r="T141" s="2">
        <f t="shared" si="156"/>
        <v>0.01</v>
      </c>
      <c r="U141" s="14">
        <f t="shared" si="157"/>
        <v>5.3874306904005296E-3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1.0877430690400529E-2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20.0167185156667</v>
      </c>
      <c r="E142" s="10">
        <f t="shared" si="166"/>
        <v>14.188825368871001</v>
      </c>
      <c r="F142" s="7" t="s">
        <v>83</v>
      </c>
      <c r="G142" s="1">
        <v>7</v>
      </c>
      <c r="H142" s="9">
        <f t="shared" si="147"/>
        <v>20.0167185156667</v>
      </c>
      <c r="I142" s="9">
        <f t="shared" si="148"/>
        <v>293.16671851566667</v>
      </c>
      <c r="J142" s="9">
        <f t="shared" si="149"/>
        <v>0.1987065392952467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4.3864814141086805</v>
      </c>
      <c r="P142" s="9">
        <f t="shared" si="152"/>
        <v>0.87162254148045581</v>
      </c>
      <c r="Q142" s="12">
        <f t="shared" si="153"/>
        <v>0.22662186078491853</v>
      </c>
      <c r="R142" s="9">
        <f t="shared" si="154"/>
        <v>0.19735245833333334</v>
      </c>
      <c r="S142" s="13">
        <f t="shared" si="155"/>
        <v>1.1483103007622455</v>
      </c>
      <c r="T142" s="2">
        <f t="shared" si="156"/>
        <v>0.01</v>
      </c>
      <c r="U142" s="14">
        <f t="shared" si="157"/>
        <v>1.1483103007622454E-2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2.1433103007622453E-2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21.2940743535484</v>
      </c>
      <c r="E143" s="10">
        <f t="shared" si="166"/>
        <v>20.0167185156667</v>
      </c>
      <c r="F143" s="7" t="s">
        <v>83</v>
      </c>
      <c r="G143" s="1">
        <v>8</v>
      </c>
      <c r="H143" s="9">
        <f t="shared" si="147"/>
        <v>21.2940743535484</v>
      </c>
      <c r="I143" s="9">
        <f t="shared" si="148"/>
        <v>294.44407435354839</v>
      </c>
      <c r="J143" s="9">
        <f t="shared" si="149"/>
        <v>0.22950187705349004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4.2739067892948919</v>
      </c>
      <c r="P143" s="9">
        <f t="shared" si="152"/>
        <v>0.98086963049483267</v>
      </c>
      <c r="Q143" s="12">
        <f t="shared" si="153"/>
        <v>0.25502610392865649</v>
      </c>
      <c r="R143" s="9">
        <f t="shared" si="154"/>
        <v>0.19735245833333334</v>
      </c>
      <c r="S143" s="13">
        <f t="shared" si="155"/>
        <v>1.2922367731437674</v>
      </c>
      <c r="T143" s="2">
        <f t="shared" si="156"/>
        <v>0.01</v>
      </c>
      <c r="U143" s="14">
        <f t="shared" si="157"/>
        <v>1.2922367731437675E-2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2.2872367731437675E-2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20.321435754838699</v>
      </c>
      <c r="E144" s="10">
        <f t="shared" si="166"/>
        <v>21.2940743535484</v>
      </c>
      <c r="F144" s="7" t="s">
        <v>83</v>
      </c>
      <c r="G144" s="1">
        <v>9</v>
      </c>
      <c r="H144" s="9">
        <f t="shared" si="147"/>
        <v>20.321435754838699</v>
      </c>
      <c r="I144" s="9">
        <f t="shared" si="148"/>
        <v>293.47143575483869</v>
      </c>
      <c r="J144" s="9">
        <f t="shared" si="149"/>
        <v>0.20567849026109297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4.0520850754667261</v>
      </c>
      <c r="P144" s="9">
        <f t="shared" si="152"/>
        <v>0.83342674073150325</v>
      </c>
      <c r="Q144" s="12">
        <f t="shared" si="153"/>
        <v>0.21669095259019086</v>
      </c>
      <c r="R144" s="9">
        <f t="shared" si="154"/>
        <v>0.19735245833333334</v>
      </c>
      <c r="S144" s="13">
        <f t="shared" si="155"/>
        <v>1.0979896294182174</v>
      </c>
      <c r="T144" s="2">
        <f t="shared" si="156"/>
        <v>0.01</v>
      </c>
      <c r="U144" s="14">
        <f t="shared" si="157"/>
        <v>1.0979896294182175E-2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2.0929896294182175E-2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16.978522828399999</v>
      </c>
      <c r="E145" s="10">
        <f t="shared" si="166"/>
        <v>20.321435754838699</v>
      </c>
      <c r="F145" s="7" t="s">
        <v>83</v>
      </c>
      <c r="G145" s="1">
        <v>10</v>
      </c>
      <c r="H145" s="9">
        <f t="shared" si="147"/>
        <v>16.978522828399999</v>
      </c>
      <c r="I145" s="9">
        <f t="shared" si="148"/>
        <v>290.12852282839998</v>
      </c>
      <c r="J145" s="9">
        <f t="shared" si="149"/>
        <v>0.14033488365649716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3.9777062514018899</v>
      </c>
      <c r="P145" s="9">
        <f t="shared" si="152"/>
        <v>0.55821094401020566</v>
      </c>
      <c r="Q145" s="12">
        <f t="shared" si="153"/>
        <v>0.14513484544265348</v>
      </c>
      <c r="R145" s="9">
        <f t="shared" si="154"/>
        <v>0.19735245833333334</v>
      </c>
      <c r="S145" s="13">
        <f t="shared" si="155"/>
        <v>0.73540936185105443</v>
      </c>
      <c r="T145" s="2">
        <f t="shared" si="156"/>
        <v>0.01</v>
      </c>
      <c r="U145" s="14">
        <f t="shared" si="157"/>
        <v>7.3540936185105448E-3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1.7304093618510544E-2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8.2845119871935502</v>
      </c>
      <c r="E146" s="10">
        <f t="shared" si="166"/>
        <v>16.978522828399999</v>
      </c>
      <c r="F146" s="7" t="s">
        <v>83</v>
      </c>
      <c r="G146" s="1">
        <v>11</v>
      </c>
      <c r="H146" s="9">
        <f t="shared" si="147"/>
        <v>8.2845119871935502</v>
      </c>
      <c r="I146" s="9">
        <f t="shared" si="148"/>
        <v>281.4345119871935</v>
      </c>
      <c r="J146" s="9">
        <f t="shared" si="149"/>
        <v>4.9764189277883314E-2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4.1785432240583509</v>
      </c>
      <c r="P146" s="9">
        <f t="shared" si="152"/>
        <v>0.20794181590785657</v>
      </c>
      <c r="Q146" s="12">
        <f t="shared" si="153"/>
        <v>5.4064872136042712E-2</v>
      </c>
      <c r="R146" s="9">
        <f t="shared" si="154"/>
        <v>0.19735245833333334</v>
      </c>
      <c r="S146" s="13">
        <f t="shared" si="155"/>
        <v>0.27395084202460634</v>
      </c>
      <c r="T146" s="2">
        <f t="shared" si="156"/>
        <v>0.01</v>
      </c>
      <c r="U146" s="14">
        <f t="shared" si="157"/>
        <v>2.7395084202460635E-3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8.2295084202460636E-3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3.74053941003333</v>
      </c>
      <c r="E147" s="10">
        <f t="shared" si="166"/>
        <v>8.2845119871935502</v>
      </c>
      <c r="F147" s="7" t="s">
        <v>85</v>
      </c>
      <c r="G147" s="1">
        <v>12</v>
      </c>
      <c r="H147" s="9">
        <f t="shared" si="147"/>
        <v>3.74053941003333</v>
      </c>
      <c r="I147" s="9">
        <f t="shared" si="148"/>
        <v>276.89053941003328</v>
      </c>
      <c r="J147" s="9">
        <f t="shared" si="149"/>
        <v>2.8205981388190735E-2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4.7296493248171609</v>
      </c>
      <c r="P147" s="9">
        <f t="shared" si="152"/>
        <v>0.13340440082846172</v>
      </c>
      <c r="Q147" s="12">
        <f t="shared" si="153"/>
        <v>3.4685144215400046E-2</v>
      </c>
      <c r="R147" s="9">
        <f t="shared" si="154"/>
        <v>0.19735245833333334</v>
      </c>
      <c r="S147" s="13">
        <f t="shared" si="155"/>
        <v>0.17575227847841626</v>
      </c>
      <c r="T147" s="2">
        <f t="shared" si="156"/>
        <v>0.01</v>
      </c>
      <c r="U147" s="14">
        <f t="shared" si="157"/>
        <v>1.7575227847841626E-3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7.2475227847841632E-3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-1.86303292719355</v>
      </c>
      <c r="E148" s="10">
        <f t="shared" si="166"/>
        <v>3.74053941003333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457586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36324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381724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633116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6866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1592393.5432412405</v>
      </c>
      <c r="J13" s="6" t="s">
        <v>37</v>
      </c>
      <c r="K13" s="6">
        <f>I13/(10000*1000)</f>
        <v>0.15923935432412406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0.69410592783870895</v>
      </c>
      <c r="E26" s="7"/>
      <c r="F26" s="7"/>
      <c r="G26" s="1">
        <v>1</v>
      </c>
      <c r="H26" s="9">
        <f t="shared" ref="H26:H37" si="0">E27</f>
        <v>0.69410592783870895</v>
      </c>
      <c r="I26" s="9">
        <f t="shared" ref="I26:I37" si="1">H26+273.15</f>
        <v>273.84410592783871</v>
      </c>
      <c r="J26" s="9">
        <f t="shared" ref="J26:J37" si="2">EXP(($C$15*(I26-$C$13))/($C$16*I26*$C$13))</f>
        <v>1.9074200653158839E-2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0.77311729702772891</v>
      </c>
      <c r="Q26" s="12">
        <f t="shared" ref="Q26:Q37" si="6">P26*$B$28</f>
        <v>7.7311729702772891E-2</v>
      </c>
      <c r="R26" s="9">
        <f t="shared" ref="R26:R37" si="7">L26*$B$28</f>
        <v>4.0532094166666672</v>
      </c>
      <c r="S26" s="13">
        <f t="shared" ref="S26:S37" si="8">Q26/R26</f>
        <v>1.9074200653158836E-2</v>
      </c>
      <c r="T26" s="2">
        <f t="shared" ref="T26:T37" si="9">$B$27/100</f>
        <v>0.34</v>
      </c>
      <c r="U26" s="14">
        <f t="shared" ref="U26:U37" si="10">S26*T26</f>
        <v>6.4852282220740042E-3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1.9385228222074002E-2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-3.0327288226774201</v>
      </c>
      <c r="E27" s="10">
        <f t="shared" ref="E27:E38" si="18">D26</f>
        <v>0.69410592783870895</v>
      </c>
      <c r="F27" s="7" t="s">
        <v>83</v>
      </c>
      <c r="G27" s="1">
        <v>2</v>
      </c>
      <c r="H27" s="9">
        <f t="shared" si="0"/>
        <v>-3.0327288226774201</v>
      </c>
      <c r="I27" s="9">
        <f t="shared" si="1"/>
        <v>270.11727117732255</v>
      </c>
      <c r="J27" s="9">
        <f t="shared" si="2"/>
        <v>1.167871104946991E-2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80.29107103630561</v>
      </c>
      <c r="P27" s="9">
        <f t="shared" si="5"/>
        <v>0.9376962184854758</v>
      </c>
      <c r="Q27" s="12">
        <f t="shared" si="6"/>
        <v>9.3769621848547591E-2</v>
      </c>
      <c r="R27" s="9">
        <f t="shared" si="7"/>
        <v>4.0532094166666672</v>
      </c>
      <c r="S27" s="13">
        <f t="shared" si="8"/>
        <v>2.3134660021011968E-2</v>
      </c>
      <c r="T27" s="2">
        <f t="shared" si="9"/>
        <v>0.34</v>
      </c>
      <c r="U27" s="14">
        <f t="shared" si="10"/>
        <v>7.8657844071440691E-3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2.0765784407144071E-2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3.54851041603448</v>
      </c>
      <c r="E28" s="10">
        <f t="shared" si="18"/>
        <v>-3.0327288226774201</v>
      </c>
      <c r="F28" s="7" t="s">
        <v>83</v>
      </c>
      <c r="G28" s="1">
        <v>3</v>
      </c>
      <c r="H28" s="9">
        <f t="shared" si="0"/>
        <v>3.54851041603448</v>
      </c>
      <c r="I28" s="9">
        <f t="shared" si="1"/>
        <v>276.69851041603448</v>
      </c>
      <c r="J28" s="9">
        <f t="shared" si="2"/>
        <v>2.7525963584853833E-2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119.88546898448681</v>
      </c>
      <c r="P28" s="9">
        <f t="shared" si="5"/>
        <v>3.2999630536201074</v>
      </c>
      <c r="Q28" s="12">
        <f t="shared" si="6"/>
        <v>0.32999630536201074</v>
      </c>
      <c r="R28" s="9">
        <f t="shared" si="7"/>
        <v>4.0532094166666672</v>
      </c>
      <c r="S28" s="13">
        <f t="shared" si="8"/>
        <v>8.1416051192686106E-2</v>
      </c>
      <c r="T28" s="2">
        <f t="shared" si="9"/>
        <v>0.34</v>
      </c>
      <c r="U28" s="14">
        <f t="shared" si="10"/>
        <v>2.7681457405513279E-2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4.0581457405513277E-2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4.4445431555806501</v>
      </c>
      <c r="E29" s="10">
        <f t="shared" si="18"/>
        <v>3.54851041603448</v>
      </c>
      <c r="F29" s="7" t="s">
        <v>83</v>
      </c>
      <c r="G29" s="1">
        <v>4</v>
      </c>
      <c r="H29" s="9">
        <f t="shared" si="0"/>
        <v>4.4445431555806501</v>
      </c>
      <c r="I29" s="9">
        <f t="shared" si="1"/>
        <v>277.59454315558065</v>
      </c>
      <c r="J29" s="9">
        <f t="shared" si="2"/>
        <v>3.0836989550893115E-2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157.11760009753337</v>
      </c>
      <c r="P29" s="9">
        <f t="shared" si="5"/>
        <v>4.8450337924690396</v>
      </c>
      <c r="Q29" s="12">
        <f t="shared" si="6"/>
        <v>0.48450337924690401</v>
      </c>
      <c r="R29" s="9">
        <f t="shared" si="7"/>
        <v>4.0532094166666672</v>
      </c>
      <c r="S29" s="13">
        <f t="shared" si="8"/>
        <v>0.11953573808810412</v>
      </c>
      <c r="T29" s="2">
        <f t="shared" si="9"/>
        <v>0.34</v>
      </c>
      <c r="U29" s="14">
        <f t="shared" si="10"/>
        <v>4.0642150949955408E-2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5.354215094995541E-2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9.4183418437333302</v>
      </c>
      <c r="E30" s="10">
        <f t="shared" si="18"/>
        <v>4.4445431555806501</v>
      </c>
      <c r="F30" s="7" t="s">
        <v>83</v>
      </c>
      <c r="G30" s="1">
        <v>5</v>
      </c>
      <c r="H30" s="9">
        <f t="shared" si="0"/>
        <v>9.4183418437333302</v>
      </c>
      <c r="I30" s="9">
        <f t="shared" si="1"/>
        <v>282.56834184373332</v>
      </c>
      <c r="J30" s="9">
        <f t="shared" si="2"/>
        <v>5.7175133392457576E-2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144.65893798981108</v>
      </c>
      <c r="O30" s="9">
        <f t="shared" si="19"/>
        <v>48.145722481919904</v>
      </c>
      <c r="P30" s="9">
        <f t="shared" si="5"/>
        <v>2.7527381051800144</v>
      </c>
      <c r="Q30" s="12">
        <f t="shared" si="6"/>
        <v>0.27527381051800143</v>
      </c>
      <c r="R30" s="9">
        <f t="shared" si="7"/>
        <v>4.0532094166666672</v>
      </c>
      <c r="S30" s="13">
        <f t="shared" si="8"/>
        <v>6.7915022941100536E-2</v>
      </c>
      <c r="T30" s="2">
        <f t="shared" si="9"/>
        <v>0.34</v>
      </c>
      <c r="U30" s="14">
        <f t="shared" si="10"/>
        <v>2.3091107799974184E-2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3.5991107799974185E-2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13.6967432553871</v>
      </c>
      <c r="E31" s="10">
        <f t="shared" si="18"/>
        <v>9.4183418437333302</v>
      </c>
      <c r="F31" s="7" t="s">
        <v>85</v>
      </c>
      <c r="G31" s="1">
        <v>6</v>
      </c>
      <c r="H31" s="9">
        <f t="shared" si="0"/>
        <v>13.6967432553871</v>
      </c>
      <c r="I31" s="9">
        <f t="shared" si="1"/>
        <v>286.84674325538708</v>
      </c>
      <c r="J31" s="9">
        <f t="shared" si="2"/>
        <v>9.5590421262987599E-2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85.925078543406556</v>
      </c>
      <c r="P31" s="9">
        <f t="shared" si="5"/>
        <v>8.2136144550195294</v>
      </c>
      <c r="Q31" s="12">
        <f t="shared" si="6"/>
        <v>0.821361445501953</v>
      </c>
      <c r="R31" s="9">
        <f t="shared" si="7"/>
        <v>4.0532094166666672</v>
      </c>
      <c r="S31" s="13">
        <f t="shared" si="8"/>
        <v>0.20264470967735865</v>
      </c>
      <c r="T31" s="2">
        <f t="shared" si="9"/>
        <v>0.34</v>
      </c>
      <c r="U31" s="14">
        <f t="shared" si="10"/>
        <v>6.8899201290301942E-2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8.1799201290301937E-2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18.1886978673333</v>
      </c>
      <c r="E32" s="10">
        <f t="shared" si="18"/>
        <v>13.6967432553871</v>
      </c>
      <c r="F32" s="7" t="s">
        <v>83</v>
      </c>
      <c r="G32" s="1">
        <v>7</v>
      </c>
      <c r="H32" s="9">
        <f t="shared" si="0"/>
        <v>18.1886978673333</v>
      </c>
      <c r="I32" s="9">
        <f t="shared" si="1"/>
        <v>291.33869786733328</v>
      </c>
      <c r="J32" s="9">
        <f t="shared" si="2"/>
        <v>0.16132736610278861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118.2435582550537</v>
      </c>
      <c r="P32" s="9">
        <f t="shared" si="5"/>
        <v>19.07592181190946</v>
      </c>
      <c r="Q32" s="12">
        <f t="shared" si="6"/>
        <v>1.907592181190946</v>
      </c>
      <c r="R32" s="9">
        <f t="shared" si="7"/>
        <v>4.0532094166666672</v>
      </c>
      <c r="S32" s="13">
        <f t="shared" si="8"/>
        <v>0.47063745913225902</v>
      </c>
      <c r="T32" s="2">
        <f t="shared" si="9"/>
        <v>0.34</v>
      </c>
      <c r="U32" s="14">
        <f t="shared" si="10"/>
        <v>0.16001673610496808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0.18566673610496809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19.179066250645199</v>
      </c>
      <c r="E33" s="10">
        <f t="shared" si="18"/>
        <v>18.1886978673333</v>
      </c>
      <c r="F33" s="7" t="s">
        <v>83</v>
      </c>
      <c r="G33" s="1">
        <v>8</v>
      </c>
      <c r="H33" s="9">
        <f t="shared" si="0"/>
        <v>19.179066250645199</v>
      </c>
      <c r="I33" s="9">
        <f t="shared" si="1"/>
        <v>292.32906625064516</v>
      </c>
      <c r="J33" s="9">
        <f t="shared" si="2"/>
        <v>0.18066791779386532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139.6997306098109</v>
      </c>
      <c r="P33" s="9">
        <f t="shared" si="5"/>
        <v>25.239259445638446</v>
      </c>
      <c r="Q33" s="12">
        <f t="shared" si="6"/>
        <v>2.5239259445638447</v>
      </c>
      <c r="R33" s="9">
        <f t="shared" si="7"/>
        <v>4.0532094166666672</v>
      </c>
      <c r="S33" s="13">
        <f t="shared" si="8"/>
        <v>0.62269813501013349</v>
      </c>
      <c r="T33" s="2">
        <f t="shared" si="9"/>
        <v>0.34</v>
      </c>
      <c r="U33" s="14">
        <f t="shared" si="10"/>
        <v>0.21171736590344539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0.2373673659034454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17.475764044838701</v>
      </c>
      <c r="E34" s="10">
        <f t="shared" si="18"/>
        <v>19.179066250645199</v>
      </c>
      <c r="F34" s="7" t="s">
        <v>83</v>
      </c>
      <c r="G34" s="1">
        <v>9</v>
      </c>
      <c r="H34" s="9">
        <f t="shared" si="0"/>
        <v>17.475764044838701</v>
      </c>
      <c r="I34" s="9">
        <f t="shared" si="1"/>
        <v>290.62576404483866</v>
      </c>
      <c r="J34" s="9">
        <f t="shared" si="2"/>
        <v>0.14862865579956522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154.99256533083911</v>
      </c>
      <c r="P34" s="9">
        <f t="shared" si="5"/>
        <v>23.036336644048912</v>
      </c>
      <c r="Q34" s="12">
        <f t="shared" si="6"/>
        <v>2.3036336644048911</v>
      </c>
      <c r="R34" s="9">
        <f t="shared" si="7"/>
        <v>4.0532094166666672</v>
      </c>
      <c r="S34" s="13">
        <f t="shared" si="8"/>
        <v>0.56834804906265723</v>
      </c>
      <c r="T34" s="2">
        <f t="shared" si="9"/>
        <v>0.34</v>
      </c>
      <c r="U34" s="14">
        <f t="shared" si="10"/>
        <v>0.19323833668130347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0.21888833668130347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15.7252618289333</v>
      </c>
      <c r="E35" s="10">
        <f t="shared" si="18"/>
        <v>17.475764044838701</v>
      </c>
      <c r="F35" s="7" t="s">
        <v>83</v>
      </c>
      <c r="G35" s="1">
        <v>10</v>
      </c>
      <c r="H35" s="9">
        <f t="shared" si="0"/>
        <v>15.7252618289333</v>
      </c>
      <c r="I35" s="9">
        <f t="shared" si="1"/>
        <v>288.87526182893328</v>
      </c>
      <c r="J35" s="9">
        <f t="shared" si="2"/>
        <v>0.12132018687955284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172.48832285345688</v>
      </c>
      <c r="P35" s="9">
        <f t="shared" si="5"/>
        <v>20.926315563122035</v>
      </c>
      <c r="Q35" s="12">
        <f t="shared" si="6"/>
        <v>2.0926315563122038</v>
      </c>
      <c r="R35" s="9">
        <f t="shared" si="7"/>
        <v>4.0532094166666672</v>
      </c>
      <c r="S35" s="13">
        <f t="shared" si="8"/>
        <v>0.51629001642682704</v>
      </c>
      <c r="T35" s="2">
        <f t="shared" si="9"/>
        <v>0.34</v>
      </c>
      <c r="U35" s="14">
        <f t="shared" si="10"/>
        <v>0.17553860558512122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0.20118860558512122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7.3456570477096799</v>
      </c>
      <c r="E36" s="10">
        <f t="shared" si="18"/>
        <v>15.7252618289333</v>
      </c>
      <c r="F36" s="7" t="s">
        <v>83</v>
      </c>
      <c r="G36" s="1">
        <v>11</v>
      </c>
      <c r="H36" s="9">
        <f t="shared" si="0"/>
        <v>7.3456570477096799</v>
      </c>
      <c r="I36" s="9">
        <f t="shared" si="1"/>
        <v>280.49565704770964</v>
      </c>
      <c r="J36" s="9">
        <f t="shared" si="2"/>
        <v>4.4322615131835268E-2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143.98390692581808</v>
      </c>
      <c r="O36" s="9">
        <f t="shared" si="19"/>
        <v>48.110194531183424</v>
      </c>
      <c r="P36" s="9">
        <f t="shared" si="5"/>
        <v>2.1323696361233688</v>
      </c>
      <c r="Q36" s="12">
        <f t="shared" si="6"/>
        <v>0.2132369636123369</v>
      </c>
      <c r="R36" s="9">
        <f t="shared" si="7"/>
        <v>4.0532094166666672</v>
      </c>
      <c r="S36" s="13">
        <f t="shared" si="8"/>
        <v>5.2609411873838385E-2</v>
      </c>
      <c r="T36" s="2">
        <f t="shared" si="9"/>
        <v>0.34</v>
      </c>
      <c r="U36" s="14">
        <f t="shared" si="10"/>
        <v>1.7887200037105051E-2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3.0787200037105049E-2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3.0429134781666698</v>
      </c>
      <c r="E37" s="10">
        <f t="shared" si="18"/>
        <v>7.3456570477096799</v>
      </c>
      <c r="F37" s="7" t="s">
        <v>85</v>
      </c>
      <c r="G37" s="1">
        <v>12</v>
      </c>
      <c r="H37" s="9">
        <f t="shared" si="0"/>
        <v>3.0429134781666698</v>
      </c>
      <c r="I37" s="9">
        <f t="shared" si="1"/>
        <v>276.19291347816664</v>
      </c>
      <c r="J37" s="9">
        <f t="shared" si="2"/>
        <v>2.5808725629068673E-2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86.50991906172672</v>
      </c>
      <c r="P37" s="9">
        <f t="shared" si="5"/>
        <v>2.232710765257043</v>
      </c>
      <c r="Q37" s="12">
        <f t="shared" si="6"/>
        <v>0.22327107652570433</v>
      </c>
      <c r="R37" s="9">
        <f t="shared" si="7"/>
        <v>4.0532094166666672</v>
      </c>
      <c r="S37" s="13">
        <f t="shared" si="8"/>
        <v>5.5085008834633811E-2</v>
      </c>
      <c r="T37" s="2">
        <f t="shared" si="9"/>
        <v>0.34</v>
      </c>
      <c r="U37" s="14">
        <f t="shared" si="10"/>
        <v>1.8728903003775499E-2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3.1628903003775501E-2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-1.9302270223225799</v>
      </c>
      <c r="E38" s="10">
        <f t="shared" si="18"/>
        <v>3.0429134781666698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0.69410592783870895</v>
      </c>
      <c r="E42" s="7"/>
      <c r="F42" s="7"/>
      <c r="G42" s="1">
        <v>1</v>
      </c>
      <c r="H42" s="9">
        <f t="shared" ref="H42:H53" si="20">E43</f>
        <v>0.69410592783870895</v>
      </c>
      <c r="I42" s="9">
        <f t="shared" ref="I42:I53" si="21">H42+273.15</f>
        <v>273.84410592783871</v>
      </c>
      <c r="J42" s="9">
        <f t="shared" ref="J42:J53" si="22">EXP(($C$15*(I42-$C$13))/($C$16*I42*$C$13))</f>
        <v>1.9074200653158839E-2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1.12263592219248</v>
      </c>
      <c r="Q42" s="12">
        <f t="shared" ref="Q42:Q53" si="26">P42*$B$44</f>
        <v>0.26943262132619517</v>
      </c>
      <c r="R42" s="9">
        <f t="shared" ref="R42:R53" si="27">L42*$B$44</f>
        <v>14.125500000000001</v>
      </c>
      <c r="S42" s="13">
        <f t="shared" ref="S42:S53" si="28">Q42/R42</f>
        <v>1.9074200653158836E-2</v>
      </c>
      <c r="T42" s="2">
        <f t="shared" ref="T42:T53" si="29">$B$43/100</f>
        <v>0.43</v>
      </c>
      <c r="U42" s="14">
        <f t="shared" ref="U42:U53" si="30">S42*T42</f>
        <v>8.2019062808582986E-3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1.6621906280858297E-2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38132.166666666664</v>
      </c>
      <c r="AU42" s="1">
        <f t="shared" ref="AU42:AU53" si="38">AT42*10000*AS42*0.67*AR42*AQ42</f>
        <v>139502659.91982728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-3.0327288226774201</v>
      </c>
      <c r="E43" s="10">
        <f t="shared" ref="E43:E54" si="40">D42</f>
        <v>0.69410592783870895</v>
      </c>
      <c r="F43" s="7" t="s">
        <v>83</v>
      </c>
      <c r="G43" s="1">
        <v>2</v>
      </c>
      <c r="H43" s="9">
        <f t="shared" si="20"/>
        <v>-3.0327288226774201</v>
      </c>
      <c r="I43" s="9">
        <f t="shared" si="21"/>
        <v>270.11727117732255</v>
      </c>
      <c r="J43" s="9">
        <f t="shared" si="22"/>
        <v>1.167871104946991E-2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116.58986407780752</v>
      </c>
      <c r="P43" s="9">
        <f t="shared" si="25"/>
        <v>1.3616193338616858</v>
      </c>
      <c r="Q43" s="12">
        <f t="shared" si="26"/>
        <v>0.32678864012680459</v>
      </c>
      <c r="R43" s="9">
        <f t="shared" si="27"/>
        <v>14.125500000000001</v>
      </c>
      <c r="S43" s="13">
        <f t="shared" si="28"/>
        <v>2.3134660021011968E-2</v>
      </c>
      <c r="T43" s="2">
        <f t="shared" si="29"/>
        <v>0.43</v>
      </c>
      <c r="U43" s="14">
        <f t="shared" si="30"/>
        <v>9.9479038090351454E-3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1.8367903809035142E-2</v>
      </c>
      <c r="AR43" s="9">
        <f t="shared" si="35"/>
        <v>136.875</v>
      </c>
      <c r="AS43" s="1">
        <f t="shared" si="36"/>
        <v>0.24</v>
      </c>
      <c r="AT43" s="1">
        <f t="shared" si="37"/>
        <v>38132.166666666664</v>
      </c>
      <c r="AU43" s="1">
        <f t="shared" si="38"/>
        <v>154156292.01704401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3.54851041603448</v>
      </c>
      <c r="E44" s="10">
        <f t="shared" si="40"/>
        <v>-3.0327288226774201</v>
      </c>
      <c r="F44" s="7" t="s">
        <v>83</v>
      </c>
      <c r="G44" s="1">
        <v>3</v>
      </c>
      <c r="H44" s="9">
        <f t="shared" si="20"/>
        <v>3.54851041603448</v>
      </c>
      <c r="I44" s="9">
        <f t="shared" si="21"/>
        <v>276.69851041603448</v>
      </c>
      <c r="J44" s="9">
        <f t="shared" si="22"/>
        <v>2.7525963584853833E-2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174.08449474394584</v>
      </c>
      <c r="P44" s="9">
        <f t="shared" si="25"/>
        <v>4.7918434630095312</v>
      </c>
      <c r="Q44" s="12">
        <f t="shared" si="26"/>
        <v>1.1500424311222874</v>
      </c>
      <c r="R44" s="9">
        <f t="shared" si="27"/>
        <v>14.125500000000001</v>
      </c>
      <c r="S44" s="13">
        <f t="shared" si="28"/>
        <v>8.1416051192686092E-2</v>
      </c>
      <c r="T44" s="2">
        <f t="shared" si="29"/>
        <v>0.43</v>
      </c>
      <c r="U44" s="14">
        <f t="shared" si="30"/>
        <v>3.5008902012855017E-2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4.3428902012855014E-2</v>
      </c>
      <c r="AR44" s="9">
        <f t="shared" si="35"/>
        <v>136.875</v>
      </c>
      <c r="AS44" s="1">
        <f t="shared" si="36"/>
        <v>0.24</v>
      </c>
      <c r="AT44" s="1">
        <f t="shared" si="37"/>
        <v>38132.166666666664</v>
      </c>
      <c r="AU44" s="1">
        <f t="shared" si="38"/>
        <v>364485712.15731692</v>
      </c>
    </row>
    <row r="45" spans="1:48" x14ac:dyDescent="0.15">
      <c r="C45" s="7">
        <v>3</v>
      </c>
      <c r="D45" s="7">
        <f t="shared" si="39"/>
        <v>4.4445431555806501</v>
      </c>
      <c r="E45" s="10">
        <f t="shared" si="40"/>
        <v>3.54851041603448</v>
      </c>
      <c r="F45" s="7" t="s">
        <v>83</v>
      </c>
      <c r="G45" s="1">
        <v>4</v>
      </c>
      <c r="H45" s="9">
        <f t="shared" si="20"/>
        <v>4.4445431555806501</v>
      </c>
      <c r="I45" s="9">
        <f t="shared" si="21"/>
        <v>277.59454315558065</v>
      </c>
      <c r="J45" s="9">
        <f t="shared" si="22"/>
        <v>3.0836989550893115E-2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228.14890128093631</v>
      </c>
      <c r="P45" s="9">
        <f t="shared" si="25"/>
        <v>7.0354252848479781</v>
      </c>
      <c r="Q45" s="12">
        <f t="shared" si="26"/>
        <v>1.6885020683635148</v>
      </c>
      <c r="R45" s="9">
        <f t="shared" si="27"/>
        <v>14.125500000000001</v>
      </c>
      <c r="S45" s="13">
        <f t="shared" si="28"/>
        <v>0.11953573808810412</v>
      </c>
      <c r="T45" s="2">
        <f t="shared" si="29"/>
        <v>0.43</v>
      </c>
      <c r="U45" s="14">
        <f t="shared" si="30"/>
        <v>5.1400367377884774E-2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5.9820367377884771E-2</v>
      </c>
      <c r="AR45" s="9">
        <f t="shared" si="35"/>
        <v>136.875</v>
      </c>
      <c r="AS45" s="1">
        <f t="shared" si="36"/>
        <v>0.24</v>
      </c>
      <c r="AT45" s="1">
        <f t="shared" si="37"/>
        <v>38132.166666666664</v>
      </c>
      <c r="AU45" s="1">
        <f t="shared" si="38"/>
        <v>502054350.78203785</v>
      </c>
    </row>
    <row r="46" spans="1:48" x14ac:dyDescent="0.15">
      <c r="C46" s="7">
        <v>4</v>
      </c>
      <c r="D46" s="7">
        <f t="shared" si="39"/>
        <v>9.4183418437333302</v>
      </c>
      <c r="E46" s="10">
        <f t="shared" si="40"/>
        <v>4.4445431555806501</v>
      </c>
      <c r="F46" s="7" t="s">
        <v>83</v>
      </c>
      <c r="G46" s="1">
        <v>5</v>
      </c>
      <c r="H46" s="9">
        <f t="shared" si="20"/>
        <v>9.4183418437333302</v>
      </c>
      <c r="I46" s="9">
        <f t="shared" si="21"/>
        <v>282.56834184373332</v>
      </c>
      <c r="J46" s="9">
        <f t="shared" si="22"/>
        <v>5.7175133392457576E-2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210.05780219628392</v>
      </c>
      <c r="O46" s="9">
        <f t="shared" si="41"/>
        <v>69.911923799804441</v>
      </c>
      <c r="P46" s="9">
        <f t="shared" si="25"/>
        <v>3.9972235689771485</v>
      </c>
      <c r="Q46" s="12">
        <f t="shared" si="26"/>
        <v>0.95933365655451563</v>
      </c>
      <c r="R46" s="9">
        <f t="shared" si="27"/>
        <v>14.125500000000001</v>
      </c>
      <c r="S46" s="13">
        <f t="shared" si="28"/>
        <v>6.7915022941100536E-2</v>
      </c>
      <c r="T46" s="2">
        <f t="shared" si="29"/>
        <v>0.43</v>
      </c>
      <c r="U46" s="14">
        <f t="shared" si="30"/>
        <v>2.920345986467323E-2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3.7623459864673227E-2</v>
      </c>
      <c r="AR46" s="9">
        <f t="shared" si="35"/>
        <v>136.875</v>
      </c>
      <c r="AS46" s="1">
        <f t="shared" si="36"/>
        <v>0.24</v>
      </c>
      <c r="AT46" s="1">
        <f t="shared" si="37"/>
        <v>38132.166666666664</v>
      </c>
      <c r="AU46" s="1">
        <f t="shared" si="38"/>
        <v>315762382.35400289</v>
      </c>
    </row>
    <row r="47" spans="1:48" x14ac:dyDescent="0.15">
      <c r="C47" s="7">
        <v>5</v>
      </c>
      <c r="D47" s="7">
        <f t="shared" si="39"/>
        <v>13.6967432553871</v>
      </c>
      <c r="E47" s="10">
        <f t="shared" si="40"/>
        <v>9.4183418437333302</v>
      </c>
      <c r="F47" s="7" t="s">
        <v>85</v>
      </c>
      <c r="G47" s="1">
        <v>6</v>
      </c>
      <c r="H47" s="9">
        <f t="shared" si="20"/>
        <v>13.6967432553871</v>
      </c>
      <c r="I47" s="9">
        <f t="shared" si="21"/>
        <v>286.84674325538708</v>
      </c>
      <c r="J47" s="9">
        <f t="shared" si="22"/>
        <v>9.5590421262987599E-2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124.77095023082731</v>
      </c>
      <c r="P47" s="9">
        <f t="shared" si="25"/>
        <v>11.926907693948042</v>
      </c>
      <c r="Q47" s="12">
        <f t="shared" si="26"/>
        <v>2.8624578465475299</v>
      </c>
      <c r="R47" s="9">
        <f t="shared" si="27"/>
        <v>14.125500000000001</v>
      </c>
      <c r="S47" s="13">
        <f t="shared" si="28"/>
        <v>0.20264470967735865</v>
      </c>
      <c r="T47" s="2">
        <f t="shared" si="29"/>
        <v>0.43</v>
      </c>
      <c r="U47" s="14">
        <f t="shared" si="30"/>
        <v>8.7137225161264223E-2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9.5557225161264234E-2</v>
      </c>
      <c r="AR47" s="9">
        <f t="shared" si="35"/>
        <v>136.875</v>
      </c>
      <c r="AS47" s="1">
        <f t="shared" si="36"/>
        <v>0.24</v>
      </c>
      <c r="AT47" s="1">
        <f t="shared" si="37"/>
        <v>38132.166666666664</v>
      </c>
      <c r="AU47" s="1">
        <f t="shared" si="38"/>
        <v>801983049.31519973</v>
      </c>
    </row>
    <row r="48" spans="1:48" x14ac:dyDescent="0.15">
      <c r="C48" s="7">
        <v>6</v>
      </c>
      <c r="D48" s="7">
        <f t="shared" si="39"/>
        <v>18.1886978673333</v>
      </c>
      <c r="E48" s="10">
        <f t="shared" si="40"/>
        <v>13.6967432553871</v>
      </c>
      <c r="F48" s="7" t="s">
        <v>83</v>
      </c>
      <c r="G48" s="1">
        <v>7</v>
      </c>
      <c r="H48" s="9">
        <f t="shared" si="20"/>
        <v>18.1886978673333</v>
      </c>
      <c r="I48" s="9">
        <f t="shared" si="21"/>
        <v>291.33869786733328</v>
      </c>
      <c r="J48" s="9">
        <f t="shared" si="22"/>
        <v>0.16132736610278861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171.70029253687929</v>
      </c>
      <c r="P48" s="9">
        <f t="shared" si="25"/>
        <v>27.699955954053028</v>
      </c>
      <c r="Q48" s="12">
        <f t="shared" si="26"/>
        <v>6.6479894289727266</v>
      </c>
      <c r="R48" s="9">
        <f t="shared" si="27"/>
        <v>14.125500000000001</v>
      </c>
      <c r="S48" s="13">
        <f t="shared" si="28"/>
        <v>0.47063745913225913</v>
      </c>
      <c r="T48" s="2">
        <f t="shared" si="29"/>
        <v>0.43</v>
      </c>
      <c r="U48" s="14">
        <f t="shared" si="30"/>
        <v>0.20237410742687142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0.2179741074268714</v>
      </c>
      <c r="AR48" s="9">
        <f t="shared" si="35"/>
        <v>136.875</v>
      </c>
      <c r="AS48" s="1">
        <f t="shared" si="36"/>
        <v>0.24</v>
      </c>
      <c r="AT48" s="1">
        <f t="shared" si="37"/>
        <v>38132.166666666664</v>
      </c>
      <c r="AU48" s="1">
        <f t="shared" si="38"/>
        <v>1829391121.9266348</v>
      </c>
    </row>
    <row r="49" spans="1:48" x14ac:dyDescent="0.15">
      <c r="C49" s="7">
        <v>7</v>
      </c>
      <c r="D49" s="7">
        <f t="shared" si="39"/>
        <v>19.179066250645199</v>
      </c>
      <c r="E49" s="10">
        <f t="shared" si="40"/>
        <v>18.1886978673333</v>
      </c>
      <c r="F49" s="7" t="s">
        <v>83</v>
      </c>
      <c r="G49" s="1">
        <v>8</v>
      </c>
      <c r="H49" s="9">
        <f t="shared" si="20"/>
        <v>19.179066250645199</v>
      </c>
      <c r="I49" s="9">
        <f t="shared" si="21"/>
        <v>292.32906625064516</v>
      </c>
      <c r="J49" s="9">
        <f t="shared" si="22"/>
        <v>0.18066791779386532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202.85658658282628</v>
      </c>
      <c r="P49" s="9">
        <f t="shared" si="25"/>
        <v>36.649677108690177</v>
      </c>
      <c r="Q49" s="12">
        <f t="shared" si="26"/>
        <v>8.7959225060856419</v>
      </c>
      <c r="R49" s="9">
        <f t="shared" si="27"/>
        <v>14.125500000000001</v>
      </c>
      <c r="S49" s="13">
        <f t="shared" si="28"/>
        <v>0.6226981350101336</v>
      </c>
      <c r="T49" s="2">
        <f t="shared" si="29"/>
        <v>0.43</v>
      </c>
      <c r="U49" s="14">
        <f t="shared" si="30"/>
        <v>0.26776019805435747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0.28336019805435747</v>
      </c>
      <c r="AR49" s="9">
        <f t="shared" si="35"/>
        <v>136.875</v>
      </c>
      <c r="AS49" s="1">
        <f t="shared" si="36"/>
        <v>0.24</v>
      </c>
      <c r="AT49" s="1">
        <f t="shared" si="37"/>
        <v>38132.166666666664</v>
      </c>
      <c r="AU49" s="1">
        <f t="shared" si="38"/>
        <v>2378156913.8982515</v>
      </c>
    </row>
    <row r="50" spans="1:48" x14ac:dyDescent="0.15">
      <c r="C50" s="7">
        <v>8</v>
      </c>
      <c r="D50" s="7">
        <f t="shared" si="39"/>
        <v>17.475764044838701</v>
      </c>
      <c r="E50" s="10">
        <f t="shared" si="40"/>
        <v>19.179066250645199</v>
      </c>
      <c r="F50" s="7" t="s">
        <v>83</v>
      </c>
      <c r="G50" s="1">
        <v>9</v>
      </c>
      <c r="H50" s="9">
        <f t="shared" si="20"/>
        <v>17.475764044838701</v>
      </c>
      <c r="I50" s="9">
        <f t="shared" si="21"/>
        <v>290.62576404483866</v>
      </c>
      <c r="J50" s="9">
        <f t="shared" si="22"/>
        <v>0.14862865579956522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225.06315947413611</v>
      </c>
      <c r="P50" s="9">
        <f t="shared" si="25"/>
        <v>33.450834862644029</v>
      </c>
      <c r="Q50" s="12">
        <f t="shared" si="26"/>
        <v>8.0282003670345663</v>
      </c>
      <c r="R50" s="9">
        <f t="shared" si="27"/>
        <v>14.125500000000001</v>
      </c>
      <c r="S50" s="13">
        <f t="shared" si="28"/>
        <v>0.56834804906265735</v>
      </c>
      <c r="T50" s="2">
        <f t="shared" si="29"/>
        <v>0.43</v>
      </c>
      <c r="U50" s="14">
        <f t="shared" si="30"/>
        <v>0.24438966109694266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0.25998966109694266</v>
      </c>
      <c r="AR50" s="9">
        <f t="shared" si="35"/>
        <v>136.875</v>
      </c>
      <c r="AS50" s="1">
        <f t="shared" si="36"/>
        <v>0.24</v>
      </c>
      <c r="AT50" s="1">
        <f t="shared" si="37"/>
        <v>38132.166666666664</v>
      </c>
      <c r="AU50" s="1">
        <f t="shared" si="38"/>
        <v>2182015026.546349</v>
      </c>
    </row>
    <row r="51" spans="1:48" x14ac:dyDescent="0.15">
      <c r="C51" s="7">
        <v>9</v>
      </c>
      <c r="D51" s="7">
        <f t="shared" si="39"/>
        <v>15.7252618289333</v>
      </c>
      <c r="E51" s="10">
        <f t="shared" si="40"/>
        <v>17.475764044838701</v>
      </c>
      <c r="F51" s="7" t="s">
        <v>83</v>
      </c>
      <c r="G51" s="1">
        <v>10</v>
      </c>
      <c r="H51" s="9">
        <f t="shared" si="20"/>
        <v>15.7252618289333</v>
      </c>
      <c r="I51" s="9">
        <f t="shared" si="21"/>
        <v>288.87526182893328</v>
      </c>
      <c r="J51" s="9">
        <f t="shared" si="22"/>
        <v>0.12132018687955284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250.46857461149207</v>
      </c>
      <c r="P51" s="9">
        <f t="shared" si="25"/>
        <v>30.386894279321442</v>
      </c>
      <c r="Q51" s="12">
        <f t="shared" si="26"/>
        <v>7.2928546270371459</v>
      </c>
      <c r="R51" s="9">
        <f t="shared" si="27"/>
        <v>14.125500000000001</v>
      </c>
      <c r="S51" s="13">
        <f t="shared" si="28"/>
        <v>0.51629001642682704</v>
      </c>
      <c r="T51" s="2">
        <f t="shared" si="29"/>
        <v>0.43</v>
      </c>
      <c r="U51" s="14">
        <f t="shared" si="30"/>
        <v>0.22200470706353562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0.23760470706353559</v>
      </c>
      <c r="AR51" s="9">
        <f t="shared" si="35"/>
        <v>136.875</v>
      </c>
      <c r="AS51" s="1">
        <f t="shared" si="36"/>
        <v>0.24</v>
      </c>
      <c r="AT51" s="1">
        <f t="shared" si="37"/>
        <v>38132.166666666664</v>
      </c>
      <c r="AU51" s="1">
        <f t="shared" si="38"/>
        <v>1994144840.2344751</v>
      </c>
    </row>
    <row r="52" spans="1:48" x14ac:dyDescent="0.15">
      <c r="C52" s="7">
        <v>10</v>
      </c>
      <c r="D52" s="7">
        <f t="shared" si="39"/>
        <v>7.3456570477096799</v>
      </c>
      <c r="E52" s="10">
        <f t="shared" si="40"/>
        <v>15.7252618289333</v>
      </c>
      <c r="F52" s="7" t="s">
        <v>83</v>
      </c>
      <c r="G52" s="1">
        <v>11</v>
      </c>
      <c r="H52" s="9">
        <f t="shared" si="20"/>
        <v>7.3456570477096799</v>
      </c>
      <c r="I52" s="9">
        <f t="shared" si="21"/>
        <v>280.49565704770964</v>
      </c>
      <c r="J52" s="9">
        <f t="shared" si="22"/>
        <v>4.4322615131835268E-2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209.07759631556212</v>
      </c>
      <c r="O52" s="9">
        <f t="shared" si="41"/>
        <v>69.860334016608533</v>
      </c>
      <c r="P52" s="9">
        <f t="shared" si="25"/>
        <v>3.0963926975995992</v>
      </c>
      <c r="Q52" s="12">
        <f t="shared" si="26"/>
        <v>0.74313424742390377</v>
      </c>
      <c r="R52" s="9">
        <f t="shared" si="27"/>
        <v>14.125500000000001</v>
      </c>
      <c r="S52" s="13">
        <f t="shared" si="28"/>
        <v>5.2609411873838358E-2</v>
      </c>
      <c r="T52" s="2">
        <f t="shared" si="29"/>
        <v>0.43</v>
      </c>
      <c r="U52" s="14">
        <f t="shared" si="30"/>
        <v>2.2622047105750494E-2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3.1042047105750495E-2</v>
      </c>
      <c r="AR52" s="9">
        <f t="shared" si="35"/>
        <v>136.875</v>
      </c>
      <c r="AS52" s="1">
        <f t="shared" si="36"/>
        <v>0.24</v>
      </c>
      <c r="AT52" s="1">
        <f t="shared" si="37"/>
        <v>38132.166666666664</v>
      </c>
      <c r="AU52" s="1">
        <f t="shared" si="38"/>
        <v>260526564.60924053</v>
      </c>
    </row>
    <row r="53" spans="1:48" x14ac:dyDescent="0.15">
      <c r="C53" s="7">
        <v>11</v>
      </c>
      <c r="D53" s="7">
        <f t="shared" si="39"/>
        <v>3.0429134781666698</v>
      </c>
      <c r="E53" s="10">
        <f t="shared" si="40"/>
        <v>7.3456570477096799</v>
      </c>
      <c r="F53" s="7" t="s">
        <v>85</v>
      </c>
      <c r="G53" s="1">
        <v>12</v>
      </c>
      <c r="H53" s="9">
        <f t="shared" si="20"/>
        <v>3.0429134781666698</v>
      </c>
      <c r="I53" s="9">
        <f t="shared" si="21"/>
        <v>276.19291347816664</v>
      </c>
      <c r="J53" s="9">
        <f t="shared" si="22"/>
        <v>2.5808725629068673E-2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125.62019131900892</v>
      </c>
      <c r="P53" s="9">
        <f t="shared" si="25"/>
        <v>3.2420970512234155</v>
      </c>
      <c r="Q53" s="12">
        <f t="shared" si="26"/>
        <v>0.77810329229361974</v>
      </c>
      <c r="R53" s="9">
        <f t="shared" si="27"/>
        <v>14.125500000000001</v>
      </c>
      <c r="S53" s="13">
        <f t="shared" si="28"/>
        <v>5.5085008834633797E-2</v>
      </c>
      <c r="T53" s="2">
        <f t="shared" si="29"/>
        <v>0.43</v>
      </c>
      <c r="U53" s="14">
        <f t="shared" si="30"/>
        <v>2.3686553798892531E-2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3.2106553798892531E-2</v>
      </c>
      <c r="AR53" s="9">
        <f t="shared" si="35"/>
        <v>136.875</v>
      </c>
      <c r="AS53" s="1">
        <f t="shared" si="36"/>
        <v>0.24</v>
      </c>
      <c r="AT53" s="1">
        <f t="shared" si="37"/>
        <v>38132.166666666664</v>
      </c>
      <c r="AU53" s="1">
        <f t="shared" si="38"/>
        <v>269460649.10511976</v>
      </c>
      <c r="AV53" s="1">
        <f>SUM(AU42:AU53)</f>
        <v>11191639562.865499</v>
      </c>
    </row>
    <row r="54" spans="1:48" x14ac:dyDescent="0.15">
      <c r="C54" s="7">
        <v>12</v>
      </c>
      <c r="D54" s="7">
        <f t="shared" si="39"/>
        <v>-1.9302270223225799</v>
      </c>
      <c r="E54" s="10">
        <f t="shared" si="40"/>
        <v>3.0429134781666698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0.69410592783870895</v>
      </c>
      <c r="E58" s="7"/>
      <c r="F58" s="7"/>
      <c r="G58" s="1">
        <v>1</v>
      </c>
      <c r="H58" s="9">
        <f t="shared" ref="H58:H69" si="42">E59</f>
        <v>0.69410592783870895</v>
      </c>
      <c r="I58" s="9">
        <f t="shared" ref="I58:I69" si="43">H58+273.15</f>
        <v>273.84410592783871</v>
      </c>
      <c r="J58" s="9">
        <f t="shared" ref="J58:J69" si="44">EXP(($C$15*(I58-$C$13))/($C$16*I58*$C$13))</f>
        <v>1.9074200653158839E-2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1.9029694184968136E-3</v>
      </c>
      <c r="Q58" s="12">
        <f t="shared" ref="Q58:Q69" si="48">P58*$B$60</f>
        <v>3.6156418951439461E-4</v>
      </c>
      <c r="R58" s="9">
        <f t="shared" ref="R58:R69" si="49">L58*$B$60</f>
        <v>1.8955666666666669E-2</v>
      </c>
      <c r="S58" s="13">
        <f t="shared" ref="S58:S69" si="50">Q58/R58</f>
        <v>1.9074200653158839E-2</v>
      </c>
      <c r="T58" s="2">
        <f t="shared" ref="T58:T69" si="51">$B$59/100</f>
        <v>0.01</v>
      </c>
      <c r="U58" s="14">
        <f t="shared" ref="U58:U69" si="52">S58*T58</f>
        <v>1.9074200653158841E-4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1.2190742006531589E-2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31810.333333333332</v>
      </c>
      <c r="AU58" s="1">
        <f t="shared" ref="AU58:AU69" si="59">AT58*10000*AS58*0.67*AR58*AQ58</f>
        <v>4925067.9432986574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-3.0327288226774201</v>
      </c>
      <c r="E59" s="10">
        <f t="shared" ref="E59:E70" si="61">D58</f>
        <v>0.69410592783870895</v>
      </c>
      <c r="F59" s="7" t="s">
        <v>83</v>
      </c>
      <c r="G59" s="1">
        <v>2</v>
      </c>
      <c r="H59" s="9">
        <f t="shared" si="42"/>
        <v>-3.0327288226774201</v>
      </c>
      <c r="I59" s="9">
        <f t="shared" si="43"/>
        <v>270.11727117732255</v>
      </c>
      <c r="J59" s="9">
        <f t="shared" si="44"/>
        <v>1.167871104946991E-2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0.19763036391483652</v>
      </c>
      <c r="P59" s="9">
        <f t="shared" si="47"/>
        <v>2.3080679147629607E-3</v>
      </c>
      <c r="Q59" s="12">
        <f t="shared" si="48"/>
        <v>4.3853290380496256E-4</v>
      </c>
      <c r="R59" s="9">
        <f t="shared" si="49"/>
        <v>1.8955666666666669E-2</v>
      </c>
      <c r="S59" s="13">
        <f t="shared" si="50"/>
        <v>2.3134660021011968E-2</v>
      </c>
      <c r="T59" s="2">
        <f t="shared" si="51"/>
        <v>0.01</v>
      </c>
      <c r="U59" s="14">
        <f t="shared" si="52"/>
        <v>2.3134660021011967E-4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1.223134660021012E-2</v>
      </c>
      <c r="AR59" s="9">
        <f t="shared" si="56"/>
        <v>9.9766666666666666</v>
      </c>
      <c r="AS59" s="1">
        <f t="shared" si="57"/>
        <v>0.19</v>
      </c>
      <c r="AT59" s="1">
        <f t="shared" si="58"/>
        <v>31810.333333333332</v>
      </c>
      <c r="AU59" s="1">
        <f t="shared" si="59"/>
        <v>4941472.2263660589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3.54851041603448</v>
      </c>
      <c r="E60" s="10">
        <f t="shared" si="61"/>
        <v>-3.0327288226774201</v>
      </c>
      <c r="F60" s="7" t="s">
        <v>83</v>
      </c>
      <c r="G60" s="1">
        <v>3</v>
      </c>
      <c r="H60" s="9">
        <f t="shared" si="42"/>
        <v>3.54851041603448</v>
      </c>
      <c r="I60" s="9">
        <f t="shared" si="43"/>
        <v>276.69851041603448</v>
      </c>
      <c r="J60" s="9">
        <f t="shared" si="44"/>
        <v>2.7525963584853833E-2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0.29508896266674023</v>
      </c>
      <c r="P60" s="9">
        <f t="shared" si="47"/>
        <v>8.1226080406569829E-3</v>
      </c>
      <c r="Q60" s="12">
        <f t="shared" si="48"/>
        <v>1.5432955277248268E-3</v>
      </c>
      <c r="R60" s="9">
        <f t="shared" si="49"/>
        <v>1.8955666666666669E-2</v>
      </c>
      <c r="S60" s="13">
        <f t="shared" si="50"/>
        <v>8.1416051192686092E-2</v>
      </c>
      <c r="T60" s="2">
        <f t="shared" si="51"/>
        <v>0.01</v>
      </c>
      <c r="U60" s="14">
        <f t="shared" si="52"/>
        <v>8.141605119268609E-4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1.2814160511926862E-2</v>
      </c>
      <c r="AR60" s="9">
        <f t="shared" si="56"/>
        <v>9.9766666666666666</v>
      </c>
      <c r="AS60" s="1">
        <f t="shared" si="57"/>
        <v>0.19</v>
      </c>
      <c r="AT60" s="1">
        <f t="shared" si="58"/>
        <v>31810.333333333332</v>
      </c>
      <c r="AU60" s="1">
        <f t="shared" si="59"/>
        <v>5176929.4374174215</v>
      </c>
    </row>
    <row r="61" spans="1:48" x14ac:dyDescent="0.15">
      <c r="C61" s="7">
        <v>3</v>
      </c>
      <c r="D61" s="7">
        <f t="shared" si="60"/>
        <v>4.4445431555806501</v>
      </c>
      <c r="E61" s="10">
        <f t="shared" si="61"/>
        <v>3.54851041603448</v>
      </c>
      <c r="F61" s="7" t="s">
        <v>83</v>
      </c>
      <c r="G61" s="1">
        <v>4</v>
      </c>
      <c r="H61" s="9">
        <f t="shared" si="42"/>
        <v>4.4445431555806501</v>
      </c>
      <c r="I61" s="9">
        <f t="shared" si="43"/>
        <v>277.59454315558065</v>
      </c>
      <c r="J61" s="9">
        <f t="shared" si="44"/>
        <v>3.0836989550893115E-2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0.38673302129274989</v>
      </c>
      <c r="P61" s="9">
        <f t="shared" si="47"/>
        <v>1.1925682136589852E-2</v>
      </c>
      <c r="Q61" s="12">
        <f t="shared" si="48"/>
        <v>2.2658796059520721E-3</v>
      </c>
      <c r="R61" s="9">
        <f t="shared" si="49"/>
        <v>1.8955666666666669E-2</v>
      </c>
      <c r="S61" s="13">
        <f t="shared" si="50"/>
        <v>0.1195357380881041</v>
      </c>
      <c r="T61" s="2">
        <f t="shared" si="51"/>
        <v>0.01</v>
      </c>
      <c r="U61" s="14">
        <f t="shared" si="52"/>
        <v>1.1953573808810411E-3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1.3195357380881042E-2</v>
      </c>
      <c r="AR61" s="9">
        <f t="shared" si="56"/>
        <v>9.9766666666666666</v>
      </c>
      <c r="AS61" s="1">
        <f t="shared" si="57"/>
        <v>0.19</v>
      </c>
      <c r="AT61" s="1">
        <f t="shared" si="58"/>
        <v>31810.333333333332</v>
      </c>
      <c r="AU61" s="1">
        <f t="shared" si="59"/>
        <v>5330933.2280288674</v>
      </c>
    </row>
    <row r="62" spans="1:48" x14ac:dyDescent="0.15">
      <c r="C62" s="7">
        <v>4</v>
      </c>
      <c r="D62" s="7">
        <f t="shared" si="60"/>
        <v>9.4183418437333302</v>
      </c>
      <c r="E62" s="10">
        <f t="shared" si="61"/>
        <v>4.4445431555806501</v>
      </c>
      <c r="F62" s="7" t="s">
        <v>83</v>
      </c>
      <c r="G62" s="1">
        <v>5</v>
      </c>
      <c r="H62" s="9">
        <f t="shared" si="42"/>
        <v>9.4183418437333302</v>
      </c>
      <c r="I62" s="9">
        <f t="shared" si="43"/>
        <v>282.56834184373332</v>
      </c>
      <c r="J62" s="9">
        <f t="shared" si="44"/>
        <v>5.7175133392457576E-2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0.35606697219835204</v>
      </c>
      <c r="O62" s="9">
        <f t="shared" si="62"/>
        <v>0.11850703362447468</v>
      </c>
      <c r="P62" s="9">
        <f t="shared" si="47"/>
        <v>6.7756554554237952E-3</v>
      </c>
      <c r="Q62" s="12">
        <f t="shared" si="48"/>
        <v>1.2873745365305212E-3</v>
      </c>
      <c r="R62" s="9">
        <f t="shared" si="49"/>
        <v>1.8955666666666669E-2</v>
      </c>
      <c r="S62" s="13">
        <f t="shared" si="50"/>
        <v>6.7915022941100509E-2</v>
      </c>
      <c r="T62" s="2">
        <f t="shared" si="51"/>
        <v>0.01</v>
      </c>
      <c r="U62" s="14">
        <f t="shared" si="52"/>
        <v>6.7915022941100506E-4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1.2679150229411006E-2</v>
      </c>
      <c r="AR62" s="9">
        <f t="shared" si="56"/>
        <v>9.9766666666666666</v>
      </c>
      <c r="AS62" s="1">
        <f t="shared" si="57"/>
        <v>0.19</v>
      </c>
      <c r="AT62" s="1">
        <f t="shared" si="58"/>
        <v>31810.333333333332</v>
      </c>
      <c r="AU62" s="1">
        <f t="shared" si="59"/>
        <v>5122385.1927702725</v>
      </c>
    </row>
    <row r="63" spans="1:48" x14ac:dyDescent="0.15">
      <c r="C63" s="7">
        <v>5</v>
      </c>
      <c r="D63" s="7">
        <f t="shared" si="60"/>
        <v>13.6967432553871</v>
      </c>
      <c r="E63" s="10">
        <f t="shared" si="61"/>
        <v>9.4183418437333302</v>
      </c>
      <c r="F63" s="7" t="s">
        <v>85</v>
      </c>
      <c r="G63" s="1">
        <v>6</v>
      </c>
      <c r="H63" s="9">
        <f t="shared" si="42"/>
        <v>13.6967432553871</v>
      </c>
      <c r="I63" s="9">
        <f t="shared" si="43"/>
        <v>286.84674325538708</v>
      </c>
      <c r="J63" s="9">
        <f t="shared" si="44"/>
        <v>9.5590421262987599E-2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0.21149804483571755</v>
      </c>
      <c r="P63" s="9">
        <f t="shared" si="47"/>
        <v>2.0217187202144479E-2</v>
      </c>
      <c r="Q63" s="12">
        <f t="shared" si="48"/>
        <v>3.8412655684074513E-3</v>
      </c>
      <c r="R63" s="9">
        <f t="shared" si="49"/>
        <v>1.8955666666666669E-2</v>
      </c>
      <c r="S63" s="13">
        <f t="shared" si="50"/>
        <v>0.20264470967735862</v>
      </c>
      <c r="T63" s="2">
        <f t="shared" si="51"/>
        <v>0.01</v>
      </c>
      <c r="U63" s="14">
        <f t="shared" si="52"/>
        <v>2.0264470967735863E-3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1.4026447096773587E-2</v>
      </c>
      <c r="AR63" s="9">
        <f t="shared" si="56"/>
        <v>9.9766666666666666</v>
      </c>
      <c r="AS63" s="1">
        <f t="shared" si="57"/>
        <v>0.19</v>
      </c>
      <c r="AT63" s="1">
        <f t="shared" si="58"/>
        <v>31810.333333333332</v>
      </c>
      <c r="AU63" s="1">
        <f t="shared" si="59"/>
        <v>5666694.0304110777</v>
      </c>
    </row>
    <row r="64" spans="1:48" x14ac:dyDescent="0.15">
      <c r="C64" s="7">
        <v>6</v>
      </c>
      <c r="D64" s="7">
        <f t="shared" si="60"/>
        <v>18.1886978673333</v>
      </c>
      <c r="E64" s="10">
        <f t="shared" si="61"/>
        <v>13.6967432553871</v>
      </c>
      <c r="F64" s="7" t="s">
        <v>83</v>
      </c>
      <c r="G64" s="1">
        <v>7</v>
      </c>
      <c r="H64" s="9">
        <f t="shared" si="42"/>
        <v>18.1886978673333</v>
      </c>
      <c r="I64" s="9">
        <f t="shared" si="43"/>
        <v>291.33869786733328</v>
      </c>
      <c r="J64" s="9">
        <f t="shared" si="44"/>
        <v>0.16132736610278861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0.29104752430023972</v>
      </c>
      <c r="P64" s="9">
        <f t="shared" si="47"/>
        <v>4.6953930506095039E-2</v>
      </c>
      <c r="Q64" s="12">
        <f t="shared" si="48"/>
        <v>8.9212467961580569E-3</v>
      </c>
      <c r="R64" s="9">
        <f t="shared" si="49"/>
        <v>1.8955666666666669E-2</v>
      </c>
      <c r="S64" s="13">
        <f t="shared" si="50"/>
        <v>0.47063745913225891</v>
      </c>
      <c r="T64" s="2">
        <f t="shared" si="51"/>
        <v>0.01</v>
      </c>
      <c r="U64" s="14">
        <f t="shared" si="52"/>
        <v>4.7063745913225891E-3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2.4806374591322587E-2</v>
      </c>
      <c r="AR64" s="9">
        <f t="shared" si="56"/>
        <v>9.9766666666666666</v>
      </c>
      <c r="AS64" s="1">
        <f t="shared" si="57"/>
        <v>0.19</v>
      </c>
      <c r="AT64" s="1">
        <f t="shared" si="58"/>
        <v>31810.333333333332</v>
      </c>
      <c r="AU64" s="1">
        <f t="shared" si="59"/>
        <v>10021791.965060288</v>
      </c>
    </row>
    <row r="65" spans="1:48" x14ac:dyDescent="0.15">
      <c r="C65" s="7">
        <v>7</v>
      </c>
      <c r="D65" s="7">
        <f t="shared" si="60"/>
        <v>19.179066250645199</v>
      </c>
      <c r="E65" s="10">
        <f t="shared" si="61"/>
        <v>18.1886978673333</v>
      </c>
      <c r="F65" s="7" t="s">
        <v>83</v>
      </c>
      <c r="G65" s="1">
        <v>8</v>
      </c>
      <c r="H65" s="9">
        <f t="shared" si="42"/>
        <v>19.179066250645199</v>
      </c>
      <c r="I65" s="9">
        <f t="shared" si="43"/>
        <v>292.32906625064516</v>
      </c>
      <c r="J65" s="9">
        <f t="shared" si="44"/>
        <v>0.18066791779386532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0.34386026046081136</v>
      </c>
      <c r="P65" s="9">
        <f t="shared" si="47"/>
        <v>6.2124517269510987E-2</v>
      </c>
      <c r="Q65" s="12">
        <f t="shared" si="48"/>
        <v>1.1803658281207087E-2</v>
      </c>
      <c r="R65" s="9">
        <f t="shared" si="49"/>
        <v>1.8955666666666669E-2</v>
      </c>
      <c r="S65" s="13">
        <f t="shared" si="50"/>
        <v>0.62269813501013338</v>
      </c>
      <c r="T65" s="2">
        <f t="shared" si="51"/>
        <v>0.01</v>
      </c>
      <c r="U65" s="14">
        <f t="shared" si="52"/>
        <v>6.2269813501013337E-3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2.6326981350101333E-2</v>
      </c>
      <c r="AR65" s="9">
        <f t="shared" si="56"/>
        <v>9.9766666666666666</v>
      </c>
      <c r="AS65" s="1">
        <f t="shared" si="57"/>
        <v>0.19</v>
      </c>
      <c r="AT65" s="1">
        <f t="shared" si="58"/>
        <v>31810.333333333332</v>
      </c>
      <c r="AU65" s="1">
        <f t="shared" si="59"/>
        <v>10636118.115019983</v>
      </c>
    </row>
    <row r="66" spans="1:48" x14ac:dyDescent="0.15">
      <c r="C66" s="7">
        <v>8</v>
      </c>
      <c r="D66" s="7">
        <f t="shared" si="60"/>
        <v>17.475764044838701</v>
      </c>
      <c r="E66" s="10">
        <f t="shared" si="61"/>
        <v>19.179066250645199</v>
      </c>
      <c r="F66" s="7" t="s">
        <v>83</v>
      </c>
      <c r="G66" s="1">
        <v>9</v>
      </c>
      <c r="H66" s="9">
        <f t="shared" si="42"/>
        <v>17.475764044838701</v>
      </c>
      <c r="I66" s="9">
        <f t="shared" si="43"/>
        <v>290.62576404483866</v>
      </c>
      <c r="J66" s="9">
        <f t="shared" si="44"/>
        <v>0.14862865579956522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0.38150240985796702</v>
      </c>
      <c r="P66" s="9">
        <f t="shared" si="47"/>
        <v>5.6702190361484439E-2</v>
      </c>
      <c r="Q66" s="12">
        <f t="shared" si="48"/>
        <v>1.0773416168682043E-2</v>
      </c>
      <c r="R66" s="9">
        <f t="shared" si="49"/>
        <v>1.8955666666666669E-2</v>
      </c>
      <c r="S66" s="13">
        <f t="shared" si="50"/>
        <v>0.56834804906265712</v>
      </c>
      <c r="T66" s="2">
        <f t="shared" si="51"/>
        <v>0.01</v>
      </c>
      <c r="U66" s="14">
        <f t="shared" si="52"/>
        <v>5.6834804906265709E-3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2.5783480490626572E-2</v>
      </c>
      <c r="AR66" s="9">
        <f t="shared" si="56"/>
        <v>9.9766666666666666</v>
      </c>
      <c r="AS66" s="1">
        <f t="shared" si="57"/>
        <v>0.19</v>
      </c>
      <c r="AT66" s="1">
        <f t="shared" si="58"/>
        <v>31810.333333333332</v>
      </c>
      <c r="AU66" s="1">
        <f t="shared" si="59"/>
        <v>10416543.403429808</v>
      </c>
    </row>
    <row r="67" spans="1:48" x14ac:dyDescent="0.15">
      <c r="C67" s="7">
        <v>9</v>
      </c>
      <c r="D67" s="7">
        <f t="shared" si="60"/>
        <v>15.7252618289333</v>
      </c>
      <c r="E67" s="10">
        <f t="shared" si="61"/>
        <v>17.475764044838701</v>
      </c>
      <c r="F67" s="7" t="s">
        <v>83</v>
      </c>
      <c r="G67" s="1">
        <v>10</v>
      </c>
      <c r="H67" s="9">
        <f t="shared" si="42"/>
        <v>15.7252618289333</v>
      </c>
      <c r="I67" s="9">
        <f t="shared" si="43"/>
        <v>288.87526182893328</v>
      </c>
      <c r="J67" s="9">
        <f t="shared" si="44"/>
        <v>0.12132018687955284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0.42456688616314925</v>
      </c>
      <c r="P67" s="9">
        <f t="shared" si="47"/>
        <v>5.1508533972183107E-2</v>
      </c>
      <c r="Q67" s="12">
        <f t="shared" si="48"/>
        <v>9.7866214547147907E-3</v>
      </c>
      <c r="R67" s="9">
        <f t="shared" si="49"/>
        <v>1.8955666666666669E-2</v>
      </c>
      <c r="S67" s="13">
        <f t="shared" si="50"/>
        <v>0.51629001642682693</v>
      </c>
      <c r="T67" s="2">
        <f t="shared" si="51"/>
        <v>0.01</v>
      </c>
      <c r="U67" s="14">
        <f t="shared" si="52"/>
        <v>5.1629001642682698E-3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2.526290016426827E-2</v>
      </c>
      <c r="AR67" s="9">
        <f t="shared" si="56"/>
        <v>9.9766666666666666</v>
      </c>
      <c r="AS67" s="1">
        <f t="shared" si="57"/>
        <v>0.19</v>
      </c>
      <c r="AT67" s="1">
        <f t="shared" si="58"/>
        <v>31810.333333333332</v>
      </c>
      <c r="AU67" s="1">
        <f t="shared" si="59"/>
        <v>10206228.602584582</v>
      </c>
    </row>
    <row r="68" spans="1:48" x14ac:dyDescent="0.15">
      <c r="C68" s="7">
        <v>10</v>
      </c>
      <c r="D68" s="7">
        <f t="shared" si="60"/>
        <v>7.3456570477096799</v>
      </c>
      <c r="E68" s="10">
        <f t="shared" si="61"/>
        <v>15.7252618289333</v>
      </c>
      <c r="F68" s="7" t="s">
        <v>83</v>
      </c>
      <c r="G68" s="1">
        <v>11</v>
      </c>
      <c r="H68" s="9">
        <f t="shared" si="42"/>
        <v>7.3456570477096799</v>
      </c>
      <c r="I68" s="9">
        <f t="shared" si="43"/>
        <v>280.49565704770964</v>
      </c>
      <c r="J68" s="9">
        <f t="shared" si="44"/>
        <v>4.4322615131835268E-2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0.35440543458141788</v>
      </c>
      <c r="O68" s="9">
        <f t="shared" si="62"/>
        <v>0.11841958427621485</v>
      </c>
      <c r="P68" s="9">
        <f t="shared" si="47"/>
        <v>5.2486656579466022E-3</v>
      </c>
      <c r="Q68" s="12">
        <f t="shared" si="48"/>
        <v>9.9724647500985439E-4</v>
      </c>
      <c r="R68" s="9">
        <f t="shared" si="49"/>
        <v>1.8955666666666669E-2</v>
      </c>
      <c r="S68" s="13">
        <f t="shared" si="50"/>
        <v>5.2609411873838302E-2</v>
      </c>
      <c r="T68" s="2">
        <f t="shared" si="51"/>
        <v>0.01</v>
      </c>
      <c r="U68" s="14">
        <f t="shared" si="52"/>
        <v>5.2609411873838301E-4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1.2526094118738383E-2</v>
      </c>
      <c r="AR68" s="9">
        <f t="shared" si="56"/>
        <v>9.9766666666666666</v>
      </c>
      <c r="AS68" s="1">
        <f t="shared" si="57"/>
        <v>0.19</v>
      </c>
      <c r="AT68" s="1">
        <f t="shared" si="58"/>
        <v>31810.333333333332</v>
      </c>
      <c r="AU68" s="1">
        <f t="shared" si="59"/>
        <v>5060550.4214498866</v>
      </c>
    </row>
    <row r="69" spans="1:48" x14ac:dyDescent="0.15">
      <c r="C69" s="7">
        <v>11</v>
      </c>
      <c r="D69" s="7">
        <f t="shared" si="60"/>
        <v>3.0429134781666698</v>
      </c>
      <c r="E69" s="10">
        <f t="shared" si="61"/>
        <v>7.3456570477096799</v>
      </c>
      <c r="F69" s="7" t="s">
        <v>85</v>
      </c>
      <c r="G69" s="1">
        <v>12</v>
      </c>
      <c r="H69" s="9">
        <f t="shared" si="42"/>
        <v>3.0429134781666698</v>
      </c>
      <c r="I69" s="9">
        <f t="shared" si="43"/>
        <v>276.19291347816664</v>
      </c>
      <c r="J69" s="9">
        <f t="shared" si="44"/>
        <v>2.5808725629068673E-2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0.21293758528493492</v>
      </c>
      <c r="P69" s="9">
        <f t="shared" si="47"/>
        <v>5.4956477147352963E-3</v>
      </c>
      <c r="Q69" s="12">
        <f t="shared" si="48"/>
        <v>1.0441730657997064E-3</v>
      </c>
      <c r="R69" s="9">
        <f t="shared" si="49"/>
        <v>1.8955666666666669E-2</v>
      </c>
      <c r="S69" s="13">
        <f t="shared" si="50"/>
        <v>5.5085008834633777E-2</v>
      </c>
      <c r="T69" s="2">
        <f t="shared" si="51"/>
        <v>0.01</v>
      </c>
      <c r="U69" s="14">
        <f t="shared" si="52"/>
        <v>5.5085008834633781E-4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1.2550850088346338E-2</v>
      </c>
      <c r="AR69" s="9">
        <f t="shared" si="56"/>
        <v>9.9766666666666666</v>
      </c>
      <c r="AS69" s="1">
        <f t="shared" si="57"/>
        <v>0.19</v>
      </c>
      <c r="AT69" s="1">
        <f t="shared" si="58"/>
        <v>31810.333333333332</v>
      </c>
      <c r="AU69" s="1">
        <f t="shared" si="59"/>
        <v>5070551.849767874</v>
      </c>
      <c r="AV69" s="1">
        <f>SUM(AU58:AU69)</f>
        <v>82575266.415604785</v>
      </c>
    </row>
    <row r="70" spans="1:48" x14ac:dyDescent="0.15">
      <c r="C70" s="7">
        <v>12</v>
      </c>
      <c r="D70" s="7">
        <f t="shared" si="60"/>
        <v>-1.9302270223225799</v>
      </c>
      <c r="E70" s="10">
        <f t="shared" si="61"/>
        <v>3.0429134781666698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0.69410592783870895</v>
      </c>
      <c r="E73" s="7"/>
      <c r="F73" s="7"/>
      <c r="G73" s="1">
        <v>1</v>
      </c>
      <c r="H73" s="9">
        <f t="shared" ref="H73:H84" si="63">E74</f>
        <v>0.69410592783870895</v>
      </c>
      <c r="I73" s="9">
        <f t="shared" ref="I73:I84" si="64">H73+273.15</f>
        <v>273.84410592783871</v>
      </c>
      <c r="J73" s="9">
        <f t="shared" ref="J73:J84" si="65">EXP(($C$15*(I73-$C$13))/($C$16*I73*$C$13))</f>
        <v>1.9074200653158839E-2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2.0886249715208931E-3</v>
      </c>
      <c r="Q73" s="12">
        <f t="shared" ref="Q73:Q84" si="69">P73*$B$75</f>
        <v>3.7595249487376077E-4</v>
      </c>
      <c r="R73" s="9">
        <f t="shared" ref="R73:R84" si="70">L73*$B$75</f>
        <v>1.9710000000000002E-2</v>
      </c>
      <c r="S73" s="13">
        <f t="shared" ref="S73:S84" si="71">Q73/R73</f>
        <v>1.9074200653158839E-2</v>
      </c>
      <c r="T73" s="2">
        <f t="shared" ref="T73:T84" si="72">$B$74/100</f>
        <v>0.01</v>
      </c>
      <c r="U73" s="14">
        <f t="shared" ref="U73:U84" si="73">S73*T73</f>
        <v>1.9074200653158841E-4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1.2790742006531589E-2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3027</v>
      </c>
      <c r="AU73" s="1">
        <f t="shared" ref="AU73:AU84" si="80">AT73*10000*AS73*0.67*AR73*AQ73</f>
        <v>511292.69409328536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-3.0327288226774201</v>
      </c>
      <c r="E74" s="10">
        <f t="shared" ref="E74:E85" si="82">D73</f>
        <v>0.69410592783870895</v>
      </c>
      <c r="F74" s="7" t="s">
        <v>83</v>
      </c>
      <c r="G74" s="1">
        <v>2</v>
      </c>
      <c r="H74" s="9">
        <f t="shared" si="63"/>
        <v>-3.0327288226774201</v>
      </c>
      <c r="I74" s="9">
        <f t="shared" si="64"/>
        <v>270.11727117732255</v>
      </c>
      <c r="J74" s="9">
        <f t="shared" si="65"/>
        <v>1.167871104946991E-2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0.21691137502847913</v>
      </c>
      <c r="P74" s="9">
        <f t="shared" si="68"/>
        <v>2.5332452723008107E-3</v>
      </c>
      <c r="Q74" s="12">
        <f t="shared" si="69"/>
        <v>4.559841490141459E-4</v>
      </c>
      <c r="R74" s="9">
        <f t="shared" si="70"/>
        <v>1.9710000000000002E-2</v>
      </c>
      <c r="S74" s="13">
        <f t="shared" si="71"/>
        <v>2.3134660021011968E-2</v>
      </c>
      <c r="T74" s="2">
        <f t="shared" si="72"/>
        <v>0.01</v>
      </c>
      <c r="U74" s="14">
        <f t="shared" si="73"/>
        <v>2.3134660021011967E-4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1.283134660021012E-2</v>
      </c>
      <c r="AR74" s="9">
        <f t="shared" si="77"/>
        <v>10.950000000000001</v>
      </c>
      <c r="AS74" s="1">
        <f t="shared" si="78"/>
        <v>0.18</v>
      </c>
      <c r="AT74" s="1">
        <f t="shared" si="79"/>
        <v>3027</v>
      </c>
      <c r="AU74" s="1">
        <f t="shared" si="80"/>
        <v>512915.80806774105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3.54851041603448</v>
      </c>
      <c r="E75" s="10">
        <f t="shared" si="82"/>
        <v>-3.0327288226774201</v>
      </c>
      <c r="F75" s="7" t="s">
        <v>83</v>
      </c>
      <c r="G75" s="1">
        <v>3</v>
      </c>
      <c r="H75" s="9">
        <f t="shared" si="63"/>
        <v>3.54851041603448</v>
      </c>
      <c r="I75" s="9">
        <f t="shared" si="64"/>
        <v>276.69851041603448</v>
      </c>
      <c r="J75" s="9">
        <f t="shared" si="65"/>
        <v>2.7525963584853833E-2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0.32387812975617836</v>
      </c>
      <c r="P75" s="9">
        <f t="shared" si="68"/>
        <v>8.9150576055991304E-3</v>
      </c>
      <c r="Q75" s="12">
        <f t="shared" si="69"/>
        <v>1.6047103690078435E-3</v>
      </c>
      <c r="R75" s="9">
        <f t="shared" si="70"/>
        <v>1.9710000000000002E-2</v>
      </c>
      <c r="S75" s="13">
        <f t="shared" si="71"/>
        <v>8.141605119268612E-2</v>
      </c>
      <c r="T75" s="2">
        <f t="shared" si="72"/>
        <v>0.01</v>
      </c>
      <c r="U75" s="14">
        <f t="shared" si="73"/>
        <v>8.1416051192686122E-4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1.3414160511926862E-2</v>
      </c>
      <c r="AR75" s="9">
        <f t="shared" si="77"/>
        <v>10.950000000000001</v>
      </c>
      <c r="AS75" s="1">
        <f t="shared" si="78"/>
        <v>0.18</v>
      </c>
      <c r="AT75" s="1">
        <f t="shared" si="79"/>
        <v>3027</v>
      </c>
      <c r="AU75" s="1">
        <f t="shared" si="80"/>
        <v>536213.0096628113</v>
      </c>
    </row>
    <row r="76" spans="1:48" x14ac:dyDescent="0.15">
      <c r="C76" s="7">
        <v>3</v>
      </c>
      <c r="D76" s="7">
        <f t="shared" si="81"/>
        <v>4.4445431555806501</v>
      </c>
      <c r="E76" s="10">
        <f t="shared" si="82"/>
        <v>3.54851041603448</v>
      </c>
      <c r="F76" s="7" t="s">
        <v>83</v>
      </c>
      <c r="G76" s="1">
        <v>4</v>
      </c>
      <c r="H76" s="9">
        <f t="shared" si="63"/>
        <v>4.4445431555806501</v>
      </c>
      <c r="I76" s="9">
        <f t="shared" si="64"/>
        <v>277.59454315558065</v>
      </c>
      <c r="J76" s="9">
        <f t="shared" si="65"/>
        <v>3.0836989550893115E-2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0.42446307215057927</v>
      </c>
      <c r="P76" s="9">
        <f t="shared" si="68"/>
        <v>1.3089163320647404E-2</v>
      </c>
      <c r="Q76" s="12">
        <f t="shared" si="69"/>
        <v>2.3560493977165327E-3</v>
      </c>
      <c r="R76" s="9">
        <f t="shared" si="70"/>
        <v>1.9710000000000002E-2</v>
      </c>
      <c r="S76" s="13">
        <f t="shared" si="71"/>
        <v>0.11953573808810414</v>
      </c>
      <c r="T76" s="2">
        <f t="shared" si="72"/>
        <v>0.01</v>
      </c>
      <c r="U76" s="14">
        <f t="shared" si="73"/>
        <v>1.1953573808810413E-3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1.3795357380881041E-2</v>
      </c>
      <c r="AR76" s="9">
        <f t="shared" si="77"/>
        <v>10.950000000000001</v>
      </c>
      <c r="AS76" s="1">
        <f t="shared" si="78"/>
        <v>0.18</v>
      </c>
      <c r="AT76" s="1">
        <f t="shared" si="79"/>
        <v>3027</v>
      </c>
      <c r="AU76" s="1">
        <f t="shared" si="80"/>
        <v>551450.84137014928</v>
      </c>
    </row>
    <row r="77" spans="1:48" x14ac:dyDescent="0.15">
      <c r="C77" s="7">
        <v>4</v>
      </c>
      <c r="D77" s="7">
        <f t="shared" si="81"/>
        <v>9.4183418437333302</v>
      </c>
      <c r="E77" s="10">
        <f t="shared" si="82"/>
        <v>4.4445431555806501</v>
      </c>
      <c r="F77" s="7" t="s">
        <v>83</v>
      </c>
      <c r="G77" s="1">
        <v>5</v>
      </c>
      <c r="H77" s="9">
        <f t="shared" si="63"/>
        <v>9.4183418437333302</v>
      </c>
      <c r="I77" s="9">
        <f t="shared" si="64"/>
        <v>282.56834184373332</v>
      </c>
      <c r="J77" s="9">
        <f t="shared" si="65"/>
        <v>5.7175133392457576E-2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0.39080521338843527</v>
      </c>
      <c r="O77" s="9">
        <f t="shared" si="83"/>
        <v>0.13006869544149663</v>
      </c>
      <c r="P77" s="9">
        <f t="shared" si="68"/>
        <v>7.4366950120505083E-3</v>
      </c>
      <c r="Q77" s="12">
        <f t="shared" si="69"/>
        <v>1.3386051021690914E-3</v>
      </c>
      <c r="R77" s="9">
        <f t="shared" si="70"/>
        <v>1.9710000000000002E-2</v>
      </c>
      <c r="S77" s="13">
        <f t="shared" si="71"/>
        <v>6.7915022941100522E-2</v>
      </c>
      <c r="T77" s="2">
        <f t="shared" si="72"/>
        <v>0.01</v>
      </c>
      <c r="U77" s="14">
        <f t="shared" si="73"/>
        <v>6.7915022941100528E-4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1.3279150229411006E-2</v>
      </c>
      <c r="AR77" s="9">
        <f t="shared" si="77"/>
        <v>10.950000000000001</v>
      </c>
      <c r="AS77" s="1">
        <f t="shared" si="78"/>
        <v>0.18</v>
      </c>
      <c r="AT77" s="1">
        <f t="shared" si="79"/>
        <v>3027</v>
      </c>
      <c r="AU77" s="1">
        <f t="shared" si="80"/>
        <v>530816.15535658121</v>
      </c>
    </row>
    <row r="78" spans="1:48" x14ac:dyDescent="0.15">
      <c r="C78" s="7">
        <v>5</v>
      </c>
      <c r="D78" s="7">
        <f t="shared" si="81"/>
        <v>13.6967432553871</v>
      </c>
      <c r="E78" s="10">
        <f t="shared" si="82"/>
        <v>9.4183418437333302</v>
      </c>
      <c r="F78" s="7" t="s">
        <v>85</v>
      </c>
      <c r="G78" s="1">
        <v>6</v>
      </c>
      <c r="H78" s="9">
        <f t="shared" si="63"/>
        <v>13.6967432553871</v>
      </c>
      <c r="I78" s="9">
        <f t="shared" si="64"/>
        <v>286.84674325538708</v>
      </c>
      <c r="J78" s="9">
        <f t="shared" si="65"/>
        <v>9.5590421262987599E-2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0.23213200042944612</v>
      </c>
      <c r="P78" s="9">
        <f t="shared" si="68"/>
        <v>2.2189595709670773E-2</v>
      </c>
      <c r="Q78" s="12">
        <f t="shared" si="69"/>
        <v>3.9941272277407387E-3</v>
      </c>
      <c r="R78" s="9">
        <f t="shared" si="70"/>
        <v>1.9710000000000002E-2</v>
      </c>
      <c r="S78" s="13">
        <f t="shared" si="71"/>
        <v>0.20264470967735862</v>
      </c>
      <c r="T78" s="2">
        <f t="shared" si="72"/>
        <v>0.01</v>
      </c>
      <c r="U78" s="14">
        <f t="shared" si="73"/>
        <v>2.0264470967735863E-3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1.4626447096773586E-2</v>
      </c>
      <c r="AR78" s="9">
        <f t="shared" si="77"/>
        <v>10.950000000000001</v>
      </c>
      <c r="AS78" s="1">
        <f t="shared" si="78"/>
        <v>0.18</v>
      </c>
      <c r="AT78" s="1">
        <f t="shared" si="79"/>
        <v>3027</v>
      </c>
      <c r="AU78" s="1">
        <f t="shared" si="80"/>
        <v>584672.5340330872</v>
      </c>
    </row>
    <row r="79" spans="1:48" x14ac:dyDescent="0.15">
      <c r="C79" s="7">
        <v>6</v>
      </c>
      <c r="D79" s="7">
        <f t="shared" si="81"/>
        <v>18.1886978673333</v>
      </c>
      <c r="E79" s="10">
        <f t="shared" si="82"/>
        <v>13.6967432553871</v>
      </c>
      <c r="F79" s="7" t="s">
        <v>83</v>
      </c>
      <c r="G79" s="1">
        <v>7</v>
      </c>
      <c r="H79" s="9">
        <f t="shared" si="63"/>
        <v>18.1886978673333</v>
      </c>
      <c r="I79" s="9">
        <f t="shared" si="64"/>
        <v>291.33869786733328</v>
      </c>
      <c r="J79" s="9">
        <f t="shared" si="65"/>
        <v>0.16132736610278861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0.31944240471977536</v>
      </c>
      <c r="P79" s="9">
        <f t="shared" si="68"/>
        <v>5.1534801774982368E-2</v>
      </c>
      <c r="Q79" s="12">
        <f t="shared" si="69"/>
        <v>9.2762643194968259E-3</v>
      </c>
      <c r="R79" s="9">
        <f t="shared" si="70"/>
        <v>1.9710000000000002E-2</v>
      </c>
      <c r="S79" s="13">
        <f t="shared" si="71"/>
        <v>0.47063745913225902</v>
      </c>
      <c r="T79" s="2">
        <f t="shared" si="72"/>
        <v>0.01</v>
      </c>
      <c r="U79" s="14">
        <f t="shared" si="73"/>
        <v>4.70637459132259E-3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2.6306374591322592E-2</v>
      </c>
      <c r="AR79" s="9">
        <f t="shared" si="77"/>
        <v>10.950000000000001</v>
      </c>
      <c r="AS79" s="1">
        <f t="shared" si="78"/>
        <v>0.18</v>
      </c>
      <c r="AT79" s="1">
        <f t="shared" si="79"/>
        <v>3027</v>
      </c>
      <c r="AU79" s="1">
        <f t="shared" si="80"/>
        <v>1051561.9132772833</v>
      </c>
    </row>
    <row r="80" spans="1:48" x14ac:dyDescent="0.15">
      <c r="C80" s="7">
        <v>7</v>
      </c>
      <c r="D80" s="7">
        <f t="shared" si="81"/>
        <v>19.179066250645199</v>
      </c>
      <c r="E80" s="10">
        <f t="shared" si="82"/>
        <v>18.1886978673333</v>
      </c>
      <c r="F80" s="7" t="s">
        <v>83</v>
      </c>
      <c r="G80" s="1">
        <v>8</v>
      </c>
      <c r="H80" s="9">
        <f t="shared" si="63"/>
        <v>19.179066250645199</v>
      </c>
      <c r="I80" s="9">
        <f t="shared" si="64"/>
        <v>292.32906625064516</v>
      </c>
      <c r="J80" s="9">
        <f t="shared" si="65"/>
        <v>0.18066791779386532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0.37740760294479303</v>
      </c>
      <c r="P80" s="9">
        <f t="shared" si="68"/>
        <v>6.8185445783609633E-2</v>
      </c>
      <c r="Q80" s="12">
        <f t="shared" si="69"/>
        <v>1.2273380241049733E-2</v>
      </c>
      <c r="R80" s="9">
        <f t="shared" si="70"/>
        <v>1.9710000000000002E-2</v>
      </c>
      <c r="S80" s="13">
        <f t="shared" si="71"/>
        <v>0.62269813501013349</v>
      </c>
      <c r="T80" s="2">
        <f t="shared" si="72"/>
        <v>0.01</v>
      </c>
      <c r="U80" s="14">
        <f t="shared" si="73"/>
        <v>6.2269813501013354E-3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2.7826981350101337E-2</v>
      </c>
      <c r="AR80" s="9">
        <f t="shared" si="77"/>
        <v>10.950000000000001</v>
      </c>
      <c r="AS80" s="1">
        <f t="shared" si="78"/>
        <v>0.18</v>
      </c>
      <c r="AT80" s="1">
        <f t="shared" si="79"/>
        <v>3027</v>
      </c>
      <c r="AU80" s="1">
        <f t="shared" si="80"/>
        <v>1112346.1215707057</v>
      </c>
    </row>
    <row r="81" spans="1:48" x14ac:dyDescent="0.15">
      <c r="C81" s="7">
        <v>8</v>
      </c>
      <c r="D81" s="7">
        <f t="shared" si="81"/>
        <v>17.475764044838701</v>
      </c>
      <c r="E81" s="10">
        <f t="shared" si="82"/>
        <v>19.179066250645199</v>
      </c>
      <c r="F81" s="7" t="s">
        <v>83</v>
      </c>
      <c r="G81" s="1">
        <v>9</v>
      </c>
      <c r="H81" s="9">
        <f t="shared" si="63"/>
        <v>17.475764044838701</v>
      </c>
      <c r="I81" s="9">
        <f t="shared" si="64"/>
        <v>290.62576404483866</v>
      </c>
      <c r="J81" s="9">
        <f t="shared" si="65"/>
        <v>0.14862865579956522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0.41872215716118344</v>
      </c>
      <c r="P81" s="9">
        <f t="shared" si="68"/>
        <v>6.2234111372360984E-2</v>
      </c>
      <c r="Q81" s="12">
        <f t="shared" si="69"/>
        <v>1.1202140047024977E-2</v>
      </c>
      <c r="R81" s="9">
        <f t="shared" si="70"/>
        <v>1.9710000000000002E-2</v>
      </c>
      <c r="S81" s="13">
        <f t="shared" si="71"/>
        <v>0.56834804906265735</v>
      </c>
      <c r="T81" s="2">
        <f t="shared" si="72"/>
        <v>0.01</v>
      </c>
      <c r="U81" s="14">
        <f t="shared" si="73"/>
        <v>5.6834804906265735E-3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2.7283480490626573E-2</v>
      </c>
      <c r="AR81" s="9">
        <f t="shared" si="77"/>
        <v>10.950000000000001</v>
      </c>
      <c r="AS81" s="1">
        <f t="shared" si="78"/>
        <v>0.18</v>
      </c>
      <c r="AT81" s="1">
        <f t="shared" si="79"/>
        <v>3027</v>
      </c>
      <c r="AU81" s="1">
        <f t="shared" si="80"/>
        <v>1090620.406319709</v>
      </c>
    </row>
    <row r="82" spans="1:48" x14ac:dyDescent="0.15">
      <c r="C82" s="7">
        <v>9</v>
      </c>
      <c r="D82" s="7">
        <f t="shared" si="81"/>
        <v>15.7252618289333</v>
      </c>
      <c r="E82" s="10">
        <f t="shared" si="82"/>
        <v>17.475764044838701</v>
      </c>
      <c r="F82" s="7" t="s">
        <v>83</v>
      </c>
      <c r="G82" s="1">
        <v>10</v>
      </c>
      <c r="H82" s="9">
        <f t="shared" si="63"/>
        <v>15.7252618289333</v>
      </c>
      <c r="I82" s="9">
        <f t="shared" si="64"/>
        <v>288.87526182893328</v>
      </c>
      <c r="J82" s="9">
        <f t="shared" si="65"/>
        <v>0.12132018687955284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0.46598804578882247</v>
      </c>
      <c r="P82" s="9">
        <f t="shared" si="68"/>
        <v>5.6533756798737567E-2</v>
      </c>
      <c r="Q82" s="12">
        <f t="shared" si="69"/>
        <v>1.0176076223772762E-2</v>
      </c>
      <c r="R82" s="9">
        <f t="shared" si="70"/>
        <v>1.9710000000000002E-2</v>
      </c>
      <c r="S82" s="13">
        <f t="shared" si="71"/>
        <v>0.51629001642682704</v>
      </c>
      <c r="T82" s="2">
        <f t="shared" si="72"/>
        <v>0.01</v>
      </c>
      <c r="U82" s="14">
        <f t="shared" si="73"/>
        <v>5.1629001642682706E-3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2.6762900164268272E-2</v>
      </c>
      <c r="AR82" s="9">
        <f t="shared" si="77"/>
        <v>10.950000000000001</v>
      </c>
      <c r="AS82" s="1">
        <f t="shared" si="78"/>
        <v>0.18</v>
      </c>
      <c r="AT82" s="1">
        <f t="shared" si="79"/>
        <v>3027</v>
      </c>
      <c r="AU82" s="1">
        <f t="shared" si="80"/>
        <v>1069810.9085267133</v>
      </c>
    </row>
    <row r="83" spans="1:48" x14ac:dyDescent="0.15">
      <c r="C83" s="7">
        <v>10</v>
      </c>
      <c r="D83" s="7">
        <f t="shared" si="81"/>
        <v>7.3456570477096799</v>
      </c>
      <c r="E83" s="10">
        <f t="shared" si="82"/>
        <v>15.7252618289333</v>
      </c>
      <c r="F83" s="7" t="s">
        <v>83</v>
      </c>
      <c r="G83" s="1">
        <v>11</v>
      </c>
      <c r="H83" s="9">
        <f t="shared" si="63"/>
        <v>7.3456570477096799</v>
      </c>
      <c r="I83" s="9">
        <f t="shared" si="64"/>
        <v>280.49565704770964</v>
      </c>
      <c r="J83" s="9">
        <f t="shared" si="65"/>
        <v>4.4322615131835268E-2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0.38898157454058063</v>
      </c>
      <c r="O83" s="9">
        <f t="shared" si="83"/>
        <v>0.12997271444950426</v>
      </c>
      <c r="P83" s="9">
        <f t="shared" si="68"/>
        <v>5.760730600185302E-3</v>
      </c>
      <c r="Q83" s="12">
        <f t="shared" si="69"/>
        <v>1.0369315080333544E-3</v>
      </c>
      <c r="R83" s="9">
        <f t="shared" si="70"/>
        <v>1.9710000000000002E-2</v>
      </c>
      <c r="S83" s="13">
        <f t="shared" si="71"/>
        <v>5.2609411873838371E-2</v>
      </c>
      <c r="T83" s="2">
        <f t="shared" si="72"/>
        <v>0.01</v>
      </c>
      <c r="U83" s="14">
        <f t="shared" si="73"/>
        <v>5.2609411873838377E-4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1.3126094118738383E-2</v>
      </c>
      <c r="AR83" s="9">
        <f t="shared" si="77"/>
        <v>10.950000000000001</v>
      </c>
      <c r="AS83" s="1">
        <f t="shared" si="78"/>
        <v>0.18</v>
      </c>
      <c r="AT83" s="1">
        <f t="shared" si="79"/>
        <v>3027</v>
      </c>
      <c r="AU83" s="1">
        <f t="shared" si="80"/>
        <v>524697.94336127373</v>
      </c>
    </row>
    <row r="84" spans="1:48" x14ac:dyDescent="0.15">
      <c r="C84" s="7">
        <v>11</v>
      </c>
      <c r="D84" s="7">
        <f t="shared" si="81"/>
        <v>3.0429134781666698</v>
      </c>
      <c r="E84" s="10">
        <f t="shared" si="82"/>
        <v>7.3456570477096799</v>
      </c>
      <c r="F84" s="7" t="s">
        <v>85</v>
      </c>
      <c r="G84" s="1">
        <v>12</v>
      </c>
      <c r="H84" s="9">
        <f t="shared" si="63"/>
        <v>3.0429134781666698</v>
      </c>
      <c r="I84" s="9">
        <f t="shared" si="64"/>
        <v>276.19291347816664</v>
      </c>
      <c r="J84" s="9">
        <f t="shared" si="65"/>
        <v>2.5808725629068673E-2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0.23371198384931896</v>
      </c>
      <c r="P84" s="9">
        <f t="shared" si="68"/>
        <v>6.0318084673924022E-3</v>
      </c>
      <c r="Q84" s="12">
        <f t="shared" si="69"/>
        <v>1.0857255241306324E-3</v>
      </c>
      <c r="R84" s="9">
        <f t="shared" si="70"/>
        <v>1.9710000000000002E-2</v>
      </c>
      <c r="S84" s="13">
        <f t="shared" si="71"/>
        <v>5.5085008834633804E-2</v>
      </c>
      <c r="T84" s="2">
        <f t="shared" si="72"/>
        <v>0.01</v>
      </c>
      <c r="U84" s="14">
        <f t="shared" si="73"/>
        <v>5.5085008834633803E-4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1.3150850088346338E-2</v>
      </c>
      <c r="AR84" s="9">
        <f t="shared" si="77"/>
        <v>10.950000000000001</v>
      </c>
      <c r="AS84" s="1">
        <f t="shared" si="78"/>
        <v>0.18</v>
      </c>
      <c r="AT84" s="1">
        <f t="shared" si="79"/>
        <v>3027</v>
      </c>
      <c r="AU84" s="1">
        <f t="shared" si="80"/>
        <v>525687.529922341</v>
      </c>
      <c r="AV84" s="1">
        <f>SUM(AU73:AU84)</f>
        <v>8602085.8655616809</v>
      </c>
    </row>
    <row r="85" spans="1:48" x14ac:dyDescent="0.15">
      <c r="C85" s="7">
        <v>12</v>
      </c>
      <c r="D85" s="7">
        <f t="shared" si="81"/>
        <v>-1.9302270223225799</v>
      </c>
      <c r="E85" s="10">
        <f t="shared" si="82"/>
        <v>3.0429134781666698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0.69410592783870895</v>
      </c>
      <c r="E89" s="7"/>
      <c r="F89" s="7"/>
      <c r="G89" s="1">
        <v>1</v>
      </c>
      <c r="H89" s="9">
        <f t="shared" ref="H89:H100" si="84">E90</f>
        <v>0.69410592783870895</v>
      </c>
      <c r="I89" s="9">
        <f t="shared" ref="I89:I100" si="85">H89+273.15</f>
        <v>273.84410592783871</v>
      </c>
      <c r="J89" s="9">
        <f t="shared" ref="J89:J100" si="86">EXP(($C$15*(I89-$C$13))/($C$16*I89*$C$13))</f>
        <v>1.9074200653158839E-2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0.10119387987018726</v>
      </c>
      <c r="Q89" s="12">
        <f t="shared" ref="Q89:Q100" si="90">P89*$B$91</f>
        <v>4.5537245941584266E-2</v>
      </c>
      <c r="R89" s="9">
        <f t="shared" ref="R89:R100" si="91">L89*$B$91</f>
        <v>2.3873737500000001</v>
      </c>
      <c r="S89" s="13">
        <f t="shared" ref="S89:S100" si="92">Q89/R89</f>
        <v>1.9074200653158839E-2</v>
      </c>
      <c r="T89" s="2">
        <f t="shared" ref="T89:T100" si="93">$B$90/100</f>
        <v>0.51</v>
      </c>
      <c r="U89" s="14">
        <f t="shared" ref="U89:U100" si="94">S89*T89</f>
        <v>9.727842333111008E-3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3.3269944463432968E-2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52759.666666666664</v>
      </c>
      <c r="AN89" s="1">
        <f t="shared" ref="AN89:AN100" si="99">AM89*10000*AK89*AJ89</f>
        <v>182596245.49005821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-3.0327288226774201</v>
      </c>
      <c r="E90" s="10">
        <f t="shared" ref="E90:E101" si="101">D89</f>
        <v>0.69410592783870895</v>
      </c>
      <c r="F90" s="7" t="s">
        <v>83</v>
      </c>
      <c r="G90" s="1">
        <v>2</v>
      </c>
      <c r="H90" s="9">
        <f t="shared" si="84"/>
        <v>-3.0327288226774201</v>
      </c>
      <c r="I90" s="9">
        <f t="shared" si="85"/>
        <v>270.11727117732255</v>
      </c>
      <c r="J90" s="9">
        <f t="shared" si="86"/>
        <v>1.167871104946991E-2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10.509356120129812</v>
      </c>
      <c r="P90" s="9">
        <f t="shared" si="89"/>
        <v>0.12273573344297427</v>
      </c>
      <c r="Q90" s="12">
        <f t="shared" si="90"/>
        <v>5.5231080049338424E-2</v>
      </c>
      <c r="R90" s="9">
        <f t="shared" si="91"/>
        <v>2.3873737500000001</v>
      </c>
      <c r="S90" s="13">
        <f t="shared" si="92"/>
        <v>2.3134660021011968E-2</v>
      </c>
      <c r="T90" s="2">
        <f t="shared" si="93"/>
        <v>0.51</v>
      </c>
      <c r="U90" s="14">
        <f t="shared" si="94"/>
        <v>1.1798676610716104E-2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3.3894300998130907E-2</v>
      </c>
      <c r="AK90" s="9">
        <f t="shared" si="96"/>
        <v>10.4025</v>
      </c>
      <c r="AL90" s="1">
        <f t="shared" si="97"/>
        <v>0.45</v>
      </c>
      <c r="AM90" s="17">
        <f t="shared" si="98"/>
        <v>52759.666666666664</v>
      </c>
      <c r="AN90" s="1">
        <f t="shared" si="99"/>
        <v>186022916.64691359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3.54851041603448</v>
      </c>
      <c r="E91" s="10">
        <f t="shared" si="101"/>
        <v>-3.0327288226774201</v>
      </c>
      <c r="F91" s="7" t="s">
        <v>83</v>
      </c>
      <c r="G91" s="1">
        <v>3</v>
      </c>
      <c r="H91" s="9">
        <f t="shared" si="84"/>
        <v>3.54851041603448</v>
      </c>
      <c r="I91" s="9">
        <f t="shared" si="85"/>
        <v>276.69851041603448</v>
      </c>
      <c r="J91" s="9">
        <f t="shared" si="86"/>
        <v>2.7525963584853833E-2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15.691895386686838</v>
      </c>
      <c r="P91" s="9">
        <f t="shared" si="89"/>
        <v>0.43193454099127776</v>
      </c>
      <c r="Q91" s="12">
        <f t="shared" si="90"/>
        <v>0.19437054344607499</v>
      </c>
      <c r="R91" s="9">
        <f t="shared" si="91"/>
        <v>2.3873737500000001</v>
      </c>
      <c r="S91" s="13">
        <f t="shared" si="92"/>
        <v>8.1416051192686092E-2</v>
      </c>
      <c r="T91" s="2">
        <f t="shared" si="93"/>
        <v>0.51</v>
      </c>
      <c r="U91" s="14">
        <f t="shared" si="94"/>
        <v>4.152218610826991E-2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4.2855939111643378E-2</v>
      </c>
      <c r="AK91" s="9">
        <f t="shared" si="96"/>
        <v>10.4025</v>
      </c>
      <c r="AL91" s="1">
        <f t="shared" si="97"/>
        <v>0.45</v>
      </c>
      <c r="AM91" s="17">
        <f t="shared" si="98"/>
        <v>52759.666666666664</v>
      </c>
      <c r="AN91" s="1">
        <f t="shared" si="99"/>
        <v>235207293.09715119</v>
      </c>
    </row>
    <row r="92" spans="1:48" x14ac:dyDescent="0.15">
      <c r="C92" s="7">
        <v>3</v>
      </c>
      <c r="D92" s="7">
        <f t="shared" si="100"/>
        <v>4.4445431555806501</v>
      </c>
      <c r="E92" s="10">
        <f t="shared" si="101"/>
        <v>3.54851041603448</v>
      </c>
      <c r="F92" s="7" t="s">
        <v>83</v>
      </c>
      <c r="G92" s="1">
        <v>4</v>
      </c>
      <c r="H92" s="9">
        <f t="shared" si="84"/>
        <v>4.4445431555806501</v>
      </c>
      <c r="I92" s="9">
        <f t="shared" si="85"/>
        <v>277.59454315558065</v>
      </c>
      <c r="J92" s="9">
        <f t="shared" si="86"/>
        <v>3.0836989550893115E-2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20.565235845695561</v>
      </c>
      <c r="P92" s="9">
        <f t="shared" si="89"/>
        <v>0.63416996288536653</v>
      </c>
      <c r="Q92" s="12">
        <f t="shared" si="90"/>
        <v>0.28537648329841497</v>
      </c>
      <c r="R92" s="9">
        <f t="shared" si="91"/>
        <v>2.3873737500000001</v>
      </c>
      <c r="S92" s="13">
        <f t="shared" si="92"/>
        <v>0.11953573808810412</v>
      </c>
      <c r="T92" s="2">
        <f t="shared" si="93"/>
        <v>0.51</v>
      </c>
      <c r="U92" s="14">
        <f t="shared" si="94"/>
        <v>6.0963226424933105E-2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4.871741276711733E-2</v>
      </c>
      <c r="AK92" s="9">
        <f t="shared" si="96"/>
        <v>10.4025</v>
      </c>
      <c r="AL92" s="1">
        <f t="shared" si="97"/>
        <v>0.45</v>
      </c>
      <c r="AM92" s="17">
        <f t="shared" si="98"/>
        <v>52759.666666666664</v>
      </c>
      <c r="AN92" s="1">
        <f t="shared" si="99"/>
        <v>267376961.54083556</v>
      </c>
    </row>
    <row r="93" spans="1:48" x14ac:dyDescent="0.15">
      <c r="C93" s="7">
        <v>4</v>
      </c>
      <c r="D93" s="7">
        <f t="shared" si="100"/>
        <v>9.4183418437333302</v>
      </c>
      <c r="E93" s="10">
        <f t="shared" si="101"/>
        <v>4.4445431555806501</v>
      </c>
      <c r="F93" s="7" t="s">
        <v>83</v>
      </c>
      <c r="G93" s="1">
        <v>5</v>
      </c>
      <c r="H93" s="9">
        <f t="shared" si="84"/>
        <v>9.4183418437333302</v>
      </c>
      <c r="I93" s="9">
        <f t="shared" si="85"/>
        <v>282.56834184373332</v>
      </c>
      <c r="J93" s="9">
        <f t="shared" si="86"/>
        <v>5.7175133392457576E-2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18.934512588669687</v>
      </c>
      <c r="O93" s="9">
        <f t="shared" si="102"/>
        <v>6.3018282941405097</v>
      </c>
      <c r="P93" s="9">
        <f t="shared" si="89"/>
        <v>0.36030787333384701</v>
      </c>
      <c r="Q93" s="12">
        <f t="shared" si="90"/>
        <v>0.16213854300023114</v>
      </c>
      <c r="R93" s="9">
        <f t="shared" si="91"/>
        <v>2.3873737500000001</v>
      </c>
      <c r="S93" s="13">
        <f t="shared" si="92"/>
        <v>6.7915022941100509E-2</v>
      </c>
      <c r="T93" s="2">
        <f t="shared" si="93"/>
        <v>0.51</v>
      </c>
      <c r="U93" s="14">
        <f t="shared" si="94"/>
        <v>3.4636661699961262E-2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3.3353953502538322E-2</v>
      </c>
      <c r="AK93" s="9">
        <f t="shared" si="96"/>
        <v>10.4025</v>
      </c>
      <c r="AL93" s="1">
        <f t="shared" si="97"/>
        <v>0.45</v>
      </c>
      <c r="AM93" s="17">
        <f t="shared" si="98"/>
        <v>52759.666666666664</v>
      </c>
      <c r="AN93" s="1">
        <f t="shared" si="99"/>
        <v>183057314.34289998</v>
      </c>
    </row>
    <row r="94" spans="1:48" x14ac:dyDescent="0.15">
      <c r="C94" s="7">
        <v>5</v>
      </c>
      <c r="D94" s="7">
        <f t="shared" si="100"/>
        <v>13.6967432553871</v>
      </c>
      <c r="E94" s="10">
        <f t="shared" si="101"/>
        <v>9.4183418437333302</v>
      </c>
      <c r="F94" s="7" t="s">
        <v>85</v>
      </c>
      <c r="G94" s="1">
        <v>6</v>
      </c>
      <c r="H94" s="9">
        <f t="shared" si="84"/>
        <v>13.6967432553871</v>
      </c>
      <c r="I94" s="9">
        <f t="shared" si="85"/>
        <v>286.84674325538708</v>
      </c>
      <c r="J94" s="9">
        <f t="shared" si="86"/>
        <v>9.5590421262987599E-2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11.246795420806663</v>
      </c>
      <c r="P94" s="9">
        <f t="shared" si="89"/>
        <v>1.0750859121335488</v>
      </c>
      <c r="Q94" s="12">
        <f t="shared" si="90"/>
        <v>0.48378866046009694</v>
      </c>
      <c r="R94" s="9">
        <f t="shared" si="91"/>
        <v>2.3873737500000001</v>
      </c>
      <c r="S94" s="13">
        <f t="shared" si="92"/>
        <v>0.20264470967735862</v>
      </c>
      <c r="T94" s="2">
        <f t="shared" si="93"/>
        <v>0.51</v>
      </c>
      <c r="U94" s="14">
        <f t="shared" si="94"/>
        <v>0.1033488019354529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5.7288663783539057E-2</v>
      </c>
      <c r="AK94" s="9">
        <f t="shared" si="96"/>
        <v>10.4025</v>
      </c>
      <c r="AL94" s="1">
        <f t="shared" si="97"/>
        <v>0.45</v>
      </c>
      <c r="AM94" s="17">
        <f t="shared" si="98"/>
        <v>52759.666666666664</v>
      </c>
      <c r="AN94" s="1">
        <f t="shared" si="99"/>
        <v>314418766.98994386</v>
      </c>
    </row>
    <row r="95" spans="1:48" x14ac:dyDescent="0.15">
      <c r="C95" s="7">
        <v>6</v>
      </c>
      <c r="D95" s="7">
        <f t="shared" si="100"/>
        <v>18.1886978673333</v>
      </c>
      <c r="E95" s="10">
        <f t="shared" si="101"/>
        <v>13.6967432553871</v>
      </c>
      <c r="F95" s="7" t="s">
        <v>83</v>
      </c>
      <c r="G95" s="1">
        <v>7</v>
      </c>
      <c r="H95" s="9">
        <f t="shared" si="84"/>
        <v>18.1886978673333</v>
      </c>
      <c r="I95" s="9">
        <f t="shared" si="85"/>
        <v>291.33869786733328</v>
      </c>
      <c r="J95" s="9">
        <f t="shared" si="86"/>
        <v>0.16132736610278861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15.476984508673116</v>
      </c>
      <c r="P95" s="9">
        <f t="shared" si="89"/>
        <v>2.4968611459978955</v>
      </c>
      <c r="Q95" s="12">
        <f t="shared" si="90"/>
        <v>1.1235875156990531</v>
      </c>
      <c r="R95" s="9">
        <f t="shared" si="91"/>
        <v>2.3873737500000001</v>
      </c>
      <c r="S95" s="13">
        <f t="shared" si="92"/>
        <v>0.47063745913225907</v>
      </c>
      <c r="T95" s="2">
        <f t="shared" si="93"/>
        <v>0.51</v>
      </c>
      <c r="U95" s="14">
        <f t="shared" si="94"/>
        <v>0.24002510415745212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0.11882256890347181</v>
      </c>
      <c r="AK95" s="9">
        <f t="shared" si="96"/>
        <v>10.4025</v>
      </c>
      <c r="AL95" s="1">
        <f t="shared" si="97"/>
        <v>0.45</v>
      </c>
      <c r="AM95" s="17">
        <f t="shared" si="98"/>
        <v>52759.666666666664</v>
      </c>
      <c r="AN95" s="1">
        <f t="shared" si="99"/>
        <v>652136795.27191281</v>
      </c>
    </row>
    <row r="96" spans="1:48" x14ac:dyDescent="0.15">
      <c r="C96" s="7">
        <v>7</v>
      </c>
      <c r="D96" s="7">
        <f t="shared" si="100"/>
        <v>19.179066250645199</v>
      </c>
      <c r="E96" s="10">
        <f t="shared" si="101"/>
        <v>18.1886978673333</v>
      </c>
      <c r="F96" s="7" t="s">
        <v>83</v>
      </c>
      <c r="G96" s="1">
        <v>8</v>
      </c>
      <c r="H96" s="9">
        <f t="shared" si="84"/>
        <v>19.179066250645199</v>
      </c>
      <c r="I96" s="9">
        <f t="shared" si="85"/>
        <v>292.32906625064516</v>
      </c>
      <c r="J96" s="9">
        <f t="shared" si="86"/>
        <v>0.18066791779386532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18.285398362675217</v>
      </c>
      <c r="P96" s="9">
        <f t="shared" si="89"/>
        <v>3.3035848482158854</v>
      </c>
      <c r="Q96" s="12">
        <f t="shared" si="90"/>
        <v>1.4866131816971484</v>
      </c>
      <c r="R96" s="9">
        <f t="shared" si="91"/>
        <v>2.3873737500000001</v>
      </c>
      <c r="S96" s="13">
        <f t="shared" si="92"/>
        <v>0.62269813501013338</v>
      </c>
      <c r="T96" s="2">
        <f t="shared" si="93"/>
        <v>0.51</v>
      </c>
      <c r="U96" s="14">
        <f t="shared" si="94"/>
        <v>0.31757604885516805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0.14220417872983315</v>
      </c>
      <c r="AK96" s="9">
        <f t="shared" si="96"/>
        <v>10.4025</v>
      </c>
      <c r="AL96" s="1">
        <f t="shared" si="97"/>
        <v>0.45</v>
      </c>
      <c r="AM96" s="17">
        <f t="shared" si="98"/>
        <v>52759.666666666664</v>
      </c>
      <c r="AN96" s="1">
        <f t="shared" si="99"/>
        <v>780462653.23959076</v>
      </c>
    </row>
    <row r="97" spans="1:50" x14ac:dyDescent="0.15">
      <c r="C97" s="7">
        <v>8</v>
      </c>
      <c r="D97" s="7">
        <f t="shared" si="100"/>
        <v>17.475764044838701</v>
      </c>
      <c r="E97" s="10">
        <f t="shared" si="101"/>
        <v>19.179066250645199</v>
      </c>
      <c r="F97" s="7" t="s">
        <v>83</v>
      </c>
      <c r="G97" s="1">
        <v>9</v>
      </c>
      <c r="H97" s="9">
        <f t="shared" si="84"/>
        <v>17.475764044838701</v>
      </c>
      <c r="I97" s="9">
        <f t="shared" si="85"/>
        <v>290.62576404483866</v>
      </c>
      <c r="J97" s="9">
        <f t="shared" si="86"/>
        <v>0.14862865579956522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20.287088514459334</v>
      </c>
      <c r="P97" s="9">
        <f t="shared" si="89"/>
        <v>3.0152426959908891</v>
      </c>
      <c r="Q97" s="12">
        <f t="shared" si="90"/>
        <v>1.3568592131959001</v>
      </c>
      <c r="R97" s="9">
        <f t="shared" si="91"/>
        <v>2.3873737500000001</v>
      </c>
      <c r="S97" s="13">
        <f t="shared" si="92"/>
        <v>0.56834804906265723</v>
      </c>
      <c r="T97" s="2">
        <f t="shared" si="93"/>
        <v>0.51</v>
      </c>
      <c r="U97" s="14">
        <f t="shared" si="94"/>
        <v>0.28985750502195518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0.13384703776411949</v>
      </c>
      <c r="AK97" s="9">
        <f t="shared" si="96"/>
        <v>10.4025</v>
      </c>
      <c r="AL97" s="1">
        <f t="shared" si="97"/>
        <v>0.45</v>
      </c>
      <c r="AM97" s="17">
        <f t="shared" si="98"/>
        <v>52759.666666666664</v>
      </c>
      <c r="AN97" s="1">
        <f t="shared" si="99"/>
        <v>734595953.19001055</v>
      </c>
    </row>
    <row r="98" spans="1:50" x14ac:dyDescent="0.15">
      <c r="C98" s="7">
        <v>9</v>
      </c>
      <c r="D98" s="7">
        <f t="shared" si="100"/>
        <v>15.7252618289333</v>
      </c>
      <c r="E98" s="10">
        <f t="shared" si="101"/>
        <v>17.475764044838701</v>
      </c>
      <c r="F98" s="7" t="s">
        <v>83</v>
      </c>
      <c r="G98" s="1">
        <v>10</v>
      </c>
      <c r="H98" s="9">
        <f t="shared" si="84"/>
        <v>15.7252618289333</v>
      </c>
      <c r="I98" s="9">
        <f t="shared" si="85"/>
        <v>288.87526182893328</v>
      </c>
      <c r="J98" s="9">
        <f t="shared" si="86"/>
        <v>0.12132018687955284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22.577120818468448</v>
      </c>
      <c r="P98" s="9">
        <f t="shared" si="89"/>
        <v>2.7390605168988351</v>
      </c>
      <c r="Q98" s="12">
        <f t="shared" si="90"/>
        <v>1.2325772326044759</v>
      </c>
      <c r="R98" s="9">
        <f t="shared" si="91"/>
        <v>2.3873737500000001</v>
      </c>
      <c r="S98" s="13">
        <f t="shared" si="92"/>
        <v>0.51629001642682715</v>
      </c>
      <c r="T98" s="2">
        <f t="shared" si="93"/>
        <v>0.51</v>
      </c>
      <c r="U98" s="14">
        <f t="shared" si="94"/>
        <v>0.26330790837768187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0.12263633437587108</v>
      </c>
      <c r="AK98" s="9">
        <f t="shared" si="96"/>
        <v>10.4025</v>
      </c>
      <c r="AL98" s="1">
        <f t="shared" si="97"/>
        <v>0.45</v>
      </c>
      <c r="AM98" s="17">
        <f t="shared" si="98"/>
        <v>52759.666666666664</v>
      </c>
      <c r="AN98" s="1">
        <f t="shared" si="99"/>
        <v>673067977.0839268</v>
      </c>
    </row>
    <row r="99" spans="1:50" x14ac:dyDescent="0.15">
      <c r="C99" s="7">
        <v>10</v>
      </c>
      <c r="D99" s="7">
        <f t="shared" si="100"/>
        <v>7.3456570477096799</v>
      </c>
      <c r="E99" s="10">
        <f t="shared" si="101"/>
        <v>15.7252618289333</v>
      </c>
      <c r="F99" s="7" t="s">
        <v>83</v>
      </c>
      <c r="G99" s="1">
        <v>11</v>
      </c>
      <c r="H99" s="9">
        <f t="shared" si="84"/>
        <v>7.3456570477096799</v>
      </c>
      <c r="I99" s="9">
        <f t="shared" si="85"/>
        <v>280.49565704770964</v>
      </c>
      <c r="J99" s="9">
        <f t="shared" si="86"/>
        <v>4.4322615131835268E-2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18.846157286491131</v>
      </c>
      <c r="O99" s="9">
        <f t="shared" si="102"/>
        <v>6.2971780150784795</v>
      </c>
      <c r="P99" s="9">
        <f t="shared" si="89"/>
        <v>0.27910739757897779</v>
      </c>
      <c r="Q99" s="12">
        <f t="shared" si="90"/>
        <v>0.12559832891054001</v>
      </c>
      <c r="R99" s="9">
        <f t="shared" si="91"/>
        <v>2.3873737500000001</v>
      </c>
      <c r="S99" s="13">
        <f t="shared" si="92"/>
        <v>5.2609411873838358E-2</v>
      </c>
      <c r="T99" s="2">
        <f t="shared" si="93"/>
        <v>0.51</v>
      </c>
      <c r="U99" s="14">
        <f t="shared" si="94"/>
        <v>2.6830800055657564E-2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3.8426486216780756E-2</v>
      </c>
      <c r="AK99" s="9">
        <f t="shared" si="96"/>
        <v>10.4025</v>
      </c>
      <c r="AL99" s="1">
        <f t="shared" si="97"/>
        <v>0.45</v>
      </c>
      <c r="AM99" s="17">
        <f t="shared" si="98"/>
        <v>52759.666666666664</v>
      </c>
      <c r="AN99" s="1">
        <f t="shared" si="99"/>
        <v>210897019.02783501</v>
      </c>
    </row>
    <row r="100" spans="1:50" x14ac:dyDescent="0.15">
      <c r="C100" s="7">
        <v>11</v>
      </c>
      <c r="D100" s="7">
        <f t="shared" si="100"/>
        <v>3.0429134781666698</v>
      </c>
      <c r="E100" s="10">
        <f t="shared" si="101"/>
        <v>7.3456570477096799</v>
      </c>
      <c r="F100" s="7" t="s">
        <v>85</v>
      </c>
      <c r="G100" s="1">
        <v>12</v>
      </c>
      <c r="H100" s="9">
        <f t="shared" si="84"/>
        <v>3.0429134781666698</v>
      </c>
      <c r="I100" s="9">
        <f t="shared" si="85"/>
        <v>276.19291347816664</v>
      </c>
      <c r="J100" s="9">
        <f t="shared" si="86"/>
        <v>2.5808725629068673E-2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11.323345617499502</v>
      </c>
      <c r="P100" s="9">
        <f t="shared" si="89"/>
        <v>0.29224112024516186</v>
      </c>
      <c r="Q100" s="12">
        <f t="shared" si="90"/>
        <v>0.13150850411032283</v>
      </c>
      <c r="R100" s="9">
        <f t="shared" si="91"/>
        <v>2.3873737500000001</v>
      </c>
      <c r="S100" s="13">
        <f t="shared" si="92"/>
        <v>5.5085008834633804E-2</v>
      </c>
      <c r="T100" s="2">
        <f t="shared" si="93"/>
        <v>0.51</v>
      </c>
      <c r="U100" s="14">
        <f t="shared" si="94"/>
        <v>2.8093354505663241E-2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3.8807146383457468E-2</v>
      </c>
      <c r="AK100" s="9">
        <f t="shared" si="96"/>
        <v>10.4025</v>
      </c>
      <c r="AL100" s="1">
        <f t="shared" si="97"/>
        <v>0.45</v>
      </c>
      <c r="AM100" s="17">
        <f t="shared" si="98"/>
        <v>52759.666666666664</v>
      </c>
      <c r="AN100" s="1">
        <f t="shared" si="99"/>
        <v>212986205.48016536</v>
      </c>
      <c r="AO100" s="1">
        <f>SUM(AN89:AN100)</f>
        <v>4632826101.4012442</v>
      </c>
    </row>
    <row r="101" spans="1:50" x14ac:dyDescent="0.15">
      <c r="C101" s="7">
        <v>12</v>
      </c>
      <c r="D101" s="7">
        <f t="shared" si="100"/>
        <v>-1.9302270223225799</v>
      </c>
      <c r="E101" s="10">
        <f t="shared" si="101"/>
        <v>3.0429134781666698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v>0</v>
      </c>
      <c r="E105" s="7"/>
      <c r="F105" s="7"/>
      <c r="G105" s="1">
        <v>1</v>
      </c>
      <c r="H105" s="9">
        <f t="shared" ref="H105:H116" si="103">E106</f>
        <v>0</v>
      </c>
      <c r="I105" s="9">
        <f t="shared" ref="I105:I116" si="104">H105+273.15</f>
        <v>273.14999999999998</v>
      </c>
      <c r="J105" s="9">
        <f t="shared" ref="J105:J116" si="105">EXP(($C$15*(I105-$C$13))/($C$16*I105*$C$13))</f>
        <v>1.7426374748752829E-2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1.1290377566464211E-2</v>
      </c>
      <c r="Q105" s="12">
        <f t="shared" ref="Q105:Q116" si="109">P105*$B$107</f>
        <v>3.3871132699392634E-3</v>
      </c>
      <c r="R105" s="9">
        <f t="shared" ref="R105:R116" si="110">L105*$B$107</f>
        <v>0.19436706250000002</v>
      </c>
      <c r="S105" s="13">
        <f t="shared" ref="S105:S116" si="111">Q105/R105</f>
        <v>1.7426374748752829E-2</v>
      </c>
      <c r="T105" s="2">
        <f t="shared" ref="T105:T116" si="112">$B$106/100</f>
        <v>0.01</v>
      </c>
      <c r="U105" s="14">
        <f t="shared" ref="U105:U116" si="113">S105*T105</f>
        <v>1.7426374748752828E-4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5.6642637474875286E-3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572.16666666666663</v>
      </c>
      <c r="AX105" s="1">
        <f t="shared" ref="AX105:AX116" si="120">AW105*10000*AV105*0.67*AU105*AT105</f>
        <v>422049.60124829074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v>-2.1072333553548401</v>
      </c>
      <c r="E106" s="10">
        <f t="shared" ref="E106:E117" si="121">D105</f>
        <v>0</v>
      </c>
      <c r="F106" s="7" t="s">
        <v>83</v>
      </c>
      <c r="G106" s="1">
        <v>2</v>
      </c>
      <c r="H106" s="9">
        <f t="shared" si="103"/>
        <v>-2.1072333553548401</v>
      </c>
      <c r="I106" s="9">
        <f t="shared" si="104"/>
        <v>271.04276664464516</v>
      </c>
      <c r="J106" s="9">
        <f t="shared" si="105"/>
        <v>1.3208375415372047E-2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2">L106+O105-P105-N106</f>
        <v>1.2844900391002028</v>
      </c>
      <c r="P106" s="9">
        <f t="shared" si="108"/>
        <v>1.6966026653741396E-2</v>
      </c>
      <c r="Q106" s="12">
        <f t="shared" si="109"/>
        <v>5.0898079961224189E-3</v>
      </c>
      <c r="R106" s="9">
        <f t="shared" si="110"/>
        <v>0.19436706250000002</v>
      </c>
      <c r="S106" s="13">
        <f t="shared" si="111"/>
        <v>2.6186576730933608E-2</v>
      </c>
      <c r="T106" s="2">
        <f t="shared" si="112"/>
        <v>0.01</v>
      </c>
      <c r="U106" s="14">
        <f t="shared" si="113"/>
        <v>2.6186576730933609E-4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5.751865767309336E-3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572.16666666666663</v>
      </c>
      <c r="AX106" s="1">
        <f t="shared" si="120"/>
        <v>428576.90985935926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v>-2.4300081525000001</v>
      </c>
      <c r="E107" s="10">
        <f t="shared" si="121"/>
        <v>-2.1072333553548401</v>
      </c>
      <c r="F107" s="7" t="s">
        <v>83</v>
      </c>
      <c r="G107" s="1">
        <v>3</v>
      </c>
      <c r="H107" s="9">
        <f t="shared" si="103"/>
        <v>-2.4300081525000001</v>
      </c>
      <c r="I107" s="9">
        <f t="shared" si="104"/>
        <v>270.71999184749995</v>
      </c>
      <c r="J107" s="9">
        <f t="shared" si="105"/>
        <v>1.2654592926527972E-2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2"/>
        <v>1.9154142207797946</v>
      </c>
      <c r="P107" s="9">
        <f t="shared" si="108"/>
        <v>2.4238787249651075E-2</v>
      </c>
      <c r="Q107" s="12">
        <f t="shared" si="109"/>
        <v>7.2716361748953219E-3</v>
      </c>
      <c r="R107" s="9">
        <f t="shared" si="110"/>
        <v>0.19436706250000002</v>
      </c>
      <c r="S107" s="13">
        <f t="shared" si="111"/>
        <v>3.7411874632284063E-2</v>
      </c>
      <c r="T107" s="2">
        <f t="shared" si="112"/>
        <v>0.01</v>
      </c>
      <c r="U107" s="14">
        <f t="shared" si="113"/>
        <v>3.7411874632284066E-4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5.864118746322841E-3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572.16666666666663</v>
      </c>
      <c r="AX107" s="1">
        <f t="shared" si="120"/>
        <v>436940.98454648821</v>
      </c>
    </row>
    <row r="108" spans="1:50" x14ac:dyDescent="0.15">
      <c r="C108" s="7">
        <v>3</v>
      </c>
      <c r="D108" s="7">
        <v>4.1773860651290304</v>
      </c>
      <c r="E108" s="10">
        <f t="shared" si="121"/>
        <v>-2.4300081525000001</v>
      </c>
      <c r="F108" s="7" t="s">
        <v>83</v>
      </c>
      <c r="G108" s="1">
        <v>4</v>
      </c>
      <c r="H108" s="9">
        <f t="shared" si="103"/>
        <v>4.1773860651290304</v>
      </c>
      <c r="I108" s="9">
        <f t="shared" si="104"/>
        <v>277.32738606512902</v>
      </c>
      <c r="J108" s="9">
        <f t="shared" si="105"/>
        <v>2.9812437153938241E-2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2"/>
        <v>2.5390656418634769</v>
      </c>
      <c r="P108" s="9">
        <f t="shared" si="108"/>
        <v>7.5695734877778767E-2</v>
      </c>
      <c r="Q108" s="12">
        <f t="shared" si="109"/>
        <v>2.270872046333363E-2</v>
      </c>
      <c r="R108" s="9">
        <f t="shared" si="110"/>
        <v>0.19436706250000002</v>
      </c>
      <c r="S108" s="13">
        <f t="shared" si="111"/>
        <v>0.11683420107938107</v>
      </c>
      <c r="T108" s="2">
        <f t="shared" si="112"/>
        <v>0.01</v>
      </c>
      <c r="U108" s="14">
        <f t="shared" si="113"/>
        <v>1.1683420107938107E-3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6.6583420107938105E-3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572.16666666666663</v>
      </c>
      <c r="AX108" s="1">
        <f t="shared" si="120"/>
        <v>496119.30445095454</v>
      </c>
    </row>
    <row r="109" spans="1:50" x14ac:dyDescent="0.15">
      <c r="C109" s="7">
        <v>4</v>
      </c>
      <c r="D109" s="7">
        <v>10.4270633876333</v>
      </c>
      <c r="E109" s="10">
        <f t="shared" si="121"/>
        <v>4.1773860651290304</v>
      </c>
      <c r="F109" s="7" t="s">
        <v>83</v>
      </c>
      <c r="G109" s="1">
        <v>5</v>
      </c>
      <c r="H109" s="9">
        <f t="shared" si="103"/>
        <v>10.4270633876333</v>
      </c>
      <c r="I109" s="9">
        <f t="shared" si="104"/>
        <v>283.5770633876333</v>
      </c>
      <c r="J109" s="9">
        <f t="shared" si="105"/>
        <v>6.4630821323288623E-2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2.3402014116364134</v>
      </c>
      <c r="O109" s="9">
        <f t="shared" si="122"/>
        <v>0.77105870368261842</v>
      </c>
      <c r="P109" s="9">
        <f t="shared" si="108"/>
        <v>4.983415730747786E-2</v>
      </c>
      <c r="Q109" s="12">
        <f t="shared" si="109"/>
        <v>1.4950247192243356E-2</v>
      </c>
      <c r="R109" s="9">
        <f t="shared" si="110"/>
        <v>0.19436706250000002</v>
      </c>
      <c r="S109" s="13">
        <f t="shared" si="111"/>
        <v>7.691759601626616E-2</v>
      </c>
      <c r="T109" s="2">
        <f t="shared" si="112"/>
        <v>0.01</v>
      </c>
      <c r="U109" s="14">
        <f t="shared" si="113"/>
        <v>7.691759601626616E-4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6.2591759601626617E-3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572.16666666666663</v>
      </c>
      <c r="AX109" s="1">
        <f t="shared" si="120"/>
        <v>466377.06785834214</v>
      </c>
    </row>
    <row r="110" spans="1:50" x14ac:dyDescent="0.15">
      <c r="C110" s="7">
        <v>5</v>
      </c>
      <c r="D110" s="7">
        <v>13.538016093806499</v>
      </c>
      <c r="E110" s="10">
        <f t="shared" si="121"/>
        <v>10.4270633876333</v>
      </c>
      <c r="F110" s="7" t="s">
        <v>85</v>
      </c>
      <c r="G110" s="1">
        <v>6</v>
      </c>
      <c r="H110" s="9">
        <f t="shared" si="103"/>
        <v>13.538016093806499</v>
      </c>
      <c r="I110" s="9">
        <f t="shared" si="104"/>
        <v>286.68801609380648</v>
      </c>
      <c r="J110" s="9">
        <f t="shared" si="105"/>
        <v>9.3810718957112599E-2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2"/>
        <v>1.3691147547084741</v>
      </c>
      <c r="P110" s="9">
        <f t="shared" si="108"/>
        <v>0.12843763947399281</v>
      </c>
      <c r="Q110" s="12">
        <f t="shared" si="109"/>
        <v>3.8531291842197841E-2</v>
      </c>
      <c r="R110" s="9">
        <f t="shared" si="110"/>
        <v>0.19436706250000002</v>
      </c>
      <c r="S110" s="13">
        <f t="shared" si="111"/>
        <v>0.19823982184326028</v>
      </c>
      <c r="T110" s="2">
        <f t="shared" si="112"/>
        <v>0.01</v>
      </c>
      <c r="U110" s="14">
        <f t="shared" si="113"/>
        <v>1.982398218432603E-3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7.4723982184326026E-3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572.16666666666663</v>
      </c>
      <c r="AX110" s="1">
        <f t="shared" si="120"/>
        <v>556775.3955413535</v>
      </c>
    </row>
    <row r="111" spans="1:50" x14ac:dyDescent="0.15">
      <c r="C111" s="7">
        <v>6</v>
      </c>
      <c r="D111" s="7">
        <v>17.344196725</v>
      </c>
      <c r="E111" s="10">
        <f t="shared" si="121"/>
        <v>13.538016093806499</v>
      </c>
      <c r="F111" s="7" t="s">
        <v>83</v>
      </c>
      <c r="G111" s="1">
        <v>7</v>
      </c>
      <c r="H111" s="9">
        <f t="shared" si="103"/>
        <v>17.344196725</v>
      </c>
      <c r="I111" s="9">
        <f t="shared" si="104"/>
        <v>290.49419672499999</v>
      </c>
      <c r="J111" s="9">
        <f t="shared" si="105"/>
        <v>0.14639042945439829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2"/>
        <v>1.8885673235678149</v>
      </c>
      <c r="P111" s="9">
        <f t="shared" si="108"/>
        <v>0.27646818155063596</v>
      </c>
      <c r="Q111" s="12">
        <f t="shared" si="109"/>
        <v>8.2940454465190785E-2</v>
      </c>
      <c r="R111" s="9">
        <f t="shared" si="110"/>
        <v>0.19436706250000002</v>
      </c>
      <c r="S111" s="13">
        <f t="shared" si="111"/>
        <v>0.4267207282879566</v>
      </c>
      <c r="T111" s="2">
        <f t="shared" si="112"/>
        <v>0.01</v>
      </c>
      <c r="U111" s="14">
        <f t="shared" si="113"/>
        <v>4.2672072828795664E-3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1.4217207282879566E-2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572.16666666666663</v>
      </c>
      <c r="AX111" s="1">
        <f t="shared" si="120"/>
        <v>1059337.4412102846</v>
      </c>
    </row>
    <row r="112" spans="1:50" x14ac:dyDescent="0.15">
      <c r="C112" s="7">
        <v>7</v>
      </c>
      <c r="D112" s="7">
        <v>17.456674079999999</v>
      </c>
      <c r="E112" s="10">
        <f t="shared" si="121"/>
        <v>17.344196725</v>
      </c>
      <c r="F112" s="7" t="s">
        <v>83</v>
      </c>
      <c r="G112" s="1">
        <v>8</v>
      </c>
      <c r="H112" s="9">
        <f t="shared" si="103"/>
        <v>17.456674079999999</v>
      </c>
      <c r="I112" s="9">
        <f t="shared" si="104"/>
        <v>290.60667407999995</v>
      </c>
      <c r="J112" s="9">
        <f t="shared" si="105"/>
        <v>0.1483019130673312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2"/>
        <v>2.2599893503505126</v>
      </c>
      <c r="P112" s="9">
        <f t="shared" si="108"/>
        <v>0.33516074416877606</v>
      </c>
      <c r="Q112" s="12">
        <f t="shared" si="109"/>
        <v>0.10054822325063281</v>
      </c>
      <c r="R112" s="9">
        <f t="shared" si="110"/>
        <v>0.19436706250000002</v>
      </c>
      <c r="S112" s="13">
        <f t="shared" si="111"/>
        <v>0.51731101945646163</v>
      </c>
      <c r="T112" s="2">
        <f t="shared" si="112"/>
        <v>0.01</v>
      </c>
      <c r="U112" s="14">
        <f t="shared" si="113"/>
        <v>5.173110194564616E-3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1.5123110194564617E-2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572.16666666666663</v>
      </c>
      <c r="AX112" s="1">
        <f t="shared" si="120"/>
        <v>1126837.1163120896</v>
      </c>
    </row>
    <row r="113" spans="1:53" x14ac:dyDescent="0.15">
      <c r="C113" s="7">
        <v>8</v>
      </c>
      <c r="D113" s="7">
        <v>19.068475976129001</v>
      </c>
      <c r="E113" s="10">
        <f t="shared" si="121"/>
        <v>17.456674079999999</v>
      </c>
      <c r="F113" s="7" t="s">
        <v>83</v>
      </c>
      <c r="G113" s="1">
        <v>9</v>
      </c>
      <c r="H113" s="9">
        <f t="shared" si="103"/>
        <v>19.068475976129001</v>
      </c>
      <c r="I113" s="9">
        <f t="shared" si="104"/>
        <v>292.21847597612896</v>
      </c>
      <c r="J113" s="9">
        <f t="shared" si="105"/>
        <v>0.17840483866530621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2"/>
        <v>2.5727188145150701</v>
      </c>
      <c r="P113" s="9">
        <f t="shared" si="108"/>
        <v>0.45898548503475894</v>
      </c>
      <c r="Q113" s="12">
        <f t="shared" si="109"/>
        <v>0.13769564551042768</v>
      </c>
      <c r="R113" s="9">
        <f t="shared" si="110"/>
        <v>0.19436706250000002</v>
      </c>
      <c r="S113" s="13">
        <f t="shared" si="111"/>
        <v>0.70843096427630403</v>
      </c>
      <c r="T113" s="2">
        <f t="shared" si="112"/>
        <v>0.01</v>
      </c>
      <c r="U113" s="14">
        <f t="shared" si="113"/>
        <v>7.0843096427630403E-3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1.7034309642763042E-2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572.16666666666663</v>
      </c>
      <c r="AX113" s="1">
        <f t="shared" si="120"/>
        <v>1269242.3786687176</v>
      </c>
    </row>
    <row r="114" spans="1:53" x14ac:dyDescent="0.15">
      <c r="C114" s="7">
        <v>9</v>
      </c>
      <c r="D114" s="7">
        <v>15.940850095666701</v>
      </c>
      <c r="E114" s="10">
        <f t="shared" si="121"/>
        <v>19.068475976129001</v>
      </c>
      <c r="F114" s="7" t="s">
        <v>83</v>
      </c>
      <c r="G114" s="1">
        <v>10</v>
      </c>
      <c r="H114" s="9">
        <f t="shared" si="103"/>
        <v>15.940850095666701</v>
      </c>
      <c r="I114" s="9">
        <f t="shared" si="104"/>
        <v>289.09085009566667</v>
      </c>
      <c r="J114" s="9">
        <f t="shared" si="105"/>
        <v>0.12440834055642515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2"/>
        <v>2.7616235378136449</v>
      </c>
      <c r="P114" s="9">
        <f t="shared" si="108"/>
        <v>0.3435690015809596</v>
      </c>
      <c r="Q114" s="12">
        <f t="shared" si="109"/>
        <v>0.10307070047428787</v>
      </c>
      <c r="R114" s="9">
        <f t="shared" si="110"/>
        <v>0.19436706250000002</v>
      </c>
      <c r="S114" s="13">
        <f t="shared" si="111"/>
        <v>0.53028892420642448</v>
      </c>
      <c r="T114" s="2">
        <f t="shared" si="112"/>
        <v>0.01</v>
      </c>
      <c r="U114" s="14">
        <f t="shared" si="113"/>
        <v>5.3028892420642453E-3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1.5252889242064246E-2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572.16666666666663</v>
      </c>
      <c r="AX114" s="1">
        <f t="shared" si="120"/>
        <v>1136507.0747902584</v>
      </c>
    </row>
    <row r="115" spans="1:53" x14ac:dyDescent="0.15">
      <c r="C115" s="7">
        <v>10</v>
      </c>
      <c r="D115" s="7">
        <v>7.8971862551935503</v>
      </c>
      <c r="E115" s="10">
        <f t="shared" si="121"/>
        <v>15.940850095666701</v>
      </c>
      <c r="F115" s="7" t="s">
        <v>83</v>
      </c>
      <c r="G115" s="1">
        <v>11</v>
      </c>
      <c r="H115" s="9">
        <f t="shared" si="103"/>
        <v>7.8971862551935503</v>
      </c>
      <c r="I115" s="9">
        <f t="shared" si="104"/>
        <v>281.04718625519354</v>
      </c>
      <c r="J115" s="9">
        <f t="shared" si="105"/>
        <v>4.744711462024085E-2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2.297151809421051</v>
      </c>
      <c r="O115" s="9">
        <f t="shared" si="122"/>
        <v>0.7687929351449676</v>
      </c>
      <c r="P115" s="9">
        <f t="shared" si="108"/>
        <v>3.6477006513054668E-2</v>
      </c>
      <c r="Q115" s="12">
        <f t="shared" si="109"/>
        <v>1.0943101953916399E-2</v>
      </c>
      <c r="R115" s="9">
        <f t="shared" si="110"/>
        <v>0.19436706250000002</v>
      </c>
      <c r="S115" s="13">
        <f t="shared" si="111"/>
        <v>5.6301215921892106E-2</v>
      </c>
      <c r="T115" s="2">
        <f t="shared" si="112"/>
        <v>0.01</v>
      </c>
      <c r="U115" s="14">
        <f t="shared" si="113"/>
        <v>5.6301215921892103E-4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6.053012159218921E-3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572.16666666666663</v>
      </c>
      <c r="AX115" s="1">
        <f t="shared" si="120"/>
        <v>451015.60980146175</v>
      </c>
    </row>
    <row r="116" spans="1:53" x14ac:dyDescent="0.15">
      <c r="C116" s="7">
        <v>11</v>
      </c>
      <c r="D116" s="7">
        <v>1.4921039864666701</v>
      </c>
      <c r="E116" s="10">
        <f t="shared" si="121"/>
        <v>7.8971862551935503</v>
      </c>
      <c r="F116" s="7" t="s">
        <v>85</v>
      </c>
      <c r="G116" s="1">
        <v>12</v>
      </c>
      <c r="H116" s="9">
        <f t="shared" si="103"/>
        <v>1.4921039864666701</v>
      </c>
      <c r="I116" s="9">
        <f t="shared" si="104"/>
        <v>274.64210398646662</v>
      </c>
      <c r="J116" s="9">
        <f t="shared" si="105"/>
        <v>2.1150166847029434E-2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2"/>
        <v>1.3802061369652465</v>
      </c>
      <c r="P116" s="9">
        <f t="shared" si="108"/>
        <v>2.9191590080108923E-2</v>
      </c>
      <c r="Q116" s="12">
        <f t="shared" si="109"/>
        <v>8.7574770240326765E-3</v>
      </c>
      <c r="R116" s="9">
        <f t="shared" si="110"/>
        <v>0.19436706250000002</v>
      </c>
      <c r="S116" s="13">
        <f t="shared" si="111"/>
        <v>4.5056384098168256E-2</v>
      </c>
      <c r="T116" s="2">
        <f t="shared" si="112"/>
        <v>0.01</v>
      </c>
      <c r="U116" s="14">
        <f t="shared" si="113"/>
        <v>4.5056384098168258E-4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5.940563840981683E-3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572.16666666666663</v>
      </c>
      <c r="AX116" s="1">
        <f t="shared" si="120"/>
        <v>442636.98020567041</v>
      </c>
      <c r="AY116" s="1">
        <f>SUM(AX105:AX116)</f>
        <v>8292415.8644932695</v>
      </c>
    </row>
    <row r="117" spans="1:53" x14ac:dyDescent="0.3">
      <c r="C117" s="7">
        <v>12</v>
      </c>
      <c r="D117" s="19">
        <v>0.69410592783870895</v>
      </c>
      <c r="E117" s="10">
        <f t="shared" si="121"/>
        <v>1.4921039864666701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v>0</v>
      </c>
      <c r="E121" s="7"/>
      <c r="F121" s="7"/>
      <c r="G121" s="1">
        <v>1</v>
      </c>
      <c r="H121" s="9">
        <f t="shared" ref="H121:H132" si="123">E122</f>
        <v>0</v>
      </c>
      <c r="I121" s="9">
        <f t="shared" ref="I121:I132" si="124">H121+273.15</f>
        <v>273.14999999999998</v>
      </c>
      <c r="J121" s="9">
        <f t="shared" ref="J121:J132" si="125">EXP(($C$15*(I121-$C$13))/($C$16*I121*$C$13))</f>
        <v>1.7426374748752829E-2</v>
      </c>
      <c r="K121" s="9">
        <f t="shared" ref="K121:K132" si="126">$B$121/12</f>
        <v>28.47</v>
      </c>
      <c r="L121" s="9">
        <f t="shared" ref="L121:L132" si="127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8">O121*J121</f>
        <v>4.9612888909699301E-3</v>
      </c>
      <c r="Q121" s="12">
        <f t="shared" ref="Q121:Q132" si="129">P121*$B$123</f>
        <v>1.637225334020077E-3</v>
      </c>
      <c r="R121" s="9">
        <f t="shared" ref="R121:R132" si="130">L121*$B$123</f>
        <v>9.3951000000000007E-2</v>
      </c>
      <c r="S121" s="13">
        <f t="shared" ref="S121:S132" si="131">Q121/R121</f>
        <v>1.7426374748752829E-2</v>
      </c>
      <c r="T121" s="2">
        <f t="shared" ref="T121:T132" si="132">$B$122/100</f>
        <v>0.01</v>
      </c>
      <c r="U121" s="14">
        <f t="shared" ref="U121:U132" si="133">S121*T121</f>
        <v>1.7426374748752828E-4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4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5">AR121*AQ121</f>
        <v>5.0000000000000001E-3</v>
      </c>
      <c r="AT121" s="1">
        <f t="shared" ref="AT121:AT132" si="136">(AS121+AM121+AD121+AA121+U121+X121+AG121+AJ121+AP121)</f>
        <v>5.6642637474875286E-3</v>
      </c>
      <c r="AU121" s="9">
        <f t="shared" ref="AU121:AU132" si="137">$B$121/12</f>
        <v>28.47</v>
      </c>
      <c r="AV121" s="1">
        <f t="shared" ref="AV121:AV132" si="138">$B$123</f>
        <v>0.33</v>
      </c>
      <c r="AW121" s="1">
        <f t="shared" ref="AW121:AW132" si="139">$E$8/12</f>
        <v>0</v>
      </c>
      <c r="AX121" s="1">
        <f t="shared" ref="AX121:AX132" si="140">AW121*10000*AV121*0.67*AU121*AT121</f>
        <v>0</v>
      </c>
      <c r="AZ121" s="1">
        <f t="shared" ref="AZ121:AZ132" si="141">$E$9/12</f>
        <v>0</v>
      </c>
      <c r="BA121" s="1">
        <f t="shared" ref="BA121:BA132" si="142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v>-2.1072333553548401</v>
      </c>
      <c r="E122" s="10">
        <f t="shared" ref="E122:E133" si="143">D121</f>
        <v>0</v>
      </c>
      <c r="F122" s="7" t="s">
        <v>83</v>
      </c>
      <c r="G122" s="1">
        <v>2</v>
      </c>
      <c r="H122" s="9">
        <f t="shared" si="123"/>
        <v>-2.1072333553548401</v>
      </c>
      <c r="I122" s="9">
        <f t="shared" si="124"/>
        <v>271.04276664464516</v>
      </c>
      <c r="J122" s="9">
        <f t="shared" si="125"/>
        <v>1.3208375415372047E-2</v>
      </c>
      <c r="K122" s="9">
        <f t="shared" si="126"/>
        <v>28.47</v>
      </c>
      <c r="L122" s="9">
        <f t="shared" si="127"/>
        <v>0.28470000000000001</v>
      </c>
      <c r="M122" s="1" t="s">
        <v>83</v>
      </c>
      <c r="O122" s="9">
        <f t="shared" ref="O122:O132" si="144">L122+O121-P121-N122</f>
        <v>0.5644387111090301</v>
      </c>
      <c r="P122" s="9">
        <f t="shared" si="128"/>
        <v>7.4553183952967986E-3</v>
      </c>
      <c r="Q122" s="12">
        <f t="shared" si="129"/>
        <v>2.4602550704479437E-3</v>
      </c>
      <c r="R122" s="9">
        <f t="shared" si="130"/>
        <v>9.3951000000000007E-2</v>
      </c>
      <c r="S122" s="13">
        <f t="shared" si="131"/>
        <v>2.6186576730933608E-2</v>
      </c>
      <c r="T122" s="2">
        <f t="shared" si="132"/>
        <v>0.01</v>
      </c>
      <c r="U122" s="14">
        <f t="shared" si="133"/>
        <v>2.6186576730933609E-4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4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5"/>
        <v>5.0000000000000001E-3</v>
      </c>
      <c r="AT122" s="1">
        <f t="shared" si="136"/>
        <v>5.751865767309336E-3</v>
      </c>
      <c r="AU122" s="9">
        <f t="shared" si="137"/>
        <v>28.47</v>
      </c>
      <c r="AV122" s="1">
        <f t="shared" si="138"/>
        <v>0.33</v>
      </c>
      <c r="AW122" s="1">
        <f t="shared" si="139"/>
        <v>0</v>
      </c>
      <c r="AX122" s="1">
        <f t="shared" si="140"/>
        <v>0</v>
      </c>
      <c r="AZ122" s="1">
        <f t="shared" si="141"/>
        <v>0</v>
      </c>
      <c r="BA122" s="1">
        <f t="shared" si="142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v>-2.4300081525000001</v>
      </c>
      <c r="E123" s="10">
        <f t="shared" si="143"/>
        <v>-2.1072333553548401</v>
      </c>
      <c r="F123" s="7" t="s">
        <v>83</v>
      </c>
      <c r="G123" s="1">
        <v>3</v>
      </c>
      <c r="H123" s="9">
        <f t="shared" si="123"/>
        <v>-2.4300081525000001</v>
      </c>
      <c r="I123" s="9">
        <f t="shared" si="124"/>
        <v>270.71999184749995</v>
      </c>
      <c r="J123" s="9">
        <f t="shared" si="125"/>
        <v>1.2654592926527972E-2</v>
      </c>
      <c r="K123" s="9">
        <f t="shared" si="126"/>
        <v>28.47</v>
      </c>
      <c r="L123" s="9">
        <f t="shared" si="127"/>
        <v>0.28470000000000001</v>
      </c>
      <c r="M123" s="1" t="s">
        <v>83</v>
      </c>
      <c r="O123" s="9">
        <f t="shared" si="144"/>
        <v>0.84168339271373327</v>
      </c>
      <c r="P123" s="9">
        <f t="shared" si="128"/>
        <v>1.0651160707811275E-2</v>
      </c>
      <c r="Q123" s="12">
        <f t="shared" si="129"/>
        <v>3.5148830335777208E-3</v>
      </c>
      <c r="R123" s="9">
        <f t="shared" si="130"/>
        <v>9.3951000000000007E-2</v>
      </c>
      <c r="S123" s="13">
        <f t="shared" si="131"/>
        <v>3.741187463228407E-2</v>
      </c>
      <c r="T123" s="2">
        <f t="shared" si="132"/>
        <v>0.01</v>
      </c>
      <c r="U123" s="14">
        <f t="shared" si="133"/>
        <v>3.7411874632284071E-4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4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5"/>
        <v>5.0000000000000001E-3</v>
      </c>
      <c r="AT123" s="1">
        <f t="shared" si="136"/>
        <v>5.864118746322841E-3</v>
      </c>
      <c r="AU123" s="9">
        <f t="shared" si="137"/>
        <v>28.47</v>
      </c>
      <c r="AV123" s="1">
        <f t="shared" si="138"/>
        <v>0.33</v>
      </c>
      <c r="AW123" s="1">
        <f t="shared" si="139"/>
        <v>0</v>
      </c>
      <c r="AX123" s="1">
        <f t="shared" si="140"/>
        <v>0</v>
      </c>
      <c r="AZ123" s="1">
        <f t="shared" si="141"/>
        <v>0</v>
      </c>
      <c r="BA123" s="1">
        <f t="shared" si="142"/>
        <v>0</v>
      </c>
    </row>
    <row r="124" spans="1:53" x14ac:dyDescent="0.15">
      <c r="C124" s="7">
        <v>3</v>
      </c>
      <c r="D124" s="7">
        <v>4.1773860651290304</v>
      </c>
      <c r="E124" s="10">
        <f t="shared" si="143"/>
        <v>-2.4300081525000001</v>
      </c>
      <c r="F124" s="7" t="s">
        <v>83</v>
      </c>
      <c r="G124" s="1">
        <v>4</v>
      </c>
      <c r="H124" s="9">
        <f t="shared" si="123"/>
        <v>4.1773860651290304</v>
      </c>
      <c r="I124" s="9">
        <f t="shared" si="124"/>
        <v>277.32738606512902</v>
      </c>
      <c r="J124" s="9">
        <f t="shared" si="125"/>
        <v>2.9812437153938241E-2</v>
      </c>
      <c r="K124" s="9">
        <f t="shared" si="126"/>
        <v>28.47</v>
      </c>
      <c r="L124" s="9">
        <f t="shared" si="127"/>
        <v>0.28470000000000001</v>
      </c>
      <c r="M124" s="1" t="s">
        <v>83</v>
      </c>
      <c r="O124" s="9">
        <f t="shared" si="144"/>
        <v>1.115732232005922</v>
      </c>
      <c r="P124" s="9">
        <f t="shared" si="128"/>
        <v>3.326269704729979E-2</v>
      </c>
      <c r="Q124" s="12">
        <f t="shared" si="129"/>
        <v>1.0976690025608931E-2</v>
      </c>
      <c r="R124" s="9">
        <f t="shared" si="130"/>
        <v>9.3951000000000007E-2</v>
      </c>
      <c r="S124" s="13">
        <f t="shared" si="131"/>
        <v>0.11683420107938106</v>
      </c>
      <c r="T124" s="2">
        <f t="shared" si="132"/>
        <v>0.01</v>
      </c>
      <c r="U124" s="14">
        <f t="shared" si="133"/>
        <v>1.1683420107938107E-3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4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5"/>
        <v>5.0000000000000001E-3</v>
      </c>
      <c r="AT124" s="1">
        <f t="shared" si="136"/>
        <v>6.6583420107938105E-3</v>
      </c>
      <c r="AU124" s="9">
        <f t="shared" si="137"/>
        <v>28.47</v>
      </c>
      <c r="AV124" s="1">
        <f t="shared" si="138"/>
        <v>0.33</v>
      </c>
      <c r="AW124" s="1">
        <f t="shared" si="139"/>
        <v>0</v>
      </c>
      <c r="AX124" s="1">
        <f t="shared" si="140"/>
        <v>0</v>
      </c>
      <c r="AZ124" s="1">
        <f t="shared" si="141"/>
        <v>0</v>
      </c>
      <c r="BA124" s="1">
        <f t="shared" si="142"/>
        <v>0</v>
      </c>
    </row>
    <row r="125" spans="1:53" x14ac:dyDescent="0.15">
      <c r="C125" s="7">
        <v>4</v>
      </c>
      <c r="D125" s="7">
        <v>10.4270633876333</v>
      </c>
      <c r="E125" s="10">
        <f t="shared" si="143"/>
        <v>4.1773860651290304</v>
      </c>
      <c r="F125" s="7" t="s">
        <v>83</v>
      </c>
      <c r="G125" s="1">
        <v>5</v>
      </c>
      <c r="H125" s="9">
        <f t="shared" si="123"/>
        <v>10.4270633876333</v>
      </c>
      <c r="I125" s="9">
        <f t="shared" si="124"/>
        <v>283.5770633876333</v>
      </c>
      <c r="J125" s="9">
        <f t="shared" si="125"/>
        <v>6.4630821323288623E-2</v>
      </c>
      <c r="K125" s="9">
        <f t="shared" si="126"/>
        <v>28.47</v>
      </c>
      <c r="L125" s="9">
        <f t="shared" si="127"/>
        <v>0.28470000000000001</v>
      </c>
      <c r="M125" s="1" t="s">
        <v>85</v>
      </c>
      <c r="N125" s="9">
        <f>(O124-P124)*$C$21/100</f>
        <v>1.0283460582106911</v>
      </c>
      <c r="O125" s="9">
        <f t="shared" si="144"/>
        <v>0.33882347674793101</v>
      </c>
      <c r="P125" s="9">
        <f t="shared" si="128"/>
        <v>2.1898439585830966E-2</v>
      </c>
      <c r="Q125" s="12">
        <f t="shared" si="129"/>
        <v>7.2264850633242186E-3</v>
      </c>
      <c r="R125" s="9">
        <f t="shared" si="130"/>
        <v>9.3951000000000007E-2</v>
      </c>
      <c r="S125" s="13">
        <f t="shared" si="131"/>
        <v>7.6917596016266118E-2</v>
      </c>
      <c r="T125" s="2">
        <f t="shared" si="132"/>
        <v>0.01</v>
      </c>
      <c r="U125" s="14">
        <f t="shared" si="133"/>
        <v>7.6917596016266116E-4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4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5"/>
        <v>5.0000000000000001E-3</v>
      </c>
      <c r="AT125" s="1">
        <f t="shared" si="136"/>
        <v>6.2591759601626608E-3</v>
      </c>
      <c r="AU125" s="9">
        <f t="shared" si="137"/>
        <v>28.47</v>
      </c>
      <c r="AV125" s="1">
        <f t="shared" si="138"/>
        <v>0.33</v>
      </c>
      <c r="AW125" s="1">
        <f t="shared" si="139"/>
        <v>0</v>
      </c>
      <c r="AX125" s="1">
        <f t="shared" si="140"/>
        <v>0</v>
      </c>
      <c r="AZ125" s="1">
        <f t="shared" si="141"/>
        <v>0</v>
      </c>
      <c r="BA125" s="1">
        <f t="shared" si="142"/>
        <v>0</v>
      </c>
    </row>
    <row r="126" spans="1:53" x14ac:dyDescent="0.15">
      <c r="C126" s="7">
        <v>5</v>
      </c>
      <c r="D126" s="7">
        <v>13.538016093806499</v>
      </c>
      <c r="E126" s="10">
        <f t="shared" si="143"/>
        <v>10.4270633876333</v>
      </c>
      <c r="F126" s="7" t="s">
        <v>85</v>
      </c>
      <c r="G126" s="1">
        <v>6</v>
      </c>
      <c r="H126" s="9">
        <f t="shared" si="123"/>
        <v>13.538016093806499</v>
      </c>
      <c r="I126" s="9">
        <f t="shared" si="124"/>
        <v>286.68801609380648</v>
      </c>
      <c r="J126" s="9">
        <f t="shared" si="125"/>
        <v>9.3810718957112599E-2</v>
      </c>
      <c r="K126" s="9">
        <f t="shared" si="126"/>
        <v>28.47</v>
      </c>
      <c r="L126" s="9">
        <f t="shared" si="127"/>
        <v>0.28470000000000001</v>
      </c>
      <c r="M126" s="1" t="s">
        <v>83</v>
      </c>
      <c r="O126" s="9">
        <f t="shared" si="144"/>
        <v>0.60162503716210003</v>
      </c>
      <c r="P126" s="9">
        <f t="shared" si="128"/>
        <v>5.6438877278776188E-2</v>
      </c>
      <c r="Q126" s="12">
        <f t="shared" si="129"/>
        <v>1.8624829501996142E-2</v>
      </c>
      <c r="R126" s="9">
        <f t="shared" si="130"/>
        <v>9.3951000000000007E-2</v>
      </c>
      <c r="S126" s="13">
        <f t="shared" si="131"/>
        <v>0.19823982184326022</v>
      </c>
      <c r="T126" s="2">
        <f t="shared" si="132"/>
        <v>0.01</v>
      </c>
      <c r="U126" s="14">
        <f t="shared" si="133"/>
        <v>1.9823982184326021E-3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4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5"/>
        <v>5.0000000000000001E-3</v>
      </c>
      <c r="AT126" s="1">
        <f t="shared" si="136"/>
        <v>7.4723982184326026E-3</v>
      </c>
      <c r="AU126" s="9">
        <f t="shared" si="137"/>
        <v>28.47</v>
      </c>
      <c r="AV126" s="1">
        <f t="shared" si="138"/>
        <v>0.33</v>
      </c>
      <c r="AW126" s="1">
        <f t="shared" si="139"/>
        <v>0</v>
      </c>
      <c r="AX126" s="1">
        <f t="shared" si="140"/>
        <v>0</v>
      </c>
      <c r="AZ126" s="1">
        <f t="shared" si="141"/>
        <v>0</v>
      </c>
      <c r="BA126" s="1">
        <f t="shared" si="142"/>
        <v>0</v>
      </c>
    </row>
    <row r="127" spans="1:53" x14ac:dyDescent="0.15">
      <c r="C127" s="7">
        <v>6</v>
      </c>
      <c r="D127" s="7">
        <v>17.344196725</v>
      </c>
      <c r="E127" s="10">
        <f t="shared" si="143"/>
        <v>13.538016093806499</v>
      </c>
      <c r="F127" s="7" t="s">
        <v>83</v>
      </c>
      <c r="G127" s="1">
        <v>7</v>
      </c>
      <c r="H127" s="9">
        <f t="shared" si="123"/>
        <v>17.344196725</v>
      </c>
      <c r="I127" s="9">
        <f t="shared" si="124"/>
        <v>290.49419672499999</v>
      </c>
      <c r="J127" s="9">
        <f t="shared" si="125"/>
        <v>0.14639042945439829</v>
      </c>
      <c r="K127" s="9">
        <f t="shared" si="126"/>
        <v>28.47</v>
      </c>
      <c r="L127" s="9">
        <f t="shared" si="127"/>
        <v>0.28470000000000001</v>
      </c>
      <c r="M127" s="1" t="s">
        <v>83</v>
      </c>
      <c r="O127" s="9">
        <f t="shared" si="144"/>
        <v>0.82988615988332393</v>
      </c>
      <c r="P127" s="9">
        <f t="shared" si="128"/>
        <v>0.12148739134358123</v>
      </c>
      <c r="Q127" s="12">
        <f t="shared" si="129"/>
        <v>4.009083914338181E-2</v>
      </c>
      <c r="R127" s="9">
        <f t="shared" si="130"/>
        <v>9.3951000000000007E-2</v>
      </c>
      <c r="S127" s="13">
        <f t="shared" si="131"/>
        <v>0.42672072828795654</v>
      </c>
      <c r="T127" s="2">
        <f t="shared" si="132"/>
        <v>0.01</v>
      </c>
      <c r="U127" s="14">
        <f t="shared" si="133"/>
        <v>4.2672072828795655E-3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4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5"/>
        <v>7.4999999999999997E-3</v>
      </c>
      <c r="AT127" s="1">
        <f t="shared" si="136"/>
        <v>1.4217207282879566E-2</v>
      </c>
      <c r="AU127" s="9">
        <f t="shared" si="137"/>
        <v>28.47</v>
      </c>
      <c r="AV127" s="1">
        <f t="shared" si="138"/>
        <v>0.33</v>
      </c>
      <c r="AW127" s="1">
        <f t="shared" si="139"/>
        <v>0</v>
      </c>
      <c r="AX127" s="1">
        <f t="shared" si="140"/>
        <v>0</v>
      </c>
      <c r="AZ127" s="1">
        <f t="shared" si="141"/>
        <v>0</v>
      </c>
      <c r="BA127" s="1">
        <f t="shared" si="142"/>
        <v>0</v>
      </c>
    </row>
    <row r="128" spans="1:53" x14ac:dyDescent="0.15">
      <c r="C128" s="7">
        <v>7</v>
      </c>
      <c r="D128" s="7">
        <v>17.456674079999999</v>
      </c>
      <c r="E128" s="10">
        <f t="shared" si="143"/>
        <v>17.344196725</v>
      </c>
      <c r="F128" s="7" t="s">
        <v>83</v>
      </c>
      <c r="G128" s="1">
        <v>8</v>
      </c>
      <c r="H128" s="9">
        <f t="shared" si="123"/>
        <v>17.456674079999999</v>
      </c>
      <c r="I128" s="9">
        <f t="shared" si="124"/>
        <v>290.60667407999995</v>
      </c>
      <c r="J128" s="9">
        <f t="shared" si="125"/>
        <v>0.1483019130673312</v>
      </c>
      <c r="K128" s="9">
        <f t="shared" si="126"/>
        <v>28.47</v>
      </c>
      <c r="L128" s="9">
        <f t="shared" si="127"/>
        <v>0.28470000000000001</v>
      </c>
      <c r="M128" s="1" t="s">
        <v>83</v>
      </c>
      <c r="O128" s="9">
        <f t="shared" si="144"/>
        <v>0.99309876853974277</v>
      </c>
      <c r="P128" s="9">
        <f t="shared" si="128"/>
        <v>0.1472784472392546</v>
      </c>
      <c r="Q128" s="12">
        <f t="shared" si="129"/>
        <v>4.8601887588954021E-2</v>
      </c>
      <c r="R128" s="9">
        <f t="shared" si="130"/>
        <v>9.3951000000000007E-2</v>
      </c>
      <c r="S128" s="13">
        <f t="shared" si="131"/>
        <v>0.51731101945646152</v>
      </c>
      <c r="T128" s="2">
        <f t="shared" si="132"/>
        <v>0.01</v>
      </c>
      <c r="U128" s="14">
        <f t="shared" si="133"/>
        <v>5.1731101945646151E-3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4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5"/>
        <v>7.4999999999999997E-3</v>
      </c>
      <c r="AT128" s="1">
        <f t="shared" si="136"/>
        <v>1.5123110194564617E-2</v>
      </c>
      <c r="AU128" s="9">
        <f t="shared" si="137"/>
        <v>28.47</v>
      </c>
      <c r="AV128" s="1">
        <f t="shared" si="138"/>
        <v>0.33</v>
      </c>
      <c r="AW128" s="1">
        <f t="shared" si="139"/>
        <v>0</v>
      </c>
      <c r="AX128" s="1">
        <f t="shared" si="140"/>
        <v>0</v>
      </c>
      <c r="AZ128" s="1">
        <f t="shared" si="141"/>
        <v>0</v>
      </c>
      <c r="BA128" s="1">
        <f t="shared" si="142"/>
        <v>0</v>
      </c>
    </row>
    <row r="129" spans="1:54" x14ac:dyDescent="0.15">
      <c r="C129" s="7">
        <v>8</v>
      </c>
      <c r="D129" s="7">
        <v>19.068475976129001</v>
      </c>
      <c r="E129" s="10">
        <f t="shared" si="143"/>
        <v>17.456674079999999</v>
      </c>
      <c r="F129" s="7" t="s">
        <v>83</v>
      </c>
      <c r="G129" s="1">
        <v>9</v>
      </c>
      <c r="H129" s="9">
        <f t="shared" si="123"/>
        <v>19.068475976129001</v>
      </c>
      <c r="I129" s="9">
        <f t="shared" si="124"/>
        <v>292.21847597612896</v>
      </c>
      <c r="J129" s="9">
        <f t="shared" si="125"/>
        <v>0.17840483866530621</v>
      </c>
      <c r="K129" s="9">
        <f t="shared" si="126"/>
        <v>28.47</v>
      </c>
      <c r="L129" s="9">
        <f t="shared" si="127"/>
        <v>0.28470000000000001</v>
      </c>
      <c r="M129" s="1" t="s">
        <v>83</v>
      </c>
      <c r="O129" s="9">
        <f t="shared" si="144"/>
        <v>1.1305203213004882</v>
      </c>
      <c r="P129" s="9">
        <f t="shared" si="128"/>
        <v>0.20169029552946374</v>
      </c>
      <c r="Q129" s="12">
        <f t="shared" si="129"/>
        <v>6.6557797524723045E-2</v>
      </c>
      <c r="R129" s="9">
        <f t="shared" si="130"/>
        <v>9.3951000000000007E-2</v>
      </c>
      <c r="S129" s="13">
        <f t="shared" si="131"/>
        <v>0.70843096427630403</v>
      </c>
      <c r="T129" s="2">
        <f t="shared" si="132"/>
        <v>0.01</v>
      </c>
      <c r="U129" s="14">
        <f t="shared" si="133"/>
        <v>7.0843096427630403E-3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4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5"/>
        <v>7.4999999999999997E-3</v>
      </c>
      <c r="AT129" s="1">
        <f t="shared" si="136"/>
        <v>1.7034309642763042E-2</v>
      </c>
      <c r="AU129" s="9">
        <f t="shared" si="137"/>
        <v>28.47</v>
      </c>
      <c r="AV129" s="1">
        <f t="shared" si="138"/>
        <v>0.33</v>
      </c>
      <c r="AW129" s="1">
        <f t="shared" si="139"/>
        <v>0</v>
      </c>
      <c r="AX129" s="1">
        <f t="shared" si="140"/>
        <v>0</v>
      </c>
      <c r="AZ129" s="1">
        <f t="shared" si="141"/>
        <v>0</v>
      </c>
      <c r="BA129" s="1">
        <f t="shared" si="142"/>
        <v>0</v>
      </c>
    </row>
    <row r="130" spans="1:54" x14ac:dyDescent="0.15">
      <c r="C130" s="7">
        <v>9</v>
      </c>
      <c r="D130" s="7">
        <v>15.940850095666701</v>
      </c>
      <c r="E130" s="10">
        <f t="shared" si="143"/>
        <v>19.068475976129001</v>
      </c>
      <c r="F130" s="7" t="s">
        <v>83</v>
      </c>
      <c r="G130" s="1">
        <v>10</v>
      </c>
      <c r="H130" s="9">
        <f t="shared" si="123"/>
        <v>15.940850095666701</v>
      </c>
      <c r="I130" s="9">
        <f t="shared" si="124"/>
        <v>289.09085009566667</v>
      </c>
      <c r="J130" s="9">
        <f t="shared" si="125"/>
        <v>0.12440834055642515</v>
      </c>
      <c r="K130" s="9">
        <f t="shared" si="126"/>
        <v>28.47</v>
      </c>
      <c r="L130" s="9">
        <f t="shared" si="127"/>
        <v>0.28470000000000001</v>
      </c>
      <c r="M130" s="1" t="s">
        <v>83</v>
      </c>
      <c r="O130" s="9">
        <f t="shared" si="144"/>
        <v>1.2135300257710244</v>
      </c>
      <c r="P130" s="9">
        <f t="shared" si="128"/>
        <v>0.150973256721569</v>
      </c>
      <c r="Q130" s="12">
        <f t="shared" si="129"/>
        <v>4.9821174718117769E-2</v>
      </c>
      <c r="R130" s="9">
        <f t="shared" si="130"/>
        <v>9.3951000000000007E-2</v>
      </c>
      <c r="S130" s="13">
        <f t="shared" si="131"/>
        <v>0.53028892420642426</v>
      </c>
      <c r="T130" s="2">
        <f t="shared" si="132"/>
        <v>0.01</v>
      </c>
      <c r="U130" s="14">
        <f t="shared" si="133"/>
        <v>5.3028892420642426E-3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4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5"/>
        <v>7.4999999999999997E-3</v>
      </c>
      <c r="AT130" s="1">
        <f t="shared" si="136"/>
        <v>1.5252889242064242E-2</v>
      </c>
      <c r="AU130" s="9">
        <f t="shared" si="137"/>
        <v>28.47</v>
      </c>
      <c r="AV130" s="1">
        <f t="shared" si="138"/>
        <v>0.33</v>
      </c>
      <c r="AW130" s="1">
        <f t="shared" si="139"/>
        <v>0</v>
      </c>
      <c r="AX130" s="1">
        <f t="shared" si="140"/>
        <v>0</v>
      </c>
      <c r="AZ130" s="1">
        <f t="shared" si="141"/>
        <v>0</v>
      </c>
      <c r="BA130" s="1">
        <f t="shared" si="142"/>
        <v>0</v>
      </c>
    </row>
    <row r="131" spans="1:54" x14ac:dyDescent="0.15">
      <c r="C131" s="7">
        <v>10</v>
      </c>
      <c r="D131" s="7">
        <v>7.8971862551935503</v>
      </c>
      <c r="E131" s="10">
        <f t="shared" si="143"/>
        <v>15.940850095666701</v>
      </c>
      <c r="F131" s="7" t="s">
        <v>83</v>
      </c>
      <c r="G131" s="1">
        <v>11</v>
      </c>
      <c r="H131" s="9">
        <f t="shared" si="123"/>
        <v>7.8971862551935503</v>
      </c>
      <c r="I131" s="9">
        <f t="shared" si="124"/>
        <v>281.04718625519354</v>
      </c>
      <c r="J131" s="9">
        <f t="shared" si="125"/>
        <v>4.744711462024085E-2</v>
      </c>
      <c r="K131" s="9">
        <f t="shared" si="126"/>
        <v>28.47</v>
      </c>
      <c r="L131" s="9">
        <f t="shared" si="127"/>
        <v>0.28470000000000001</v>
      </c>
      <c r="M131" s="1" t="s">
        <v>85</v>
      </c>
      <c r="N131" s="9">
        <f>(O130-P130)*$C$21/100</f>
        <v>1.0094289305969828</v>
      </c>
      <c r="O131" s="9">
        <f t="shared" si="144"/>
        <v>0.33782783845247266</v>
      </c>
      <c r="P131" s="9">
        <f t="shared" si="128"/>
        <v>1.6028956172962679E-2</v>
      </c>
      <c r="Q131" s="12">
        <f t="shared" si="129"/>
        <v>5.289555537077684E-3</v>
      </c>
      <c r="R131" s="9">
        <f t="shared" si="130"/>
        <v>9.3951000000000007E-2</v>
      </c>
      <c r="S131" s="13">
        <f t="shared" si="131"/>
        <v>5.6301215921892092E-2</v>
      </c>
      <c r="T131" s="2">
        <f t="shared" si="132"/>
        <v>0.01</v>
      </c>
      <c r="U131" s="14">
        <f t="shared" si="133"/>
        <v>5.6301215921892092E-4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4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5"/>
        <v>5.0000000000000001E-3</v>
      </c>
      <c r="AT131" s="1">
        <f t="shared" si="136"/>
        <v>6.053012159218921E-3</v>
      </c>
      <c r="AU131" s="9">
        <f t="shared" si="137"/>
        <v>28.47</v>
      </c>
      <c r="AV131" s="1">
        <f t="shared" si="138"/>
        <v>0.33</v>
      </c>
      <c r="AW131" s="1">
        <f t="shared" si="139"/>
        <v>0</v>
      </c>
      <c r="AX131" s="1">
        <f t="shared" si="140"/>
        <v>0</v>
      </c>
      <c r="AZ131" s="1">
        <f t="shared" si="141"/>
        <v>0</v>
      </c>
      <c r="BA131" s="1">
        <f t="shared" si="142"/>
        <v>0</v>
      </c>
    </row>
    <row r="132" spans="1:54" x14ac:dyDescent="0.15">
      <c r="C132" s="7">
        <v>11</v>
      </c>
      <c r="D132" s="7">
        <v>1.4921039864666701</v>
      </c>
      <c r="E132" s="10">
        <f t="shared" si="143"/>
        <v>7.8971862551935503</v>
      </c>
      <c r="F132" s="7" t="s">
        <v>85</v>
      </c>
      <c r="G132" s="1">
        <v>12</v>
      </c>
      <c r="H132" s="9">
        <f t="shared" si="123"/>
        <v>1.4921039864666701</v>
      </c>
      <c r="I132" s="9">
        <f t="shared" si="124"/>
        <v>274.64210398646662</v>
      </c>
      <c r="J132" s="9">
        <f t="shared" si="125"/>
        <v>2.1150166847029434E-2</v>
      </c>
      <c r="K132" s="9">
        <f t="shared" si="126"/>
        <v>28.47</v>
      </c>
      <c r="L132" s="9">
        <f t="shared" si="127"/>
        <v>0.28470000000000001</v>
      </c>
      <c r="M132" s="1" t="s">
        <v>83</v>
      </c>
      <c r="O132" s="9">
        <f t="shared" si="144"/>
        <v>0.60649888227950999</v>
      </c>
      <c r="P132" s="9">
        <f t="shared" si="128"/>
        <v>1.28275525527485E-2</v>
      </c>
      <c r="Q132" s="12">
        <f t="shared" si="129"/>
        <v>4.2330923424070055E-3</v>
      </c>
      <c r="R132" s="9">
        <f t="shared" si="130"/>
        <v>9.3951000000000007E-2</v>
      </c>
      <c r="S132" s="13">
        <f t="shared" si="131"/>
        <v>4.5056384098168249E-2</v>
      </c>
      <c r="T132" s="2">
        <f t="shared" si="132"/>
        <v>0.01</v>
      </c>
      <c r="U132" s="14">
        <f t="shared" si="133"/>
        <v>4.5056384098168248E-4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4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5"/>
        <v>5.0000000000000001E-3</v>
      </c>
      <c r="AT132" s="1">
        <f t="shared" si="136"/>
        <v>5.9405638409816821E-3</v>
      </c>
      <c r="AU132" s="9">
        <f t="shared" si="137"/>
        <v>28.47</v>
      </c>
      <c r="AV132" s="1">
        <f t="shared" si="138"/>
        <v>0.33</v>
      </c>
      <c r="AW132" s="1">
        <f t="shared" si="139"/>
        <v>0</v>
      </c>
      <c r="AX132" s="1">
        <f t="shared" si="140"/>
        <v>0</v>
      </c>
      <c r="AY132" s="1">
        <f>SUM(AX121:AX132)</f>
        <v>0</v>
      </c>
      <c r="AZ132" s="1">
        <f t="shared" si="141"/>
        <v>0</v>
      </c>
      <c r="BA132" s="1">
        <f t="shared" si="142"/>
        <v>0</v>
      </c>
      <c r="BB132" s="1">
        <f>SUM(BA121:BA132)</f>
        <v>0</v>
      </c>
    </row>
    <row r="133" spans="1:54" x14ac:dyDescent="0.3">
      <c r="C133" s="7">
        <v>12</v>
      </c>
      <c r="D133" s="19">
        <v>0.69410592783870895</v>
      </c>
      <c r="E133" s="10">
        <f t="shared" si="143"/>
        <v>1.4921039864666701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v>0</v>
      </c>
      <c r="E136" s="7"/>
      <c r="F136" s="7"/>
      <c r="G136" s="1">
        <v>1</v>
      </c>
      <c r="H136" s="9">
        <f t="shared" ref="H136:H147" si="145">E137</f>
        <v>0</v>
      </c>
      <c r="I136" s="9">
        <f t="shared" ref="I136:I147" si="146">H136+273.15</f>
        <v>273.14999999999998</v>
      </c>
      <c r="J136" s="9">
        <f t="shared" ref="J136:J147" si="147">EXP(($C$15*(I136-$C$13))/($C$16*I136*$C$13))</f>
        <v>1.7426374748752829E-2</v>
      </c>
      <c r="K136" s="9">
        <f t="shared" ref="K136:K147" si="148">$B$136/12</f>
        <v>75.904791666666668</v>
      </c>
      <c r="L136" s="9">
        <f t="shared" ref="L136:L147" si="149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0">O136*J136</f>
        <v>1.3227453448093443E-2</v>
      </c>
      <c r="Q136" s="12">
        <f t="shared" ref="Q136:Q147" si="151">P136*$B$138</f>
        <v>3.4391378965042954E-3</v>
      </c>
      <c r="R136" s="9">
        <f t="shared" ref="R136:R147" si="152">L136*$B$138</f>
        <v>0.19735245833333334</v>
      </c>
      <c r="S136" s="13">
        <f t="shared" ref="S136:S147" si="153">Q136/R136</f>
        <v>1.7426374748752832E-2</v>
      </c>
      <c r="T136" s="2">
        <f t="shared" ref="T136:T147" si="154">$B$137/100</f>
        <v>0.01</v>
      </c>
      <c r="U136" s="14">
        <f t="shared" ref="U136:U147" si="155">S136*T136</f>
        <v>1.7426374748752833E-4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6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7">AR136*AQ136</f>
        <v>5.0000000000000001E-3</v>
      </c>
      <c r="AT136" s="1">
        <f t="shared" ref="AT136:AT147" si="158">(AS136+AM136+AD136+AA136+U136+X136+AG136+AJ136+AP136)</f>
        <v>5.6642637474875286E-3</v>
      </c>
      <c r="AU136" s="9">
        <f t="shared" ref="AU136:AU147" si="159">$B$136/12</f>
        <v>75.904791666666668</v>
      </c>
      <c r="AV136" s="1">
        <f t="shared" ref="AV136:AV147" si="160">$B$138</f>
        <v>0.26</v>
      </c>
      <c r="AW136" s="1">
        <f t="shared" ref="AW136:AW147" si="161">$E$10/12</f>
        <v>0</v>
      </c>
      <c r="AX136" s="1">
        <f t="shared" ref="AX136:AX147" si="162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v>-2.1072333553548401</v>
      </c>
      <c r="E137" s="10">
        <f t="shared" ref="E137:E148" si="163">D136</f>
        <v>0</v>
      </c>
      <c r="F137" s="7" t="s">
        <v>83</v>
      </c>
      <c r="G137" s="1">
        <v>2</v>
      </c>
      <c r="H137" s="9">
        <f t="shared" si="145"/>
        <v>-2.1072333553548401</v>
      </c>
      <c r="I137" s="9">
        <f t="shared" si="146"/>
        <v>271.04276664464516</v>
      </c>
      <c r="J137" s="9">
        <f t="shared" si="147"/>
        <v>1.3208375415372047E-2</v>
      </c>
      <c r="K137" s="9">
        <f t="shared" si="148"/>
        <v>75.904791666666668</v>
      </c>
      <c r="L137" s="9">
        <f t="shared" si="149"/>
        <v>0.75904791666666671</v>
      </c>
      <c r="M137" s="1" t="s">
        <v>83</v>
      </c>
      <c r="O137" s="9">
        <f t="shared" ref="O137:O147" si="164">L137+O136-P136-N137</f>
        <v>1.50486837988524</v>
      </c>
      <c r="P137" s="9">
        <f t="shared" si="150"/>
        <v>1.9876866512246967E-2</v>
      </c>
      <c r="Q137" s="12">
        <f t="shared" si="151"/>
        <v>5.1679852931842112E-3</v>
      </c>
      <c r="R137" s="9">
        <f t="shared" si="152"/>
        <v>0.19735245833333334</v>
      </c>
      <c r="S137" s="13">
        <f t="shared" si="153"/>
        <v>2.6186576730933608E-2</v>
      </c>
      <c r="T137" s="2">
        <f t="shared" si="154"/>
        <v>0.01</v>
      </c>
      <c r="U137" s="14">
        <f t="shared" si="155"/>
        <v>2.6186576730933609E-4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6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7"/>
        <v>5.0000000000000001E-3</v>
      </c>
      <c r="AT137" s="1">
        <f t="shared" si="158"/>
        <v>5.751865767309336E-3</v>
      </c>
      <c r="AU137" s="9">
        <f t="shared" si="159"/>
        <v>75.904791666666668</v>
      </c>
      <c r="AV137" s="1">
        <f t="shared" si="160"/>
        <v>0.26</v>
      </c>
      <c r="AW137" s="1">
        <f t="shared" si="161"/>
        <v>0</v>
      </c>
      <c r="AX137" s="1">
        <f t="shared" si="162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v>-2.4300081525000001</v>
      </c>
      <c r="E138" s="10">
        <f t="shared" si="163"/>
        <v>-2.1072333553548401</v>
      </c>
      <c r="F138" s="7" t="s">
        <v>83</v>
      </c>
      <c r="G138" s="1">
        <v>3</v>
      </c>
      <c r="H138" s="9">
        <f t="shared" si="145"/>
        <v>-2.4300081525000001</v>
      </c>
      <c r="I138" s="9">
        <f t="shared" si="146"/>
        <v>270.71999184749995</v>
      </c>
      <c r="J138" s="9">
        <f t="shared" si="147"/>
        <v>1.2654592926527972E-2</v>
      </c>
      <c r="K138" s="9">
        <f t="shared" si="148"/>
        <v>75.904791666666668</v>
      </c>
      <c r="L138" s="9">
        <f t="shared" si="149"/>
        <v>0.75904791666666671</v>
      </c>
      <c r="M138" s="1" t="s">
        <v>83</v>
      </c>
      <c r="O138" s="9">
        <f t="shared" si="164"/>
        <v>2.2440394300396598</v>
      </c>
      <c r="P138" s="9">
        <f t="shared" si="150"/>
        <v>2.8397405498229739E-2</v>
      </c>
      <c r="Q138" s="12">
        <f t="shared" si="151"/>
        <v>7.3833254295397324E-3</v>
      </c>
      <c r="R138" s="9">
        <f t="shared" si="152"/>
        <v>0.19735245833333334</v>
      </c>
      <c r="S138" s="13">
        <f t="shared" si="153"/>
        <v>3.741187463228407E-2</v>
      </c>
      <c r="T138" s="2">
        <f t="shared" si="154"/>
        <v>0.01</v>
      </c>
      <c r="U138" s="14">
        <f t="shared" si="155"/>
        <v>3.7411874632284071E-4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6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7"/>
        <v>5.0000000000000001E-3</v>
      </c>
      <c r="AT138" s="1">
        <f t="shared" si="158"/>
        <v>5.864118746322841E-3</v>
      </c>
      <c r="AU138" s="9">
        <f t="shared" si="159"/>
        <v>75.904791666666668</v>
      </c>
      <c r="AV138" s="1">
        <f t="shared" si="160"/>
        <v>0.26</v>
      </c>
      <c r="AW138" s="1">
        <f t="shared" si="161"/>
        <v>0</v>
      </c>
      <c r="AX138" s="1">
        <f t="shared" si="162"/>
        <v>0</v>
      </c>
    </row>
    <row r="139" spans="1:54" x14ac:dyDescent="0.15">
      <c r="C139" s="7">
        <v>3</v>
      </c>
      <c r="D139" s="7">
        <v>4.1773860651290304</v>
      </c>
      <c r="E139" s="10">
        <f t="shared" si="163"/>
        <v>-2.4300081525000001</v>
      </c>
      <c r="F139" s="7" t="s">
        <v>83</v>
      </c>
      <c r="G139" s="1">
        <v>4</v>
      </c>
      <c r="H139" s="9">
        <f t="shared" si="145"/>
        <v>4.1773860651290304</v>
      </c>
      <c r="I139" s="9">
        <f t="shared" si="146"/>
        <v>277.32738606512902</v>
      </c>
      <c r="J139" s="9">
        <f t="shared" si="147"/>
        <v>2.9812437153938241E-2</v>
      </c>
      <c r="K139" s="9">
        <f t="shared" si="148"/>
        <v>75.904791666666668</v>
      </c>
      <c r="L139" s="9">
        <f t="shared" si="149"/>
        <v>0.75904791666666671</v>
      </c>
      <c r="M139" s="1" t="s">
        <v>83</v>
      </c>
      <c r="O139" s="9">
        <f t="shared" si="164"/>
        <v>2.9746899412080969</v>
      </c>
      <c r="P139" s="9">
        <f t="shared" si="150"/>
        <v>8.8682756924718636E-2</v>
      </c>
      <c r="Q139" s="12">
        <f t="shared" si="151"/>
        <v>2.3057516800426846E-2</v>
      </c>
      <c r="R139" s="9">
        <f t="shared" si="152"/>
        <v>0.19735245833333334</v>
      </c>
      <c r="S139" s="13">
        <f t="shared" si="153"/>
        <v>0.1168342010793811</v>
      </c>
      <c r="T139" s="2">
        <f t="shared" si="154"/>
        <v>0.01</v>
      </c>
      <c r="U139" s="14">
        <f t="shared" si="155"/>
        <v>1.1683420107938111E-3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6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7"/>
        <v>5.0000000000000001E-3</v>
      </c>
      <c r="AT139" s="1">
        <f t="shared" si="158"/>
        <v>6.6583420107938114E-3</v>
      </c>
      <c r="AU139" s="9">
        <f t="shared" si="159"/>
        <v>75.904791666666668</v>
      </c>
      <c r="AV139" s="1">
        <f t="shared" si="160"/>
        <v>0.26</v>
      </c>
      <c r="AW139" s="1">
        <f t="shared" si="161"/>
        <v>0</v>
      </c>
      <c r="AX139" s="1">
        <f t="shared" si="162"/>
        <v>0</v>
      </c>
    </row>
    <row r="140" spans="1:54" x14ac:dyDescent="0.15">
      <c r="C140" s="7">
        <v>4</v>
      </c>
      <c r="D140" s="7">
        <v>10.4270633876333</v>
      </c>
      <c r="E140" s="10">
        <f t="shared" si="163"/>
        <v>4.1773860651290304</v>
      </c>
      <c r="F140" s="7" t="s">
        <v>83</v>
      </c>
      <c r="G140" s="1">
        <v>5</v>
      </c>
      <c r="H140" s="9">
        <f t="shared" si="145"/>
        <v>10.4270633876333</v>
      </c>
      <c r="I140" s="9">
        <f t="shared" si="146"/>
        <v>283.5770633876333</v>
      </c>
      <c r="J140" s="9">
        <f t="shared" si="147"/>
        <v>6.4630821323288623E-2</v>
      </c>
      <c r="K140" s="9">
        <f t="shared" si="148"/>
        <v>75.904791666666668</v>
      </c>
      <c r="L140" s="9">
        <f t="shared" si="149"/>
        <v>0.75904791666666671</v>
      </c>
      <c r="M140" s="1" t="s">
        <v>85</v>
      </c>
      <c r="N140" s="9">
        <f>(O139-P139)*$C$24/100</f>
        <v>0</v>
      </c>
      <c r="O140" s="9">
        <f t="shared" si="164"/>
        <v>3.6450551009500449</v>
      </c>
      <c r="P140" s="9">
        <f t="shared" si="150"/>
        <v>0.23558290494304412</v>
      </c>
      <c r="Q140" s="12">
        <f t="shared" si="151"/>
        <v>6.1251555285191474E-2</v>
      </c>
      <c r="R140" s="9">
        <f t="shared" si="152"/>
        <v>0.19735245833333334</v>
      </c>
      <c r="S140" s="13">
        <f t="shared" si="153"/>
        <v>0.31036631518283919</v>
      </c>
      <c r="T140" s="2">
        <f t="shared" si="154"/>
        <v>0.01</v>
      </c>
      <c r="U140" s="14">
        <f t="shared" si="155"/>
        <v>3.1036631518283919E-3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6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7"/>
        <v>5.0000000000000001E-3</v>
      </c>
      <c r="AT140" s="1">
        <f t="shared" si="158"/>
        <v>8.5936631518283915E-3</v>
      </c>
      <c r="AU140" s="9">
        <f t="shared" si="159"/>
        <v>75.904791666666668</v>
      </c>
      <c r="AV140" s="1">
        <f t="shared" si="160"/>
        <v>0.26</v>
      </c>
      <c r="AW140" s="1">
        <f t="shared" si="161"/>
        <v>0</v>
      </c>
      <c r="AX140" s="1">
        <f t="shared" si="162"/>
        <v>0</v>
      </c>
    </row>
    <row r="141" spans="1:54" x14ac:dyDescent="0.15">
      <c r="C141" s="7">
        <v>5</v>
      </c>
      <c r="D141" s="7">
        <v>13.538016093806499</v>
      </c>
      <c r="E141" s="10">
        <f t="shared" si="163"/>
        <v>10.4270633876333</v>
      </c>
      <c r="F141" s="7" t="s">
        <v>85</v>
      </c>
      <c r="G141" s="1">
        <v>6</v>
      </c>
      <c r="H141" s="9">
        <f t="shared" si="145"/>
        <v>13.538016093806499</v>
      </c>
      <c r="I141" s="9">
        <f t="shared" si="146"/>
        <v>286.68801609380648</v>
      </c>
      <c r="J141" s="9">
        <f t="shared" si="147"/>
        <v>9.3810718957112599E-2</v>
      </c>
      <c r="K141" s="9">
        <f t="shared" si="148"/>
        <v>75.904791666666668</v>
      </c>
      <c r="L141" s="9">
        <f t="shared" si="149"/>
        <v>0.75904791666666671</v>
      </c>
      <c r="M141" s="1" t="s">
        <v>83</v>
      </c>
      <c r="O141" s="9">
        <f t="shared" si="164"/>
        <v>4.1685201126736677</v>
      </c>
      <c r="P141" s="9">
        <f t="shared" si="150"/>
        <v>0.3910518687571008</v>
      </c>
      <c r="Q141" s="12">
        <f t="shared" si="151"/>
        <v>0.10167348587684621</v>
      </c>
      <c r="R141" s="9">
        <f t="shared" si="152"/>
        <v>0.19735245833333334</v>
      </c>
      <c r="S141" s="13">
        <f t="shared" si="153"/>
        <v>0.51518732898232811</v>
      </c>
      <c r="T141" s="2">
        <f t="shared" si="154"/>
        <v>0.01</v>
      </c>
      <c r="U141" s="14">
        <f t="shared" si="155"/>
        <v>5.1518732898232812E-3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6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7"/>
        <v>5.0000000000000001E-3</v>
      </c>
      <c r="AT141" s="1">
        <f t="shared" si="158"/>
        <v>1.0641873289823283E-2</v>
      </c>
      <c r="AU141" s="9">
        <f t="shared" si="159"/>
        <v>75.904791666666668</v>
      </c>
      <c r="AV141" s="1">
        <f t="shared" si="160"/>
        <v>0.26</v>
      </c>
      <c r="AW141" s="1">
        <f t="shared" si="161"/>
        <v>0</v>
      </c>
      <c r="AX141" s="1">
        <f t="shared" si="162"/>
        <v>0</v>
      </c>
    </row>
    <row r="142" spans="1:54" x14ac:dyDescent="0.15">
      <c r="C142" s="7">
        <v>6</v>
      </c>
      <c r="D142" s="7">
        <v>17.344196725</v>
      </c>
      <c r="E142" s="10">
        <f t="shared" si="163"/>
        <v>13.538016093806499</v>
      </c>
      <c r="F142" s="7" t="s">
        <v>83</v>
      </c>
      <c r="G142" s="1">
        <v>7</v>
      </c>
      <c r="H142" s="9">
        <f t="shared" si="145"/>
        <v>17.344196725</v>
      </c>
      <c r="I142" s="9">
        <f t="shared" si="146"/>
        <v>290.49419672499999</v>
      </c>
      <c r="J142" s="9">
        <f t="shared" si="147"/>
        <v>0.14639042945439829</v>
      </c>
      <c r="K142" s="9">
        <f t="shared" si="148"/>
        <v>75.904791666666668</v>
      </c>
      <c r="L142" s="9">
        <f t="shared" si="149"/>
        <v>0.75904791666666671</v>
      </c>
      <c r="M142" s="1" t="s">
        <v>83</v>
      </c>
      <c r="O142" s="9">
        <f t="shared" si="164"/>
        <v>4.5365161605832336</v>
      </c>
      <c r="P142" s="9">
        <f t="shared" si="150"/>
        <v>0.66410254897459764</v>
      </c>
      <c r="Q142" s="12">
        <f t="shared" si="151"/>
        <v>0.1726666627333954</v>
      </c>
      <c r="R142" s="9">
        <f t="shared" si="152"/>
        <v>0.19735245833333334</v>
      </c>
      <c r="S142" s="13">
        <f t="shared" si="153"/>
        <v>0.87491518571183435</v>
      </c>
      <c r="T142" s="2">
        <f t="shared" si="154"/>
        <v>0.01</v>
      </c>
      <c r="U142" s="14">
        <f t="shared" si="155"/>
        <v>8.7491518571183435E-3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6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7"/>
        <v>7.4999999999999997E-3</v>
      </c>
      <c r="AT142" s="1">
        <f t="shared" si="158"/>
        <v>1.8699151857118346E-2</v>
      </c>
      <c r="AU142" s="9">
        <f t="shared" si="159"/>
        <v>75.904791666666668</v>
      </c>
      <c r="AV142" s="1">
        <f t="shared" si="160"/>
        <v>0.26</v>
      </c>
      <c r="AW142" s="1">
        <f t="shared" si="161"/>
        <v>0</v>
      </c>
      <c r="AX142" s="1">
        <f t="shared" si="162"/>
        <v>0</v>
      </c>
    </row>
    <row r="143" spans="1:54" x14ac:dyDescent="0.15">
      <c r="C143" s="7">
        <v>7</v>
      </c>
      <c r="D143" s="7">
        <v>17.456674079999999</v>
      </c>
      <c r="E143" s="10">
        <f t="shared" si="163"/>
        <v>17.344196725</v>
      </c>
      <c r="F143" s="7" t="s">
        <v>83</v>
      </c>
      <c r="G143" s="1">
        <v>8</v>
      </c>
      <c r="H143" s="9">
        <f t="shared" si="145"/>
        <v>17.456674079999999</v>
      </c>
      <c r="I143" s="9">
        <f t="shared" si="146"/>
        <v>290.60667407999995</v>
      </c>
      <c r="J143" s="9">
        <f t="shared" si="147"/>
        <v>0.1483019130673312</v>
      </c>
      <c r="K143" s="9">
        <f t="shared" si="148"/>
        <v>75.904791666666668</v>
      </c>
      <c r="L143" s="9">
        <f t="shared" si="149"/>
        <v>0.75904791666666671</v>
      </c>
      <c r="M143" s="1" t="s">
        <v>83</v>
      </c>
      <c r="O143" s="9">
        <f t="shared" si="164"/>
        <v>4.6314615282753024</v>
      </c>
      <c r="P143" s="9">
        <f t="shared" si="150"/>
        <v>0.68685460494097283</v>
      </c>
      <c r="Q143" s="12">
        <f t="shared" si="151"/>
        <v>0.17858219728465294</v>
      </c>
      <c r="R143" s="9">
        <f t="shared" si="152"/>
        <v>0.19735245833333334</v>
      </c>
      <c r="S143" s="13">
        <f t="shared" si="153"/>
        <v>0.90488965170640567</v>
      </c>
      <c r="T143" s="2">
        <f t="shared" si="154"/>
        <v>0.01</v>
      </c>
      <c r="U143" s="14">
        <f t="shared" si="155"/>
        <v>9.0488965170640572E-3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6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7"/>
        <v>7.4999999999999997E-3</v>
      </c>
      <c r="AT143" s="1">
        <f t="shared" si="158"/>
        <v>1.8998896517064059E-2</v>
      </c>
      <c r="AU143" s="9">
        <f t="shared" si="159"/>
        <v>75.904791666666668</v>
      </c>
      <c r="AV143" s="1">
        <f t="shared" si="160"/>
        <v>0.26</v>
      </c>
      <c r="AW143" s="1">
        <f t="shared" si="161"/>
        <v>0</v>
      </c>
      <c r="AX143" s="1">
        <f t="shared" si="162"/>
        <v>0</v>
      </c>
    </row>
    <row r="144" spans="1:54" x14ac:dyDescent="0.15">
      <c r="C144" s="7">
        <v>8</v>
      </c>
      <c r="D144" s="7">
        <v>19.068475976129001</v>
      </c>
      <c r="E144" s="10">
        <f t="shared" si="163"/>
        <v>17.456674079999999</v>
      </c>
      <c r="F144" s="7" t="s">
        <v>83</v>
      </c>
      <c r="G144" s="1">
        <v>9</v>
      </c>
      <c r="H144" s="9">
        <f t="shared" si="145"/>
        <v>19.068475976129001</v>
      </c>
      <c r="I144" s="9">
        <f t="shared" si="146"/>
        <v>292.21847597612896</v>
      </c>
      <c r="J144" s="9">
        <f t="shared" si="147"/>
        <v>0.17840483866530621</v>
      </c>
      <c r="K144" s="9">
        <f t="shared" si="148"/>
        <v>75.904791666666668</v>
      </c>
      <c r="L144" s="9">
        <f t="shared" si="149"/>
        <v>0.75904791666666671</v>
      </c>
      <c r="M144" s="1" t="s">
        <v>83</v>
      </c>
      <c r="O144" s="9">
        <f t="shared" si="164"/>
        <v>4.7036548400009961</v>
      </c>
      <c r="P144" s="9">
        <f t="shared" si="150"/>
        <v>0.83915478286766443</v>
      </c>
      <c r="Q144" s="12">
        <f t="shared" si="151"/>
        <v>0.21818024354559276</v>
      </c>
      <c r="R144" s="9">
        <f t="shared" si="152"/>
        <v>0.19735245833333334</v>
      </c>
      <c r="S144" s="13">
        <f t="shared" si="153"/>
        <v>1.1055359805910334</v>
      </c>
      <c r="T144" s="2">
        <f t="shared" si="154"/>
        <v>0.01</v>
      </c>
      <c r="U144" s="14">
        <f t="shared" si="155"/>
        <v>1.1055359805910334E-2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6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7"/>
        <v>7.4999999999999997E-3</v>
      </c>
      <c r="AT144" s="1">
        <f t="shared" si="158"/>
        <v>2.1005359805910333E-2</v>
      </c>
      <c r="AU144" s="9">
        <f t="shared" si="159"/>
        <v>75.904791666666668</v>
      </c>
      <c r="AV144" s="1">
        <f t="shared" si="160"/>
        <v>0.26</v>
      </c>
      <c r="AW144" s="1">
        <f t="shared" si="161"/>
        <v>0</v>
      </c>
      <c r="AX144" s="1">
        <f t="shared" si="162"/>
        <v>0</v>
      </c>
    </row>
    <row r="145" spans="3:51" x14ac:dyDescent="0.15">
      <c r="C145" s="7">
        <v>9</v>
      </c>
      <c r="D145" s="7">
        <v>15.940850095666701</v>
      </c>
      <c r="E145" s="10">
        <f t="shared" si="163"/>
        <v>19.068475976129001</v>
      </c>
      <c r="F145" s="7" t="s">
        <v>83</v>
      </c>
      <c r="G145" s="1">
        <v>10</v>
      </c>
      <c r="H145" s="9">
        <f t="shared" si="145"/>
        <v>15.940850095666701</v>
      </c>
      <c r="I145" s="9">
        <f t="shared" si="146"/>
        <v>289.09085009566667</v>
      </c>
      <c r="J145" s="9">
        <f t="shared" si="147"/>
        <v>0.12440834055642515</v>
      </c>
      <c r="K145" s="9">
        <f t="shared" si="148"/>
        <v>75.904791666666668</v>
      </c>
      <c r="L145" s="9">
        <f t="shared" si="149"/>
        <v>0.75904791666666671</v>
      </c>
      <c r="M145" s="1" t="s">
        <v>83</v>
      </c>
      <c r="O145" s="9">
        <f t="shared" si="164"/>
        <v>4.6235479737999983</v>
      </c>
      <c r="P145" s="9">
        <f t="shared" si="150"/>
        <v>0.57520793090347966</v>
      </c>
      <c r="Q145" s="12">
        <f t="shared" si="151"/>
        <v>0.14955406203490471</v>
      </c>
      <c r="R145" s="9">
        <f t="shared" si="152"/>
        <v>0.19735245833333334</v>
      </c>
      <c r="S145" s="13">
        <f t="shared" si="153"/>
        <v>0.75780187030811685</v>
      </c>
      <c r="T145" s="2">
        <f t="shared" si="154"/>
        <v>0.01</v>
      </c>
      <c r="U145" s="14">
        <f t="shared" si="155"/>
        <v>7.5780187030811685E-3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6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7"/>
        <v>7.4999999999999997E-3</v>
      </c>
      <c r="AT145" s="1">
        <f t="shared" si="158"/>
        <v>1.7528018703081169E-2</v>
      </c>
      <c r="AU145" s="9">
        <f t="shared" si="159"/>
        <v>75.904791666666668</v>
      </c>
      <c r="AV145" s="1">
        <f t="shared" si="160"/>
        <v>0.26</v>
      </c>
      <c r="AW145" s="1">
        <f t="shared" si="161"/>
        <v>0</v>
      </c>
      <c r="AX145" s="1">
        <f t="shared" si="162"/>
        <v>0</v>
      </c>
    </row>
    <row r="146" spans="3:51" x14ac:dyDescent="0.15">
      <c r="C146" s="7">
        <v>10</v>
      </c>
      <c r="D146" s="7">
        <v>7.8971862551935503</v>
      </c>
      <c r="E146" s="10">
        <f t="shared" si="163"/>
        <v>15.940850095666701</v>
      </c>
      <c r="F146" s="7" t="s">
        <v>83</v>
      </c>
      <c r="G146" s="1">
        <v>11</v>
      </c>
      <c r="H146" s="9">
        <f t="shared" si="145"/>
        <v>7.8971862551935503</v>
      </c>
      <c r="I146" s="9">
        <f t="shared" si="146"/>
        <v>281.04718625519354</v>
      </c>
      <c r="J146" s="9">
        <f t="shared" si="147"/>
        <v>4.744711462024085E-2</v>
      </c>
      <c r="K146" s="9">
        <f t="shared" si="148"/>
        <v>75.904791666666668</v>
      </c>
      <c r="L146" s="9">
        <f t="shared" si="149"/>
        <v>0.75904791666666671</v>
      </c>
      <c r="M146" s="1" t="s">
        <v>85</v>
      </c>
      <c r="N146" s="9">
        <f>(O145-P145)*$C$24/100</f>
        <v>0</v>
      </c>
      <c r="O146" s="9">
        <f t="shared" si="164"/>
        <v>4.8073879595631857</v>
      </c>
      <c r="P146" s="9">
        <f t="shared" si="150"/>
        <v>0.22809668754136025</v>
      </c>
      <c r="Q146" s="12">
        <f t="shared" si="151"/>
        <v>5.9305138760753669E-2</v>
      </c>
      <c r="R146" s="9">
        <f t="shared" si="152"/>
        <v>0.19735245833333334</v>
      </c>
      <c r="S146" s="13">
        <f t="shared" si="153"/>
        <v>0.30050367379050213</v>
      </c>
      <c r="T146" s="2">
        <f t="shared" si="154"/>
        <v>0.01</v>
      </c>
      <c r="U146" s="14">
        <f t="shared" si="155"/>
        <v>3.0050367379050214E-3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6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7"/>
        <v>5.0000000000000001E-3</v>
      </c>
      <c r="AT146" s="1">
        <f t="shared" si="158"/>
        <v>8.4950367379050228E-3</v>
      </c>
      <c r="AU146" s="9">
        <f t="shared" si="159"/>
        <v>75.904791666666668</v>
      </c>
      <c r="AV146" s="1">
        <f t="shared" si="160"/>
        <v>0.26</v>
      </c>
      <c r="AW146" s="1">
        <f t="shared" si="161"/>
        <v>0</v>
      </c>
      <c r="AX146" s="1">
        <f t="shared" si="162"/>
        <v>0</v>
      </c>
    </row>
    <row r="147" spans="3:51" x14ac:dyDescent="0.15">
      <c r="C147" s="7">
        <v>11</v>
      </c>
      <c r="D147" s="7">
        <v>1.4921039864666701</v>
      </c>
      <c r="E147" s="10">
        <f t="shared" si="163"/>
        <v>7.8971862551935503</v>
      </c>
      <c r="F147" s="7" t="s">
        <v>85</v>
      </c>
      <c r="G147" s="1">
        <v>12</v>
      </c>
      <c r="H147" s="9">
        <f t="shared" si="145"/>
        <v>1.4921039864666701</v>
      </c>
      <c r="I147" s="9">
        <f t="shared" si="146"/>
        <v>274.64210398646662</v>
      </c>
      <c r="J147" s="9">
        <f t="shared" si="147"/>
        <v>2.1150166847029434E-2</v>
      </c>
      <c r="K147" s="9">
        <f t="shared" si="148"/>
        <v>75.904791666666668</v>
      </c>
      <c r="L147" s="9">
        <f t="shared" si="149"/>
        <v>0.75904791666666671</v>
      </c>
      <c r="M147" s="1" t="s">
        <v>83</v>
      </c>
      <c r="O147" s="9">
        <f t="shared" si="164"/>
        <v>5.3383391886884919</v>
      </c>
      <c r="P147" s="9">
        <f t="shared" si="150"/>
        <v>0.11290676452679735</v>
      </c>
      <c r="Q147" s="12">
        <f t="shared" si="151"/>
        <v>2.9355758776967313E-2</v>
      </c>
      <c r="R147" s="9">
        <f t="shared" si="152"/>
        <v>0.19735245833333334</v>
      </c>
      <c r="S147" s="13">
        <f t="shared" si="153"/>
        <v>0.14874787486753616</v>
      </c>
      <c r="T147" s="2">
        <f t="shared" si="154"/>
        <v>0.01</v>
      </c>
      <c r="U147" s="14">
        <f t="shared" si="155"/>
        <v>1.4874787486753617E-3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6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7"/>
        <v>5.0000000000000001E-3</v>
      </c>
      <c r="AT147" s="1">
        <f t="shared" si="158"/>
        <v>6.9774787486753618E-3</v>
      </c>
      <c r="AU147" s="9">
        <f t="shared" si="159"/>
        <v>75.904791666666668</v>
      </c>
      <c r="AV147" s="1">
        <f t="shared" si="160"/>
        <v>0.26</v>
      </c>
      <c r="AW147" s="1">
        <f t="shared" si="161"/>
        <v>0</v>
      </c>
      <c r="AX147" s="1">
        <f t="shared" si="162"/>
        <v>0</v>
      </c>
      <c r="AY147" s="1">
        <f>SUM(AX136:AX147)</f>
        <v>0</v>
      </c>
    </row>
    <row r="148" spans="3:51" x14ac:dyDescent="0.3">
      <c r="C148" s="7">
        <v>12</v>
      </c>
      <c r="D148" s="19">
        <v>0.69410592783870895</v>
      </c>
      <c r="E148" s="10">
        <f t="shared" si="163"/>
        <v>1.4921039864666701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484192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26959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 s="1">
        <v>109406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271385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19453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1501366.7014893775</v>
      </c>
      <c r="J13" s="6" t="s">
        <v>37</v>
      </c>
      <c r="K13" s="6">
        <f>I13/(10000*1000)</f>
        <v>0.15013667014893775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1.96120200870968</v>
      </c>
      <c r="E26" s="7"/>
      <c r="F26" s="7"/>
      <c r="G26" s="1">
        <v>1</v>
      </c>
      <c r="H26" s="9">
        <f t="shared" ref="H26:H37" si="0">E27</f>
        <v>1.96120200870968</v>
      </c>
      <c r="I26" s="9">
        <f t="shared" ref="I26:I37" si="1">H26+273.15</f>
        <v>275.11120200870965</v>
      </c>
      <c r="J26" s="9">
        <f t="shared" ref="J26:J37" si="2">EXP(($C$15*(I26-$C$13))/($C$16*I26*$C$13))</f>
        <v>2.2468152492207984E-2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0.91068127256520037</v>
      </c>
      <c r="Q26" s="12">
        <f t="shared" ref="Q26:Q37" si="6">P26*$B$28</f>
        <v>9.106812725652004E-2</v>
      </c>
      <c r="R26" s="9">
        <f t="shared" ref="R26:R37" si="7">L26*$B$28</f>
        <v>4.0532094166666672</v>
      </c>
      <c r="S26" s="13">
        <f t="shared" ref="S26:S37" si="8">Q26/R26</f>
        <v>2.2468152492207981E-2</v>
      </c>
      <c r="T26" s="2">
        <f t="shared" ref="T26:T37" si="9">$B$27/100</f>
        <v>0.34</v>
      </c>
      <c r="U26" s="14">
        <f t="shared" ref="U26:U37" si="10">S26*T26</f>
        <v>7.6391718473507141E-3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2.0539171847350712E-2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1.64180181935486E-2</v>
      </c>
      <c r="E27" s="10">
        <f t="shared" ref="E27:E38" si="18">D26</f>
        <v>1.96120200870968</v>
      </c>
      <c r="F27" s="7" t="s">
        <v>83</v>
      </c>
      <c r="G27" s="1">
        <v>2</v>
      </c>
      <c r="H27" s="9">
        <f t="shared" si="0"/>
        <v>1.64180181935486E-2</v>
      </c>
      <c r="I27" s="9">
        <f t="shared" si="1"/>
        <v>273.16641801819355</v>
      </c>
      <c r="J27" s="9">
        <f t="shared" si="2"/>
        <v>1.7463749674700026E-2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80.153507060768135</v>
      </c>
      <c r="P27" s="9">
        <f t="shared" si="5"/>
        <v>1.3997807828585558</v>
      </c>
      <c r="Q27" s="12">
        <f t="shared" si="6"/>
        <v>0.13997807828585559</v>
      </c>
      <c r="R27" s="9">
        <f t="shared" si="7"/>
        <v>4.0532094166666672</v>
      </c>
      <c r="S27" s="13">
        <f t="shared" si="8"/>
        <v>3.4535121158623144E-2</v>
      </c>
      <c r="T27" s="2">
        <f t="shared" si="9"/>
        <v>0.34</v>
      </c>
      <c r="U27" s="14">
        <f t="shared" si="10"/>
        <v>1.1741941193931869E-2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2.4641941193931871E-2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4.0378041361724097</v>
      </c>
      <c r="E28" s="10">
        <f t="shared" si="18"/>
        <v>1.64180181935486E-2</v>
      </c>
      <c r="F28" s="7" t="s">
        <v>83</v>
      </c>
      <c r="G28" s="1">
        <v>3</v>
      </c>
      <c r="H28" s="9">
        <f t="shared" si="0"/>
        <v>4.0378041361724097</v>
      </c>
      <c r="I28" s="9">
        <f t="shared" si="1"/>
        <v>277.18780413617236</v>
      </c>
      <c r="J28" s="9">
        <f t="shared" si="2"/>
        <v>2.9289990328193412E-2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119.28582044457625</v>
      </c>
      <c r="P28" s="9">
        <f t="shared" si="5"/>
        <v>3.4938805271122542</v>
      </c>
      <c r="Q28" s="12">
        <f t="shared" si="6"/>
        <v>0.34938805271122542</v>
      </c>
      <c r="R28" s="9">
        <f t="shared" si="7"/>
        <v>4.0532094166666672</v>
      </c>
      <c r="S28" s="13">
        <f t="shared" si="8"/>
        <v>8.6200345650672014E-2</v>
      </c>
      <c r="T28" s="2">
        <f t="shared" si="9"/>
        <v>0.34</v>
      </c>
      <c r="U28" s="14">
        <f t="shared" si="10"/>
        <v>2.9308117521228486E-2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4.2208117521228487E-2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5.5033096385806504</v>
      </c>
      <c r="E29" s="10">
        <f t="shared" si="18"/>
        <v>4.0378041361724097</v>
      </c>
      <c r="F29" s="7" t="s">
        <v>83</v>
      </c>
      <c r="G29" s="1">
        <v>4</v>
      </c>
      <c r="H29" s="9">
        <f t="shared" si="0"/>
        <v>5.5033096385806504</v>
      </c>
      <c r="I29" s="9">
        <f t="shared" si="1"/>
        <v>278.65330963858065</v>
      </c>
      <c r="J29" s="9">
        <f t="shared" si="2"/>
        <v>3.523315395355768E-2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156.32403408413066</v>
      </c>
      <c r="P29" s="9">
        <f t="shared" si="5"/>
        <v>5.507788759527374</v>
      </c>
      <c r="Q29" s="12">
        <f t="shared" si="6"/>
        <v>0.55077887595273745</v>
      </c>
      <c r="R29" s="9">
        <f t="shared" si="7"/>
        <v>4.0532094166666672</v>
      </c>
      <c r="S29" s="13">
        <f t="shared" si="8"/>
        <v>0.13588710064867421</v>
      </c>
      <c r="T29" s="2">
        <f t="shared" si="9"/>
        <v>0.34</v>
      </c>
      <c r="U29" s="14">
        <f t="shared" si="10"/>
        <v>4.6201614220549234E-2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5.9101614220549235E-2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10.5894474682667</v>
      </c>
      <c r="E30" s="10">
        <f t="shared" si="18"/>
        <v>5.5033096385806504</v>
      </c>
      <c r="F30" s="7" t="s">
        <v>83</v>
      </c>
      <c r="G30" s="1">
        <v>5</v>
      </c>
      <c r="H30" s="9">
        <f t="shared" si="0"/>
        <v>10.5894474682667</v>
      </c>
      <c r="I30" s="9">
        <f t="shared" si="1"/>
        <v>283.73944746826669</v>
      </c>
      <c r="J30" s="9">
        <f t="shared" si="2"/>
        <v>6.5913394221694122E-2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143.2754330583731</v>
      </c>
      <c r="O30" s="9">
        <f t="shared" si="19"/>
        <v>48.072906432896843</v>
      </c>
      <c r="P30" s="9">
        <f t="shared" si="5"/>
        <v>3.1686484330941451</v>
      </c>
      <c r="Q30" s="12">
        <f t="shared" si="6"/>
        <v>0.31686484330941456</v>
      </c>
      <c r="R30" s="9">
        <f t="shared" si="7"/>
        <v>4.0532094166666672</v>
      </c>
      <c r="S30" s="13">
        <f t="shared" si="8"/>
        <v>7.817628223364835E-2</v>
      </c>
      <c r="T30" s="2">
        <f t="shared" si="9"/>
        <v>0.34</v>
      </c>
      <c r="U30" s="14">
        <f t="shared" si="10"/>
        <v>2.6579935959440443E-2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3.9479935959440444E-2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13.619723592806499</v>
      </c>
      <c r="E31" s="10">
        <f t="shared" si="18"/>
        <v>10.5894474682667</v>
      </c>
      <c r="F31" s="7" t="s">
        <v>85</v>
      </c>
      <c r="G31" s="1">
        <v>6</v>
      </c>
      <c r="H31" s="9">
        <f t="shared" si="0"/>
        <v>13.619723592806499</v>
      </c>
      <c r="I31" s="9">
        <f t="shared" si="1"/>
        <v>286.76972359280649</v>
      </c>
      <c r="J31" s="9">
        <f t="shared" si="2"/>
        <v>9.4722919463572405E-2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85.436352166469362</v>
      </c>
      <c r="P31" s="9">
        <f t="shared" si="5"/>
        <v>8.0927807055258878</v>
      </c>
      <c r="Q31" s="12">
        <f t="shared" si="6"/>
        <v>0.80927807055258882</v>
      </c>
      <c r="R31" s="9">
        <f t="shared" si="7"/>
        <v>4.0532094166666672</v>
      </c>
      <c r="S31" s="13">
        <f t="shared" si="8"/>
        <v>0.19966352274443638</v>
      </c>
      <c r="T31" s="2">
        <f t="shared" si="9"/>
        <v>0.34</v>
      </c>
      <c r="U31" s="14">
        <f t="shared" si="10"/>
        <v>6.7885597733108372E-2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8.0785597733108366E-2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18.006437544666699</v>
      </c>
      <c r="E32" s="10">
        <f t="shared" si="18"/>
        <v>13.619723592806499</v>
      </c>
      <c r="F32" s="7" t="s">
        <v>83</v>
      </c>
      <c r="G32" s="1">
        <v>7</v>
      </c>
      <c r="H32" s="9">
        <f t="shared" si="0"/>
        <v>18.006437544666699</v>
      </c>
      <c r="I32" s="9">
        <f t="shared" si="1"/>
        <v>291.15643754466669</v>
      </c>
      <c r="J32" s="9">
        <f t="shared" si="2"/>
        <v>0.15798729013611226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117.87566562761015</v>
      </c>
      <c r="P32" s="9">
        <f t="shared" si="5"/>
        <v>18.6228569854966</v>
      </c>
      <c r="Q32" s="12">
        <f t="shared" si="6"/>
        <v>1.8622856985496601</v>
      </c>
      <c r="R32" s="9">
        <f t="shared" si="7"/>
        <v>4.0532094166666672</v>
      </c>
      <c r="S32" s="13">
        <f t="shared" si="8"/>
        <v>0.4594595312277725</v>
      </c>
      <c r="T32" s="2">
        <f t="shared" si="9"/>
        <v>0.34</v>
      </c>
      <c r="U32" s="14">
        <f t="shared" si="10"/>
        <v>0.15621624061744266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0.18186624061744266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20.705090827419301</v>
      </c>
      <c r="E33" s="10">
        <f t="shared" si="18"/>
        <v>18.006437544666699</v>
      </c>
      <c r="F33" s="7" t="s">
        <v>83</v>
      </c>
      <c r="G33" s="1">
        <v>8</v>
      </c>
      <c r="H33" s="9">
        <f t="shared" si="0"/>
        <v>20.705090827419301</v>
      </c>
      <c r="I33" s="9">
        <f t="shared" si="1"/>
        <v>293.8550908274193</v>
      </c>
      <c r="J33" s="9">
        <f t="shared" si="2"/>
        <v>0.21478363039152393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139.7849028087802</v>
      </c>
      <c r="P33" s="9">
        <f t="shared" si="5"/>
        <v>30.023508899196141</v>
      </c>
      <c r="Q33" s="12">
        <f t="shared" si="6"/>
        <v>3.0023508899196143</v>
      </c>
      <c r="R33" s="9">
        <f t="shared" si="7"/>
        <v>4.0532094166666672</v>
      </c>
      <c r="S33" s="13">
        <f t="shared" si="8"/>
        <v>0.74073421362687153</v>
      </c>
      <c r="T33" s="2">
        <f t="shared" si="9"/>
        <v>0.34</v>
      </c>
      <c r="U33" s="14">
        <f t="shared" si="10"/>
        <v>0.25184963263313631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0.27749963263313632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18.6832857422581</v>
      </c>
      <c r="E34" s="10">
        <f t="shared" si="18"/>
        <v>20.705090827419301</v>
      </c>
      <c r="F34" s="7" t="s">
        <v>83</v>
      </c>
      <c r="G34" s="1">
        <v>9</v>
      </c>
      <c r="H34" s="9">
        <f t="shared" si="0"/>
        <v>18.6832857422581</v>
      </c>
      <c r="I34" s="9">
        <f t="shared" si="1"/>
        <v>291.83328574225806</v>
      </c>
      <c r="J34" s="9">
        <f t="shared" si="2"/>
        <v>0.17072874658409978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150.29348807625072</v>
      </c>
      <c r="P34" s="9">
        <f t="shared" si="5"/>
        <v>25.659418839010634</v>
      </c>
      <c r="Q34" s="12">
        <f t="shared" si="6"/>
        <v>2.5659418839010635</v>
      </c>
      <c r="R34" s="9">
        <f t="shared" si="7"/>
        <v>4.0532094166666672</v>
      </c>
      <c r="S34" s="13">
        <f t="shared" si="8"/>
        <v>0.63306422642511206</v>
      </c>
      <c r="T34" s="2">
        <f t="shared" si="9"/>
        <v>0.34</v>
      </c>
      <c r="U34" s="14">
        <f t="shared" si="10"/>
        <v>0.21524183698453811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0.24089183698453812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16.512595503666699</v>
      </c>
      <c r="E35" s="10">
        <f t="shared" si="18"/>
        <v>18.6832857422581</v>
      </c>
      <c r="F35" s="7" t="s">
        <v>83</v>
      </c>
      <c r="G35" s="1">
        <v>10</v>
      </c>
      <c r="H35" s="9">
        <f t="shared" si="0"/>
        <v>16.512595503666699</v>
      </c>
      <c r="I35" s="9">
        <f t="shared" si="1"/>
        <v>289.66259550366669</v>
      </c>
      <c r="J35" s="9">
        <f t="shared" si="2"/>
        <v>0.13296013250094529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165.16616340390675</v>
      </c>
      <c r="P35" s="9">
        <f t="shared" si="5"/>
        <v>21.960514970856224</v>
      </c>
      <c r="Q35" s="12">
        <f t="shared" si="6"/>
        <v>2.1960514970856226</v>
      </c>
      <c r="R35" s="9">
        <f t="shared" si="7"/>
        <v>4.0532094166666672</v>
      </c>
      <c r="S35" s="13">
        <f t="shared" si="8"/>
        <v>0.54180558449694927</v>
      </c>
      <c r="T35" s="2">
        <f t="shared" si="9"/>
        <v>0.34</v>
      </c>
      <c r="U35" s="14">
        <f t="shared" si="10"/>
        <v>0.18421389872896277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0.20986389872896277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9.0562175156129001</v>
      </c>
      <c r="E36" s="10">
        <f t="shared" si="18"/>
        <v>16.512595503666699</v>
      </c>
      <c r="F36" s="7" t="s">
        <v>83</v>
      </c>
      <c r="G36" s="1">
        <v>11</v>
      </c>
      <c r="H36" s="9">
        <f t="shared" si="0"/>
        <v>9.0562175156129001</v>
      </c>
      <c r="I36" s="9">
        <f t="shared" si="1"/>
        <v>282.20621751561288</v>
      </c>
      <c r="J36" s="9">
        <f t="shared" si="2"/>
        <v>5.4702131315405876E-2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136.04536601139799</v>
      </c>
      <c r="O36" s="9">
        <f t="shared" si="19"/>
        <v>47.692376588319206</v>
      </c>
      <c r="P36" s="9">
        <f t="shared" si="5"/>
        <v>2.6088746468780259</v>
      </c>
      <c r="Q36" s="12">
        <f t="shared" si="6"/>
        <v>0.26088746468780261</v>
      </c>
      <c r="R36" s="9">
        <f t="shared" si="7"/>
        <v>4.0532094166666672</v>
      </c>
      <c r="S36" s="13">
        <f t="shared" si="8"/>
        <v>6.4365651479798142E-2</v>
      </c>
      <c r="T36" s="2">
        <f t="shared" si="9"/>
        <v>0.34</v>
      </c>
      <c r="U36" s="14">
        <f t="shared" si="10"/>
        <v>2.1884321503131368E-2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3.478432150313137E-2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5.4077595879666696</v>
      </c>
      <c r="E37" s="10">
        <f t="shared" si="18"/>
        <v>9.0562175156129001</v>
      </c>
      <c r="F37" s="7" t="s">
        <v>85</v>
      </c>
      <c r="G37" s="1">
        <v>12</v>
      </c>
      <c r="H37" s="9">
        <f t="shared" si="0"/>
        <v>5.4077595879666696</v>
      </c>
      <c r="I37" s="9">
        <f t="shared" si="1"/>
        <v>278.55775958796664</v>
      </c>
      <c r="J37" s="9">
        <f t="shared" si="2"/>
        <v>3.481337693749767E-2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85.615596108107852</v>
      </c>
      <c r="P37" s="9">
        <f t="shared" si="5"/>
        <v>2.9805680190401169</v>
      </c>
      <c r="Q37" s="12">
        <f t="shared" si="6"/>
        <v>0.29805680190401168</v>
      </c>
      <c r="R37" s="9">
        <f t="shared" si="7"/>
        <v>4.0532094166666672</v>
      </c>
      <c r="S37" s="13">
        <f t="shared" si="8"/>
        <v>7.3535998578906789E-2</v>
      </c>
      <c r="T37" s="2">
        <f t="shared" si="9"/>
        <v>0.34</v>
      </c>
      <c r="U37" s="14">
        <f t="shared" si="10"/>
        <v>2.5002239516828308E-2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3.7902239516828307E-2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6.57226919677419E-2</v>
      </c>
      <c r="E38" s="10">
        <f t="shared" si="18"/>
        <v>5.4077595879666696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1.96120200870968</v>
      </c>
      <c r="E42" s="7"/>
      <c r="F42" s="7"/>
      <c r="G42" s="1">
        <v>1</v>
      </c>
      <c r="H42" s="9">
        <f t="shared" ref="H42:H53" si="20">E43</f>
        <v>1.96120200870968</v>
      </c>
      <c r="I42" s="9">
        <f t="shared" ref="I42:I53" si="21">H42+273.15</f>
        <v>275.11120200870965</v>
      </c>
      <c r="J42" s="9">
        <f t="shared" ref="J42:J53" si="22">EXP(($C$15*(I42-$C$13))/($C$16*I42*$C$13))</f>
        <v>2.2468152492207984E-2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1.3223912001195162</v>
      </c>
      <c r="Q42" s="12">
        <f t="shared" ref="Q42:Q53" si="26">P42*$B$44</f>
        <v>0.31737388802868388</v>
      </c>
      <c r="R42" s="9">
        <f t="shared" ref="R42:R53" si="27">L42*$B$44</f>
        <v>14.125500000000001</v>
      </c>
      <c r="S42" s="13">
        <f t="shared" ref="S42:S53" si="28">Q42/R42</f>
        <v>2.2468152492207984E-2</v>
      </c>
      <c r="T42" s="2">
        <f t="shared" ref="T42:T53" si="29">$B$43/100</f>
        <v>0.43</v>
      </c>
      <c r="U42" s="14">
        <f t="shared" ref="U42:U53" si="30">S42*T42</f>
        <v>9.6613055716494329E-3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1.8081305571649432E-2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40349.333333333336</v>
      </c>
      <c r="AU42" s="1">
        <f t="shared" ref="AU42:AU53" si="38">AT42*10000*AS42*0.67*AR42*AQ42</f>
        <v>160574406.65414804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1.64180181935486E-2</v>
      </c>
      <c r="E43" s="10">
        <f t="shared" ref="E43:E54" si="40">D42</f>
        <v>1.96120200870968</v>
      </c>
      <c r="F43" s="7" t="s">
        <v>83</v>
      </c>
      <c r="G43" s="1">
        <v>2</v>
      </c>
      <c r="H43" s="9">
        <f t="shared" si="20"/>
        <v>1.64180181935486E-2</v>
      </c>
      <c r="I43" s="9">
        <f t="shared" si="21"/>
        <v>273.16641801819355</v>
      </c>
      <c r="J43" s="9">
        <f t="shared" si="22"/>
        <v>1.7463749674700026E-2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116.39010879988049</v>
      </c>
      <c r="P43" s="9">
        <f t="shared" si="25"/>
        <v>2.0326077246922134</v>
      </c>
      <c r="Q43" s="12">
        <f t="shared" si="26"/>
        <v>0.4878258539261312</v>
      </c>
      <c r="R43" s="9">
        <f t="shared" si="27"/>
        <v>14.125500000000001</v>
      </c>
      <c r="S43" s="13">
        <f t="shared" si="28"/>
        <v>3.4535121158623144E-2</v>
      </c>
      <c r="T43" s="2">
        <f t="shared" si="29"/>
        <v>0.43</v>
      </c>
      <c r="U43" s="14">
        <f t="shared" si="30"/>
        <v>1.4850102098207953E-2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2.327010209820795E-2</v>
      </c>
      <c r="AR43" s="9">
        <f t="shared" si="35"/>
        <v>136.875</v>
      </c>
      <c r="AS43" s="1">
        <f t="shared" si="36"/>
        <v>0.24</v>
      </c>
      <c r="AT43" s="1">
        <f t="shared" si="37"/>
        <v>40349.333333333336</v>
      </c>
      <c r="AU43" s="1">
        <f t="shared" si="38"/>
        <v>206654482.0225791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4.0378041361724097</v>
      </c>
      <c r="E44" s="10">
        <f t="shared" si="40"/>
        <v>1.64180181935486E-2</v>
      </c>
      <c r="F44" s="7" t="s">
        <v>83</v>
      </c>
      <c r="G44" s="1">
        <v>3</v>
      </c>
      <c r="H44" s="9">
        <f t="shared" si="20"/>
        <v>4.0378041361724097</v>
      </c>
      <c r="I44" s="9">
        <f t="shared" si="21"/>
        <v>277.18780413617236</v>
      </c>
      <c r="J44" s="9">
        <f t="shared" si="22"/>
        <v>2.9289990328193412E-2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173.2137510751883</v>
      </c>
      <c r="P44" s="9">
        <f t="shared" si="25"/>
        <v>5.0734290937023667</v>
      </c>
      <c r="Q44" s="12">
        <f t="shared" si="26"/>
        <v>1.217622982488568</v>
      </c>
      <c r="R44" s="9">
        <f t="shared" si="27"/>
        <v>14.125500000000001</v>
      </c>
      <c r="S44" s="13">
        <f t="shared" si="28"/>
        <v>8.6200345650672042E-2</v>
      </c>
      <c r="T44" s="2">
        <f t="shared" si="29"/>
        <v>0.43</v>
      </c>
      <c r="U44" s="14">
        <f t="shared" si="30"/>
        <v>3.7066148629788978E-2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4.5486148629788975E-2</v>
      </c>
      <c r="AR44" s="9">
        <f t="shared" si="35"/>
        <v>136.875</v>
      </c>
      <c r="AS44" s="1">
        <f t="shared" si="36"/>
        <v>0.24</v>
      </c>
      <c r="AT44" s="1">
        <f t="shared" si="37"/>
        <v>40349.333333333336</v>
      </c>
      <c r="AU44" s="1">
        <f t="shared" si="38"/>
        <v>403948226.98328352</v>
      </c>
    </row>
    <row r="45" spans="1:48" x14ac:dyDescent="0.15">
      <c r="C45" s="7">
        <v>3</v>
      </c>
      <c r="D45" s="7">
        <f t="shared" si="39"/>
        <v>5.5033096385806504</v>
      </c>
      <c r="E45" s="10">
        <f t="shared" si="40"/>
        <v>4.0378041361724097</v>
      </c>
      <c r="F45" s="7" t="s">
        <v>83</v>
      </c>
      <c r="G45" s="1">
        <v>4</v>
      </c>
      <c r="H45" s="9">
        <f t="shared" si="20"/>
        <v>5.5033096385806504</v>
      </c>
      <c r="I45" s="9">
        <f t="shared" si="21"/>
        <v>278.65330963858065</v>
      </c>
      <c r="J45" s="9">
        <f t="shared" si="22"/>
        <v>3.523315395355768E-2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226.99657198148594</v>
      </c>
      <c r="P45" s="9">
        <f t="shared" si="25"/>
        <v>7.9978051675535324</v>
      </c>
      <c r="Q45" s="12">
        <f t="shared" si="26"/>
        <v>1.9194732402128478</v>
      </c>
      <c r="R45" s="9">
        <f t="shared" si="27"/>
        <v>14.125500000000001</v>
      </c>
      <c r="S45" s="13">
        <f t="shared" si="28"/>
        <v>0.13588710064867424</v>
      </c>
      <c r="T45" s="2">
        <f t="shared" si="29"/>
        <v>0.43</v>
      </c>
      <c r="U45" s="14">
        <f t="shared" si="30"/>
        <v>5.8431453278929922E-2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6.6851453278929926E-2</v>
      </c>
      <c r="AR45" s="9">
        <f t="shared" si="35"/>
        <v>136.875</v>
      </c>
      <c r="AS45" s="1">
        <f t="shared" si="36"/>
        <v>0.24</v>
      </c>
      <c r="AT45" s="1">
        <f t="shared" si="37"/>
        <v>40349.333333333336</v>
      </c>
      <c r="AU45" s="1">
        <f t="shared" si="38"/>
        <v>593686799.97660291</v>
      </c>
    </row>
    <row r="46" spans="1:48" x14ac:dyDescent="0.15">
      <c r="C46" s="7">
        <v>4</v>
      </c>
      <c r="D46" s="7">
        <f t="shared" si="39"/>
        <v>10.5894474682667</v>
      </c>
      <c r="E46" s="10">
        <f t="shared" si="40"/>
        <v>5.5033096385806504</v>
      </c>
      <c r="F46" s="7" t="s">
        <v>83</v>
      </c>
      <c r="G46" s="1">
        <v>5</v>
      </c>
      <c r="H46" s="9">
        <f t="shared" si="20"/>
        <v>10.5894474682667</v>
      </c>
      <c r="I46" s="9">
        <f t="shared" si="21"/>
        <v>283.73944746826669</v>
      </c>
      <c r="J46" s="9">
        <f t="shared" si="22"/>
        <v>6.5913394221694122E-2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208.04882847323577</v>
      </c>
      <c r="O46" s="9">
        <f t="shared" si="41"/>
        <v>69.80618834069665</v>
      </c>
      <c r="P46" s="9">
        <f t="shared" si="25"/>
        <v>4.6011628112141665</v>
      </c>
      <c r="Q46" s="12">
        <f t="shared" si="26"/>
        <v>1.1042790746914</v>
      </c>
      <c r="R46" s="9">
        <f t="shared" si="27"/>
        <v>14.125500000000001</v>
      </c>
      <c r="S46" s="13">
        <f t="shared" si="28"/>
        <v>7.8176282233648364E-2</v>
      </c>
      <c r="T46" s="2">
        <f t="shared" si="29"/>
        <v>0.43</v>
      </c>
      <c r="U46" s="14">
        <f t="shared" si="30"/>
        <v>3.3615801360468794E-2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4.2035801360468791E-2</v>
      </c>
      <c r="AR46" s="9">
        <f t="shared" si="35"/>
        <v>136.875</v>
      </c>
      <c r="AS46" s="1">
        <f t="shared" si="36"/>
        <v>0.24</v>
      </c>
      <c r="AT46" s="1">
        <f t="shared" si="37"/>
        <v>40349.333333333336</v>
      </c>
      <c r="AU46" s="1">
        <f t="shared" si="38"/>
        <v>373306774.49931294</v>
      </c>
    </row>
    <row r="47" spans="1:48" x14ac:dyDescent="0.15">
      <c r="C47" s="7">
        <v>5</v>
      </c>
      <c r="D47" s="7">
        <f t="shared" si="39"/>
        <v>13.619723592806499</v>
      </c>
      <c r="E47" s="10">
        <f t="shared" si="40"/>
        <v>10.5894474682667</v>
      </c>
      <c r="F47" s="7" t="s">
        <v>85</v>
      </c>
      <c r="G47" s="1">
        <v>6</v>
      </c>
      <c r="H47" s="9">
        <f t="shared" si="20"/>
        <v>13.619723592806499</v>
      </c>
      <c r="I47" s="9">
        <f t="shared" si="21"/>
        <v>286.76972359280649</v>
      </c>
      <c r="J47" s="9">
        <f t="shared" si="22"/>
        <v>9.4722919463572405E-2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124.0612755294825</v>
      </c>
      <c r="P47" s="9">
        <f t="shared" si="25"/>
        <v>11.751446210527236</v>
      </c>
      <c r="Q47" s="12">
        <f t="shared" si="26"/>
        <v>2.8203470905265364</v>
      </c>
      <c r="R47" s="9">
        <f t="shared" si="27"/>
        <v>14.125500000000001</v>
      </c>
      <c r="S47" s="13">
        <f t="shared" si="28"/>
        <v>0.19966352274443638</v>
      </c>
      <c r="T47" s="2">
        <f t="shared" si="29"/>
        <v>0.43</v>
      </c>
      <c r="U47" s="14">
        <f t="shared" si="30"/>
        <v>8.5855314780107647E-2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9.4275314780107658E-2</v>
      </c>
      <c r="AR47" s="9">
        <f t="shared" si="35"/>
        <v>136.875</v>
      </c>
      <c r="AS47" s="1">
        <f t="shared" si="36"/>
        <v>0.24</v>
      </c>
      <c r="AT47" s="1">
        <f t="shared" si="37"/>
        <v>40349.333333333336</v>
      </c>
      <c r="AU47" s="1">
        <f t="shared" si="38"/>
        <v>837229517.13645899</v>
      </c>
    </row>
    <row r="48" spans="1:48" x14ac:dyDescent="0.15">
      <c r="C48" s="7">
        <v>6</v>
      </c>
      <c r="D48" s="7">
        <f t="shared" si="39"/>
        <v>18.006437544666699</v>
      </c>
      <c r="E48" s="10">
        <f t="shared" si="40"/>
        <v>13.619723592806499</v>
      </c>
      <c r="F48" s="7" t="s">
        <v>83</v>
      </c>
      <c r="G48" s="1">
        <v>7</v>
      </c>
      <c r="H48" s="9">
        <f t="shared" si="20"/>
        <v>18.006437544666699</v>
      </c>
      <c r="I48" s="9">
        <f t="shared" si="21"/>
        <v>291.15643754466669</v>
      </c>
      <c r="J48" s="9">
        <f t="shared" si="22"/>
        <v>0.15798729013611226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171.16607931895527</v>
      </c>
      <c r="P48" s="9">
        <f t="shared" si="25"/>
        <v>27.042065034824592</v>
      </c>
      <c r="Q48" s="12">
        <f t="shared" si="26"/>
        <v>6.490095608357902</v>
      </c>
      <c r="R48" s="9">
        <f t="shared" si="27"/>
        <v>14.125500000000001</v>
      </c>
      <c r="S48" s="13">
        <f t="shared" si="28"/>
        <v>0.45945953122777261</v>
      </c>
      <c r="T48" s="2">
        <f t="shared" si="29"/>
        <v>0.43</v>
      </c>
      <c r="U48" s="14">
        <f t="shared" si="30"/>
        <v>0.19756759842794222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0.2131675984279422</v>
      </c>
      <c r="AR48" s="9">
        <f t="shared" si="35"/>
        <v>136.875</v>
      </c>
      <c r="AS48" s="1">
        <f t="shared" si="36"/>
        <v>0.24</v>
      </c>
      <c r="AT48" s="1">
        <f t="shared" si="37"/>
        <v>40349.333333333336</v>
      </c>
      <c r="AU48" s="1">
        <f t="shared" si="38"/>
        <v>1893074617.8597999</v>
      </c>
    </row>
    <row r="49" spans="1:48" x14ac:dyDescent="0.15">
      <c r="C49" s="7">
        <v>7</v>
      </c>
      <c r="D49" s="7">
        <f t="shared" si="39"/>
        <v>20.705090827419301</v>
      </c>
      <c r="E49" s="10">
        <f t="shared" si="40"/>
        <v>18.006437544666699</v>
      </c>
      <c r="F49" s="7" t="s">
        <v>83</v>
      </c>
      <c r="G49" s="1">
        <v>8</v>
      </c>
      <c r="H49" s="9">
        <f t="shared" si="20"/>
        <v>20.705090827419301</v>
      </c>
      <c r="I49" s="9">
        <f t="shared" si="21"/>
        <v>293.8550908274193</v>
      </c>
      <c r="J49" s="9">
        <f t="shared" si="22"/>
        <v>0.21478363039152393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202.98026428413067</v>
      </c>
      <c r="P49" s="9">
        <f t="shared" si="25"/>
        <v>43.59683806077657</v>
      </c>
      <c r="Q49" s="12">
        <f t="shared" si="26"/>
        <v>10.463241134586376</v>
      </c>
      <c r="R49" s="9">
        <f t="shared" si="27"/>
        <v>14.125500000000001</v>
      </c>
      <c r="S49" s="13">
        <f t="shared" si="28"/>
        <v>0.74073421362687164</v>
      </c>
      <c r="T49" s="2">
        <f t="shared" si="29"/>
        <v>0.43</v>
      </c>
      <c r="U49" s="14">
        <f t="shared" si="30"/>
        <v>0.3185157118595548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0.3341157118595548</v>
      </c>
      <c r="AR49" s="9">
        <f t="shared" si="35"/>
        <v>136.875</v>
      </c>
      <c r="AS49" s="1">
        <f t="shared" si="36"/>
        <v>0.24</v>
      </c>
      <c r="AT49" s="1">
        <f t="shared" si="37"/>
        <v>40349.333333333336</v>
      </c>
      <c r="AU49" s="1">
        <f t="shared" si="38"/>
        <v>2967176898.4313531</v>
      </c>
    </row>
    <row r="50" spans="1:48" x14ac:dyDescent="0.15">
      <c r="C50" s="7">
        <v>8</v>
      </c>
      <c r="D50" s="7">
        <f t="shared" si="39"/>
        <v>18.6832857422581</v>
      </c>
      <c r="E50" s="10">
        <f t="shared" si="40"/>
        <v>20.705090827419301</v>
      </c>
      <c r="F50" s="7" t="s">
        <v>83</v>
      </c>
      <c r="G50" s="1">
        <v>9</v>
      </c>
      <c r="H50" s="9">
        <f t="shared" si="20"/>
        <v>18.6832857422581</v>
      </c>
      <c r="I50" s="9">
        <f t="shared" si="21"/>
        <v>291.83328574225806</v>
      </c>
      <c r="J50" s="9">
        <f t="shared" si="22"/>
        <v>0.17072874658409978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218.23967622335408</v>
      </c>
      <c r="P50" s="9">
        <f t="shared" si="25"/>
        <v>37.259786376533008</v>
      </c>
      <c r="Q50" s="12">
        <f t="shared" si="26"/>
        <v>8.9423487303679217</v>
      </c>
      <c r="R50" s="9">
        <f t="shared" si="27"/>
        <v>14.125500000000001</v>
      </c>
      <c r="S50" s="13">
        <f t="shared" si="28"/>
        <v>0.63306422642511218</v>
      </c>
      <c r="T50" s="2">
        <f t="shared" si="29"/>
        <v>0.43</v>
      </c>
      <c r="U50" s="14">
        <f t="shared" si="30"/>
        <v>0.27221761736279826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0.28781761736279826</v>
      </c>
      <c r="AR50" s="9">
        <f t="shared" si="35"/>
        <v>136.875</v>
      </c>
      <c r="AS50" s="1">
        <f t="shared" si="36"/>
        <v>0.24</v>
      </c>
      <c r="AT50" s="1">
        <f t="shared" si="37"/>
        <v>40349.333333333336</v>
      </c>
      <c r="AU50" s="1">
        <f t="shared" si="38"/>
        <v>2556018034.7323208</v>
      </c>
    </row>
    <row r="51" spans="1:48" x14ac:dyDescent="0.15">
      <c r="C51" s="7">
        <v>9</v>
      </c>
      <c r="D51" s="7">
        <f t="shared" si="39"/>
        <v>16.512595503666699</v>
      </c>
      <c r="E51" s="10">
        <f t="shared" si="40"/>
        <v>18.6832857422581</v>
      </c>
      <c r="F51" s="7" t="s">
        <v>83</v>
      </c>
      <c r="G51" s="1">
        <v>10</v>
      </c>
      <c r="H51" s="9">
        <f t="shared" si="20"/>
        <v>16.512595503666699</v>
      </c>
      <c r="I51" s="9">
        <f t="shared" si="21"/>
        <v>289.66259550366669</v>
      </c>
      <c r="J51" s="9">
        <f t="shared" si="22"/>
        <v>0.13296013250094529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239.83613984682106</v>
      </c>
      <c r="P51" s="9">
        <f t="shared" si="25"/>
        <v>31.888644932548573</v>
      </c>
      <c r="Q51" s="12">
        <f t="shared" si="26"/>
        <v>7.653274783811657</v>
      </c>
      <c r="R51" s="9">
        <f t="shared" si="27"/>
        <v>14.125500000000001</v>
      </c>
      <c r="S51" s="13">
        <f t="shared" si="28"/>
        <v>0.54180558449694927</v>
      </c>
      <c r="T51" s="2">
        <f t="shared" si="29"/>
        <v>0.43</v>
      </c>
      <c r="U51" s="14">
        <f t="shared" si="30"/>
        <v>0.23297640133368819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0.24857640133368819</v>
      </c>
      <c r="AR51" s="9">
        <f t="shared" si="35"/>
        <v>136.875</v>
      </c>
      <c r="AS51" s="1">
        <f t="shared" si="36"/>
        <v>0.24</v>
      </c>
      <c r="AT51" s="1">
        <f t="shared" si="37"/>
        <v>40349.333333333336</v>
      </c>
      <c r="AU51" s="1">
        <f t="shared" si="38"/>
        <v>2207529096.5141954</v>
      </c>
    </row>
    <row r="52" spans="1:48" x14ac:dyDescent="0.15">
      <c r="C52" s="7">
        <v>10</v>
      </c>
      <c r="D52" s="7">
        <f t="shared" si="39"/>
        <v>9.0562175156129001</v>
      </c>
      <c r="E52" s="10">
        <f t="shared" si="40"/>
        <v>16.512595503666699</v>
      </c>
      <c r="F52" s="7" t="s">
        <v>83</v>
      </c>
      <c r="G52" s="1">
        <v>11</v>
      </c>
      <c r="H52" s="9">
        <f t="shared" si="20"/>
        <v>9.0562175156129001</v>
      </c>
      <c r="I52" s="9">
        <f t="shared" si="21"/>
        <v>282.20621751561288</v>
      </c>
      <c r="J52" s="9">
        <f t="shared" si="22"/>
        <v>5.4702131315405876E-2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197.55012016855886</v>
      </c>
      <c r="O52" s="9">
        <f t="shared" si="41"/>
        <v>69.253624745713637</v>
      </c>
      <c r="P52" s="9">
        <f t="shared" si="25"/>
        <v>3.7883208749078694</v>
      </c>
      <c r="Q52" s="12">
        <f t="shared" si="26"/>
        <v>0.90919700997788866</v>
      </c>
      <c r="R52" s="9">
        <f t="shared" si="27"/>
        <v>14.125500000000001</v>
      </c>
      <c r="S52" s="13">
        <f t="shared" si="28"/>
        <v>6.4365651479798142E-2</v>
      </c>
      <c r="T52" s="2">
        <f t="shared" si="29"/>
        <v>0.43</v>
      </c>
      <c r="U52" s="14">
        <f t="shared" si="30"/>
        <v>2.7677230136313201E-2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3.6097230136313198E-2</v>
      </c>
      <c r="AR52" s="9">
        <f t="shared" si="35"/>
        <v>136.875</v>
      </c>
      <c r="AS52" s="1">
        <f t="shared" si="36"/>
        <v>0.24</v>
      </c>
      <c r="AT52" s="1">
        <f t="shared" si="37"/>
        <v>40349.333333333336</v>
      </c>
      <c r="AU52" s="1">
        <f t="shared" si="38"/>
        <v>320568185.08089447</v>
      </c>
    </row>
    <row r="53" spans="1:48" x14ac:dyDescent="0.15">
      <c r="C53" s="7">
        <v>11</v>
      </c>
      <c r="D53" s="7">
        <f t="shared" si="39"/>
        <v>5.4077595879666696</v>
      </c>
      <c r="E53" s="10">
        <f t="shared" si="40"/>
        <v>9.0562175156129001</v>
      </c>
      <c r="F53" s="7" t="s">
        <v>85</v>
      </c>
      <c r="G53" s="1">
        <v>12</v>
      </c>
      <c r="H53" s="9">
        <f t="shared" si="20"/>
        <v>5.4077595879666696</v>
      </c>
      <c r="I53" s="9">
        <f t="shared" si="21"/>
        <v>278.55775958796664</v>
      </c>
      <c r="J53" s="9">
        <f t="shared" si="22"/>
        <v>3.481337693749767E-2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124.32155387080576</v>
      </c>
      <c r="P53" s="9">
        <f t="shared" si="25"/>
        <v>4.3280531163597837</v>
      </c>
      <c r="Q53" s="12">
        <f t="shared" si="26"/>
        <v>1.038732747926348</v>
      </c>
      <c r="R53" s="9">
        <f t="shared" si="27"/>
        <v>14.125500000000001</v>
      </c>
      <c r="S53" s="13">
        <f t="shared" si="28"/>
        <v>7.3535998578906789E-2</v>
      </c>
      <c r="T53" s="2">
        <f t="shared" si="29"/>
        <v>0.43</v>
      </c>
      <c r="U53" s="14">
        <f t="shared" si="30"/>
        <v>3.1620479388929916E-2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4.0040479388929913E-2</v>
      </c>
      <c r="AR53" s="9">
        <f t="shared" si="35"/>
        <v>136.875</v>
      </c>
      <c r="AS53" s="1">
        <f t="shared" si="36"/>
        <v>0.24</v>
      </c>
      <c r="AT53" s="1">
        <f t="shared" si="37"/>
        <v>40349.333333333336</v>
      </c>
      <c r="AU53" s="1">
        <f t="shared" si="38"/>
        <v>355586945.56360781</v>
      </c>
      <c r="AV53" s="1">
        <f>SUM(AU42:AU53)</f>
        <v>12875353985.454557</v>
      </c>
    </row>
    <row r="54" spans="1:48" x14ac:dyDescent="0.15">
      <c r="C54" s="7">
        <v>12</v>
      </c>
      <c r="D54" s="7">
        <f t="shared" si="39"/>
        <v>6.57226919677419E-2</v>
      </c>
      <c r="E54" s="10">
        <f t="shared" si="40"/>
        <v>5.4077595879666696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1.96120200870968</v>
      </c>
      <c r="E58" s="7"/>
      <c r="F58" s="7"/>
      <c r="G58" s="1">
        <v>1</v>
      </c>
      <c r="H58" s="9">
        <f t="shared" ref="H58:H69" si="42">E59</f>
        <v>1.96120200870968</v>
      </c>
      <c r="I58" s="9">
        <f t="shared" ref="I58:I69" si="43">H58+273.15</f>
        <v>275.11120200870965</v>
      </c>
      <c r="J58" s="9">
        <f t="shared" ref="J58:J69" si="44">EXP(($C$15*(I58-$C$13))/($C$16*I58*$C$13))</f>
        <v>2.2468152492207984E-2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2.2415726803059499E-3</v>
      </c>
      <c r="Q58" s="12">
        <f t="shared" ref="Q58:Q69" si="48">P58*$B$60</f>
        <v>4.2589880925813047E-4</v>
      </c>
      <c r="R58" s="9">
        <f t="shared" ref="R58:R69" si="49">L58*$B$60</f>
        <v>1.8955666666666669E-2</v>
      </c>
      <c r="S58" s="13">
        <f t="shared" ref="S58:S69" si="50">Q58/R58</f>
        <v>2.2468152492207981E-2</v>
      </c>
      <c r="T58" s="2">
        <f t="shared" ref="T58:T69" si="51">$B$59/100</f>
        <v>0.01</v>
      </c>
      <c r="U58" s="14">
        <f t="shared" ref="U58:U69" si="52">S58*T58</f>
        <v>2.246815249220798E-4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1.2224681524922081E-2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9117.1666666666661</v>
      </c>
      <c r="AU58" s="1">
        <f t="shared" ref="AU58:AU69" si="59">AT58*10000*AS58*0.67*AR58*AQ58</f>
        <v>1415504.6929751798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1.64180181935486E-2</v>
      </c>
      <c r="E59" s="10">
        <f t="shared" ref="E59:E70" si="61">D58</f>
        <v>1.96120200870968</v>
      </c>
      <c r="F59" s="7" t="s">
        <v>83</v>
      </c>
      <c r="G59" s="1">
        <v>2</v>
      </c>
      <c r="H59" s="9">
        <f t="shared" si="42"/>
        <v>1.64180181935486E-2</v>
      </c>
      <c r="I59" s="9">
        <f t="shared" si="43"/>
        <v>273.16641801819355</v>
      </c>
      <c r="J59" s="9">
        <f t="shared" si="44"/>
        <v>1.7463749674700026E-2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0.19729176065302739</v>
      </c>
      <c r="P59" s="9">
        <f t="shared" si="47"/>
        <v>3.4454539209253024E-3</v>
      </c>
      <c r="Q59" s="12">
        <f t="shared" si="48"/>
        <v>6.5463624497580743E-4</v>
      </c>
      <c r="R59" s="9">
        <f t="shared" si="49"/>
        <v>1.8955666666666669E-2</v>
      </c>
      <c r="S59" s="13">
        <f t="shared" si="50"/>
        <v>3.4535121158623137E-2</v>
      </c>
      <c r="T59" s="2">
        <f t="shared" si="51"/>
        <v>0.01</v>
      </c>
      <c r="U59" s="14">
        <f t="shared" si="52"/>
        <v>3.4535121158623137E-4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1.2345351211586232E-2</v>
      </c>
      <c r="AR59" s="9">
        <f t="shared" si="56"/>
        <v>9.9766666666666666</v>
      </c>
      <c r="AS59" s="1">
        <f t="shared" si="57"/>
        <v>0.19</v>
      </c>
      <c r="AT59" s="1">
        <f t="shared" si="58"/>
        <v>9117.1666666666661</v>
      </c>
      <c r="AU59" s="1">
        <f t="shared" si="59"/>
        <v>1429477.1230482846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4.0378041361724097</v>
      </c>
      <c r="E60" s="10">
        <f t="shared" si="61"/>
        <v>1.64180181935486E-2</v>
      </c>
      <c r="F60" s="7" t="s">
        <v>83</v>
      </c>
      <c r="G60" s="1">
        <v>3</v>
      </c>
      <c r="H60" s="9">
        <f t="shared" si="42"/>
        <v>4.0378041361724097</v>
      </c>
      <c r="I60" s="9">
        <f t="shared" si="43"/>
        <v>277.18780413617236</v>
      </c>
      <c r="J60" s="9">
        <f t="shared" si="44"/>
        <v>2.9289990328193412E-2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0.29361297339876874</v>
      </c>
      <c r="P60" s="9">
        <f t="shared" si="47"/>
        <v>8.5999211510820461E-3</v>
      </c>
      <c r="Q60" s="12">
        <f t="shared" si="48"/>
        <v>1.6339850187055889E-3</v>
      </c>
      <c r="R60" s="9">
        <f t="shared" si="49"/>
        <v>1.8955666666666669E-2</v>
      </c>
      <c r="S60" s="13">
        <f t="shared" si="50"/>
        <v>8.6200345650672028E-2</v>
      </c>
      <c r="T60" s="2">
        <f t="shared" si="51"/>
        <v>0.01</v>
      </c>
      <c r="U60" s="14">
        <f t="shared" si="52"/>
        <v>8.620034565067203E-4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1.286200345650672E-2</v>
      </c>
      <c r="AR60" s="9">
        <f t="shared" si="56"/>
        <v>9.9766666666666666</v>
      </c>
      <c r="AS60" s="1">
        <f t="shared" si="57"/>
        <v>0.19</v>
      </c>
      <c r="AT60" s="1">
        <f t="shared" si="58"/>
        <v>9117.1666666666661</v>
      </c>
      <c r="AU60" s="1">
        <f t="shared" si="59"/>
        <v>1489300.6592140477</v>
      </c>
    </row>
    <row r="61" spans="1:48" x14ac:dyDescent="0.15">
      <c r="C61" s="7">
        <v>3</v>
      </c>
      <c r="D61" s="7">
        <f t="shared" si="60"/>
        <v>5.5033096385806504</v>
      </c>
      <c r="E61" s="10">
        <f t="shared" si="61"/>
        <v>4.0378041361724097</v>
      </c>
      <c r="F61" s="7" t="s">
        <v>83</v>
      </c>
      <c r="G61" s="1">
        <v>4</v>
      </c>
      <c r="H61" s="9">
        <f t="shared" si="42"/>
        <v>5.5033096385806504</v>
      </c>
      <c r="I61" s="9">
        <f t="shared" si="43"/>
        <v>278.65330963858065</v>
      </c>
      <c r="J61" s="9">
        <f t="shared" si="44"/>
        <v>3.523315395355768E-2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0.38477971891435336</v>
      </c>
      <c r="P61" s="9">
        <f t="shared" si="47"/>
        <v>1.3557003074716063E-2</v>
      </c>
      <c r="Q61" s="12">
        <f t="shared" si="48"/>
        <v>2.5758305841960521E-3</v>
      </c>
      <c r="R61" s="9">
        <f t="shared" si="49"/>
        <v>1.8955666666666669E-2</v>
      </c>
      <c r="S61" s="13">
        <f t="shared" si="50"/>
        <v>0.13588710064867418</v>
      </c>
      <c r="T61" s="2">
        <f t="shared" si="51"/>
        <v>0.01</v>
      </c>
      <c r="U61" s="14">
        <f t="shared" si="52"/>
        <v>1.3588710064867419E-3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1.3358871006486743E-2</v>
      </c>
      <c r="AR61" s="9">
        <f t="shared" si="56"/>
        <v>9.9766666666666666</v>
      </c>
      <c r="AS61" s="1">
        <f t="shared" si="57"/>
        <v>0.19</v>
      </c>
      <c r="AT61" s="1">
        <f t="shared" si="58"/>
        <v>9117.1666666666661</v>
      </c>
      <c r="AU61" s="1">
        <f t="shared" si="59"/>
        <v>1546833.3112794589</v>
      </c>
    </row>
    <row r="62" spans="1:48" x14ac:dyDescent="0.15">
      <c r="C62" s="7">
        <v>4</v>
      </c>
      <c r="D62" s="7">
        <f t="shared" si="60"/>
        <v>10.5894474682667</v>
      </c>
      <c r="E62" s="10">
        <f t="shared" si="61"/>
        <v>5.5033096385806504</v>
      </c>
      <c r="F62" s="7" t="s">
        <v>83</v>
      </c>
      <c r="G62" s="1">
        <v>5</v>
      </c>
      <c r="H62" s="9">
        <f t="shared" si="42"/>
        <v>10.5894474682667</v>
      </c>
      <c r="I62" s="9">
        <f t="shared" si="43"/>
        <v>283.73944746826669</v>
      </c>
      <c r="J62" s="9">
        <f t="shared" si="44"/>
        <v>6.5913394221694122E-2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0.35266158004765541</v>
      </c>
      <c r="O62" s="9">
        <f t="shared" si="62"/>
        <v>0.11832780245864855</v>
      </c>
      <c r="P62" s="9">
        <f t="shared" si="47"/>
        <v>7.7993870908436482E-3</v>
      </c>
      <c r="Q62" s="12">
        <f t="shared" si="48"/>
        <v>1.4818835472602931E-3</v>
      </c>
      <c r="R62" s="9">
        <f t="shared" si="49"/>
        <v>1.8955666666666669E-2</v>
      </c>
      <c r="S62" s="13">
        <f t="shared" si="50"/>
        <v>7.8176282233648309E-2</v>
      </c>
      <c r="T62" s="2">
        <f t="shared" si="51"/>
        <v>0.01</v>
      </c>
      <c r="U62" s="14">
        <f t="shared" si="52"/>
        <v>7.8176282233648306E-4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1.2781762822336484E-2</v>
      </c>
      <c r="AR62" s="9">
        <f t="shared" si="56"/>
        <v>9.9766666666666666</v>
      </c>
      <c r="AS62" s="1">
        <f t="shared" si="57"/>
        <v>0.19</v>
      </c>
      <c r="AT62" s="1">
        <f t="shared" si="58"/>
        <v>9117.1666666666661</v>
      </c>
      <c r="AU62" s="1">
        <f t="shared" si="59"/>
        <v>1480009.5382957875</v>
      </c>
    </row>
    <row r="63" spans="1:48" x14ac:dyDescent="0.15">
      <c r="C63" s="7">
        <v>5</v>
      </c>
      <c r="D63" s="7">
        <f t="shared" si="60"/>
        <v>13.619723592806499</v>
      </c>
      <c r="E63" s="10">
        <f t="shared" si="61"/>
        <v>10.5894474682667</v>
      </c>
      <c r="F63" s="7" t="s">
        <v>85</v>
      </c>
      <c r="G63" s="1">
        <v>6</v>
      </c>
      <c r="H63" s="9">
        <f t="shared" si="42"/>
        <v>13.619723592806499</v>
      </c>
      <c r="I63" s="9">
        <f t="shared" si="43"/>
        <v>286.76972359280649</v>
      </c>
      <c r="J63" s="9">
        <f t="shared" si="44"/>
        <v>9.4722919463572405E-2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0.21029508203447156</v>
      </c>
      <c r="P63" s="9">
        <f t="shared" si="47"/>
        <v>1.9919764119136603E-2</v>
      </c>
      <c r="Q63" s="12">
        <f t="shared" si="48"/>
        <v>3.7847551826359544E-3</v>
      </c>
      <c r="R63" s="9">
        <f t="shared" si="49"/>
        <v>1.8955666666666669E-2</v>
      </c>
      <c r="S63" s="13">
        <f t="shared" si="50"/>
        <v>0.19966352274443636</v>
      </c>
      <c r="T63" s="2">
        <f t="shared" si="51"/>
        <v>0.01</v>
      </c>
      <c r="U63" s="14">
        <f t="shared" si="52"/>
        <v>1.9966352274443638E-3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1.3996635227444364E-2</v>
      </c>
      <c r="AR63" s="9">
        <f t="shared" si="56"/>
        <v>9.9766666666666666</v>
      </c>
      <c r="AS63" s="1">
        <f t="shared" si="57"/>
        <v>0.19</v>
      </c>
      <c r="AT63" s="1">
        <f t="shared" si="58"/>
        <v>9117.1666666666661</v>
      </c>
      <c r="AU63" s="1">
        <f t="shared" si="59"/>
        <v>1620680.4905239036</v>
      </c>
    </row>
    <row r="64" spans="1:48" x14ac:dyDescent="0.15">
      <c r="C64" s="7">
        <v>6</v>
      </c>
      <c r="D64" s="7">
        <f t="shared" si="60"/>
        <v>18.006437544666699</v>
      </c>
      <c r="E64" s="10">
        <f t="shared" si="61"/>
        <v>13.619723592806499</v>
      </c>
      <c r="F64" s="7" t="s">
        <v>83</v>
      </c>
      <c r="G64" s="1">
        <v>7</v>
      </c>
      <c r="H64" s="9">
        <f t="shared" si="42"/>
        <v>18.006437544666699</v>
      </c>
      <c r="I64" s="9">
        <f t="shared" si="43"/>
        <v>291.15643754466669</v>
      </c>
      <c r="J64" s="9">
        <f t="shared" si="44"/>
        <v>0.15798729013611226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0.29014198458200163</v>
      </c>
      <c r="P64" s="9">
        <f t="shared" si="47"/>
        <v>4.5838745898824106E-2</v>
      </c>
      <c r="Q64" s="12">
        <f t="shared" si="48"/>
        <v>8.7093617207765796E-3</v>
      </c>
      <c r="R64" s="9">
        <f t="shared" si="49"/>
        <v>1.8955666666666669E-2</v>
      </c>
      <c r="S64" s="13">
        <f t="shared" si="50"/>
        <v>0.45945953122777244</v>
      </c>
      <c r="T64" s="2">
        <f t="shared" si="51"/>
        <v>0.01</v>
      </c>
      <c r="U64" s="14">
        <f t="shared" si="52"/>
        <v>4.5945953122777244E-3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2.4694595312277724E-2</v>
      </c>
      <c r="AR64" s="9">
        <f t="shared" si="56"/>
        <v>9.9766666666666666</v>
      </c>
      <c r="AS64" s="1">
        <f t="shared" si="57"/>
        <v>0.19</v>
      </c>
      <c r="AT64" s="1">
        <f t="shared" si="58"/>
        <v>9117.1666666666661</v>
      </c>
      <c r="AU64" s="1">
        <f t="shared" si="59"/>
        <v>2859405.0065344991</v>
      </c>
    </row>
    <row r="65" spans="1:48" x14ac:dyDescent="0.15">
      <c r="C65" s="7">
        <v>7</v>
      </c>
      <c r="D65" s="7">
        <f t="shared" si="60"/>
        <v>20.705090827419301</v>
      </c>
      <c r="E65" s="10">
        <f t="shared" si="61"/>
        <v>18.006437544666699</v>
      </c>
      <c r="F65" s="7" t="s">
        <v>83</v>
      </c>
      <c r="G65" s="1">
        <v>8</v>
      </c>
      <c r="H65" s="9">
        <f t="shared" si="42"/>
        <v>20.705090827419301</v>
      </c>
      <c r="I65" s="9">
        <f t="shared" si="43"/>
        <v>293.8550908274193</v>
      </c>
      <c r="J65" s="9">
        <f t="shared" si="44"/>
        <v>0.21478363039152393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0.34406990534984422</v>
      </c>
      <c r="P65" s="9">
        <f t="shared" si="47"/>
        <v>7.3900583379507556E-2</v>
      </c>
      <c r="Q65" s="12">
        <f t="shared" si="48"/>
        <v>1.4041110842106436E-2</v>
      </c>
      <c r="R65" s="9">
        <f t="shared" si="49"/>
        <v>1.8955666666666669E-2</v>
      </c>
      <c r="S65" s="13">
        <f t="shared" si="50"/>
        <v>0.74073421362687153</v>
      </c>
      <c r="T65" s="2">
        <f t="shared" si="51"/>
        <v>0.01</v>
      </c>
      <c r="U65" s="14">
        <f t="shared" si="52"/>
        <v>7.4073421362687158E-3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2.7507342136268716E-2</v>
      </c>
      <c r="AR65" s="9">
        <f t="shared" si="56"/>
        <v>9.9766666666666666</v>
      </c>
      <c r="AS65" s="1">
        <f t="shared" si="57"/>
        <v>0.19</v>
      </c>
      <c r="AT65" s="1">
        <f t="shared" si="58"/>
        <v>9117.1666666666661</v>
      </c>
      <c r="AU65" s="1">
        <f t="shared" si="59"/>
        <v>3185094.9904734185</v>
      </c>
    </row>
    <row r="66" spans="1:48" x14ac:dyDescent="0.15">
      <c r="C66" s="7">
        <v>8</v>
      </c>
      <c r="D66" s="7">
        <f t="shared" si="60"/>
        <v>18.6832857422581</v>
      </c>
      <c r="E66" s="10">
        <f t="shared" si="61"/>
        <v>20.705090827419301</v>
      </c>
      <c r="F66" s="7" t="s">
        <v>83</v>
      </c>
      <c r="G66" s="1">
        <v>9</v>
      </c>
      <c r="H66" s="9">
        <f t="shared" si="42"/>
        <v>18.6832857422581</v>
      </c>
      <c r="I66" s="9">
        <f t="shared" si="43"/>
        <v>291.83328574225806</v>
      </c>
      <c r="J66" s="9">
        <f t="shared" si="44"/>
        <v>0.17072874658409978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0.36993598863700333</v>
      </c>
      <c r="P66" s="9">
        <f t="shared" si="47"/>
        <v>6.3158707656345361E-2</v>
      </c>
      <c r="Q66" s="12">
        <f t="shared" si="48"/>
        <v>1.2000154454705619E-2</v>
      </c>
      <c r="R66" s="9">
        <f t="shared" si="49"/>
        <v>1.8955666666666669E-2</v>
      </c>
      <c r="S66" s="13">
        <f t="shared" si="50"/>
        <v>0.63306422642511218</v>
      </c>
      <c r="T66" s="2">
        <f t="shared" si="51"/>
        <v>0.01</v>
      </c>
      <c r="U66" s="14">
        <f t="shared" si="52"/>
        <v>6.3306422642511219E-3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2.6430642264251122E-2</v>
      </c>
      <c r="AR66" s="9">
        <f t="shared" si="56"/>
        <v>9.9766666666666666</v>
      </c>
      <c r="AS66" s="1">
        <f t="shared" si="57"/>
        <v>0.19</v>
      </c>
      <c r="AT66" s="1">
        <f t="shared" si="58"/>
        <v>9117.1666666666661</v>
      </c>
      <c r="AU66" s="1">
        <f t="shared" si="59"/>
        <v>3060423.1355331</v>
      </c>
    </row>
    <row r="67" spans="1:48" x14ac:dyDescent="0.15">
      <c r="C67" s="7">
        <v>9</v>
      </c>
      <c r="D67" s="7">
        <f t="shared" si="60"/>
        <v>16.512595503666699</v>
      </c>
      <c r="E67" s="10">
        <f t="shared" si="61"/>
        <v>18.6832857422581</v>
      </c>
      <c r="F67" s="7" t="s">
        <v>83</v>
      </c>
      <c r="G67" s="1">
        <v>10</v>
      </c>
      <c r="H67" s="9">
        <f t="shared" si="42"/>
        <v>16.512595503666699</v>
      </c>
      <c r="I67" s="9">
        <f t="shared" si="43"/>
        <v>289.66259550366669</v>
      </c>
      <c r="J67" s="9">
        <f t="shared" si="44"/>
        <v>0.13296013250094529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0.40654394764732465</v>
      </c>
      <c r="P67" s="9">
        <f t="shared" si="47"/>
        <v>5.4054137146645656E-2</v>
      </c>
      <c r="Q67" s="12">
        <f t="shared" si="48"/>
        <v>1.0270286057862675E-2</v>
      </c>
      <c r="R67" s="9">
        <f t="shared" si="49"/>
        <v>1.8955666666666669E-2</v>
      </c>
      <c r="S67" s="13">
        <f t="shared" si="50"/>
        <v>0.54180558449694938</v>
      </c>
      <c r="T67" s="2">
        <f t="shared" si="51"/>
        <v>0.01</v>
      </c>
      <c r="U67" s="14">
        <f t="shared" si="52"/>
        <v>5.4180558449694943E-3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2.5518055844969495E-2</v>
      </c>
      <c r="AR67" s="9">
        <f t="shared" si="56"/>
        <v>9.9766666666666666</v>
      </c>
      <c r="AS67" s="1">
        <f t="shared" si="57"/>
        <v>0.19</v>
      </c>
      <c r="AT67" s="1">
        <f t="shared" si="58"/>
        <v>9117.1666666666661</v>
      </c>
      <c r="AU67" s="1">
        <f t="shared" si="59"/>
        <v>2954754.0956808091</v>
      </c>
    </row>
    <row r="68" spans="1:48" x14ac:dyDescent="0.15">
      <c r="C68" s="7">
        <v>10</v>
      </c>
      <c r="D68" s="7">
        <f t="shared" si="60"/>
        <v>9.0562175156129001</v>
      </c>
      <c r="E68" s="10">
        <f t="shared" si="61"/>
        <v>16.512595503666699</v>
      </c>
      <c r="F68" s="7" t="s">
        <v>83</v>
      </c>
      <c r="G68" s="1">
        <v>11</v>
      </c>
      <c r="H68" s="9">
        <f t="shared" si="42"/>
        <v>9.0562175156129001</v>
      </c>
      <c r="I68" s="9">
        <f t="shared" si="43"/>
        <v>282.20621751561288</v>
      </c>
      <c r="J68" s="9">
        <f t="shared" si="44"/>
        <v>5.4702131315405876E-2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0.33486531997564506</v>
      </c>
      <c r="O68" s="9">
        <f t="shared" si="62"/>
        <v>0.11739115719170057</v>
      </c>
      <c r="P68" s="9">
        <f t="shared" si="47"/>
        <v>6.4215464959678573E-3</v>
      </c>
      <c r="Q68" s="12">
        <f t="shared" si="48"/>
        <v>1.2200938342338929E-3</v>
      </c>
      <c r="R68" s="9">
        <f t="shared" si="49"/>
        <v>1.8955666666666669E-2</v>
      </c>
      <c r="S68" s="13">
        <f t="shared" si="50"/>
        <v>6.43656514797981E-2</v>
      </c>
      <c r="T68" s="2">
        <f t="shared" si="51"/>
        <v>0.01</v>
      </c>
      <c r="U68" s="14">
        <f t="shared" si="52"/>
        <v>6.4365651479798098E-4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1.2643656514797982E-2</v>
      </c>
      <c r="AR68" s="9">
        <f t="shared" si="56"/>
        <v>9.9766666666666666</v>
      </c>
      <c r="AS68" s="1">
        <f t="shared" si="57"/>
        <v>0.19</v>
      </c>
      <c r="AT68" s="1">
        <f t="shared" si="58"/>
        <v>9117.1666666666661</v>
      </c>
      <c r="AU68" s="1">
        <f t="shared" si="59"/>
        <v>1464018.1093124079</v>
      </c>
    </row>
    <row r="69" spans="1:48" x14ac:dyDescent="0.15">
      <c r="C69" s="7">
        <v>11</v>
      </c>
      <c r="D69" s="7">
        <f t="shared" si="60"/>
        <v>5.4077595879666696</v>
      </c>
      <c r="E69" s="10">
        <f t="shared" si="61"/>
        <v>9.0562175156129001</v>
      </c>
      <c r="F69" s="7" t="s">
        <v>85</v>
      </c>
      <c r="G69" s="1">
        <v>12</v>
      </c>
      <c r="H69" s="9">
        <f t="shared" si="42"/>
        <v>5.4077595879666696</v>
      </c>
      <c r="I69" s="9">
        <f t="shared" si="43"/>
        <v>278.55775958796664</v>
      </c>
      <c r="J69" s="9">
        <f t="shared" si="44"/>
        <v>3.481337693749767E-2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0.21073627736239939</v>
      </c>
      <c r="P69" s="9">
        <f t="shared" si="47"/>
        <v>7.3364414582222674E-3</v>
      </c>
      <c r="Q69" s="12">
        <f t="shared" si="48"/>
        <v>1.3939238770622308E-3</v>
      </c>
      <c r="R69" s="9">
        <f t="shared" si="49"/>
        <v>1.8955666666666669E-2</v>
      </c>
      <c r="S69" s="13">
        <f t="shared" si="50"/>
        <v>7.3535998578906775E-2</v>
      </c>
      <c r="T69" s="2">
        <f t="shared" si="51"/>
        <v>0.01</v>
      </c>
      <c r="U69" s="14">
        <f t="shared" si="52"/>
        <v>7.3535998578906777E-4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1.2735359985789068E-2</v>
      </c>
      <c r="AR69" s="9">
        <f t="shared" si="56"/>
        <v>9.9766666666666666</v>
      </c>
      <c r="AS69" s="1">
        <f t="shared" si="57"/>
        <v>0.19</v>
      </c>
      <c r="AT69" s="1">
        <f t="shared" si="58"/>
        <v>9117.1666666666661</v>
      </c>
      <c r="AU69" s="1">
        <f t="shared" si="59"/>
        <v>1474636.5203757442</v>
      </c>
      <c r="AV69" s="1">
        <f>SUM(AU58:AU69)</f>
        <v>23980137.673246644</v>
      </c>
    </row>
    <row r="70" spans="1:48" x14ac:dyDescent="0.15">
      <c r="C70" s="7">
        <v>12</v>
      </c>
      <c r="D70" s="7">
        <f t="shared" si="60"/>
        <v>6.57226919677419E-2</v>
      </c>
      <c r="E70" s="10">
        <f t="shared" si="61"/>
        <v>5.4077595879666696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1.96120200870968</v>
      </c>
      <c r="E73" s="7"/>
      <c r="F73" s="7"/>
      <c r="G73" s="1">
        <v>1</v>
      </c>
      <c r="H73" s="9">
        <f t="shared" ref="H73:H84" si="63">E74</f>
        <v>1.96120200870968</v>
      </c>
      <c r="I73" s="9">
        <f t="shared" ref="I73:I84" si="64">H73+273.15</f>
        <v>275.11120200870965</v>
      </c>
      <c r="J73" s="9">
        <f t="shared" ref="J73:J84" si="65">EXP(($C$15*(I73-$C$13))/($C$16*I73*$C$13))</f>
        <v>2.2468152492207984E-2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2.4602626978967746E-3</v>
      </c>
      <c r="Q73" s="12">
        <f t="shared" ref="Q73:Q84" si="69">P73*$B$75</f>
        <v>4.4284728562141943E-4</v>
      </c>
      <c r="R73" s="9">
        <f t="shared" ref="R73:R84" si="70">L73*$B$75</f>
        <v>1.9710000000000002E-2</v>
      </c>
      <c r="S73" s="13">
        <f t="shared" ref="S73:S84" si="71">Q73/R73</f>
        <v>2.2468152492207984E-2</v>
      </c>
      <c r="T73" s="2">
        <f t="shared" ref="T73:T84" si="72">$B$74/100</f>
        <v>0.01</v>
      </c>
      <c r="U73" s="14">
        <f t="shared" ref="U73:U84" si="73">S73*T73</f>
        <v>2.2468152492207986E-4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1.2824681524922081E-2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2246.5833333333335</v>
      </c>
      <c r="AU73" s="1">
        <f t="shared" ref="AU73:AU84" si="80">AT73*10000*AS73*0.67*AR73*AQ73</f>
        <v>380478.87493329635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1.64180181935486E-2</v>
      </c>
      <c r="E74" s="10">
        <f t="shared" ref="E74:E85" si="82">D73</f>
        <v>1.96120200870968</v>
      </c>
      <c r="F74" s="7" t="s">
        <v>83</v>
      </c>
      <c r="G74" s="1">
        <v>2</v>
      </c>
      <c r="H74" s="9">
        <f t="shared" si="63"/>
        <v>1.64180181935486E-2</v>
      </c>
      <c r="I74" s="9">
        <f t="shared" si="64"/>
        <v>273.16641801819355</v>
      </c>
      <c r="J74" s="9">
        <f t="shared" si="65"/>
        <v>1.7463749674700026E-2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0.21653973730210324</v>
      </c>
      <c r="P74" s="9">
        <f t="shared" si="68"/>
        <v>3.7815957668692344E-3</v>
      </c>
      <c r="Q74" s="12">
        <f t="shared" si="69"/>
        <v>6.806872380364622E-4</v>
      </c>
      <c r="R74" s="9">
        <f t="shared" si="70"/>
        <v>1.9710000000000002E-2</v>
      </c>
      <c r="S74" s="13">
        <f t="shared" si="71"/>
        <v>3.4535121158623144E-2</v>
      </c>
      <c r="T74" s="2">
        <f t="shared" si="72"/>
        <v>0.01</v>
      </c>
      <c r="U74" s="14">
        <f t="shared" si="73"/>
        <v>3.4535121158623143E-4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1.2945351211586232E-2</v>
      </c>
      <c r="AR74" s="9">
        <f t="shared" si="77"/>
        <v>10.950000000000001</v>
      </c>
      <c r="AS74" s="1">
        <f t="shared" si="78"/>
        <v>0.18</v>
      </c>
      <c r="AT74" s="1">
        <f t="shared" si="79"/>
        <v>2246.5833333333335</v>
      </c>
      <c r="AU74" s="1">
        <f t="shared" si="80"/>
        <v>384058.86766304245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4.0378041361724097</v>
      </c>
      <c r="E75" s="10">
        <f t="shared" si="82"/>
        <v>1.64180181935486E-2</v>
      </c>
      <c r="F75" s="7" t="s">
        <v>83</v>
      </c>
      <c r="G75" s="1">
        <v>3</v>
      </c>
      <c r="H75" s="9">
        <f t="shared" si="63"/>
        <v>4.0378041361724097</v>
      </c>
      <c r="I75" s="9">
        <f t="shared" si="64"/>
        <v>277.18780413617236</v>
      </c>
      <c r="J75" s="9">
        <f t="shared" si="65"/>
        <v>2.9289990328193412E-2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0.32225814153523397</v>
      </c>
      <c r="P75" s="9">
        <f t="shared" si="68"/>
        <v>9.4389378487485867E-3</v>
      </c>
      <c r="Q75" s="12">
        <f t="shared" si="69"/>
        <v>1.6990088127747456E-3</v>
      </c>
      <c r="R75" s="9">
        <f t="shared" si="70"/>
        <v>1.9710000000000002E-2</v>
      </c>
      <c r="S75" s="13">
        <f t="shared" si="71"/>
        <v>8.6200345650672014E-2</v>
      </c>
      <c r="T75" s="2">
        <f t="shared" si="72"/>
        <v>0.01</v>
      </c>
      <c r="U75" s="14">
        <f t="shared" si="73"/>
        <v>8.620034565067202E-4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1.346200345650672E-2</v>
      </c>
      <c r="AR75" s="9">
        <f t="shared" si="77"/>
        <v>10.950000000000001</v>
      </c>
      <c r="AS75" s="1">
        <f t="shared" si="78"/>
        <v>0.18</v>
      </c>
      <c r="AT75" s="1">
        <f t="shared" si="79"/>
        <v>2246.5833333333335</v>
      </c>
      <c r="AU75" s="1">
        <f t="shared" si="80"/>
        <v>399386.75432417361</v>
      </c>
    </row>
    <row r="76" spans="1:48" x14ac:dyDescent="0.15">
      <c r="C76" s="7">
        <v>3</v>
      </c>
      <c r="D76" s="7">
        <f t="shared" si="81"/>
        <v>5.5033096385806504</v>
      </c>
      <c r="E76" s="10">
        <f t="shared" si="82"/>
        <v>4.0378041361724097</v>
      </c>
      <c r="F76" s="7" t="s">
        <v>83</v>
      </c>
      <c r="G76" s="1">
        <v>4</v>
      </c>
      <c r="H76" s="9">
        <f t="shared" si="63"/>
        <v>5.5033096385806504</v>
      </c>
      <c r="I76" s="9">
        <f t="shared" si="64"/>
        <v>278.65330963858065</v>
      </c>
      <c r="J76" s="9">
        <f t="shared" si="65"/>
        <v>3.523315395355768E-2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0.42231920368648534</v>
      </c>
      <c r="P76" s="9">
        <f t="shared" si="68"/>
        <v>1.4879637521029823E-2</v>
      </c>
      <c r="Q76" s="12">
        <f t="shared" si="69"/>
        <v>2.678334753785368E-3</v>
      </c>
      <c r="R76" s="9">
        <f t="shared" si="70"/>
        <v>1.9710000000000002E-2</v>
      </c>
      <c r="S76" s="13">
        <f t="shared" si="71"/>
        <v>0.13588710064867415</v>
      </c>
      <c r="T76" s="2">
        <f t="shared" si="72"/>
        <v>0.01</v>
      </c>
      <c r="U76" s="14">
        <f t="shared" si="73"/>
        <v>1.3588710064867415E-3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1.3958871006486741E-2</v>
      </c>
      <c r="AR76" s="9">
        <f t="shared" si="77"/>
        <v>10.950000000000001</v>
      </c>
      <c r="AS76" s="1">
        <f t="shared" si="78"/>
        <v>0.18</v>
      </c>
      <c r="AT76" s="1">
        <f t="shared" si="79"/>
        <v>2246.5833333333335</v>
      </c>
      <c r="AU76" s="1">
        <f t="shared" si="80"/>
        <v>414127.67448190914</v>
      </c>
    </row>
    <row r="77" spans="1:48" x14ac:dyDescent="0.15">
      <c r="C77" s="7">
        <v>4</v>
      </c>
      <c r="D77" s="7">
        <f t="shared" si="81"/>
        <v>10.5894474682667</v>
      </c>
      <c r="E77" s="10">
        <f t="shared" si="82"/>
        <v>5.5033096385806504</v>
      </c>
      <c r="F77" s="7" t="s">
        <v>83</v>
      </c>
      <c r="G77" s="1">
        <v>5</v>
      </c>
      <c r="H77" s="9">
        <f t="shared" si="63"/>
        <v>10.5894474682667</v>
      </c>
      <c r="I77" s="9">
        <f t="shared" si="64"/>
        <v>283.73944746826669</v>
      </c>
      <c r="J77" s="9">
        <f t="shared" si="65"/>
        <v>6.5913394221694122E-2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0.3870675878571827</v>
      </c>
      <c r="O77" s="9">
        <f t="shared" si="83"/>
        <v>0.12987197830827285</v>
      </c>
      <c r="P77" s="9">
        <f t="shared" si="68"/>
        <v>8.5603029045844964E-3</v>
      </c>
      <c r="Q77" s="12">
        <f t="shared" si="69"/>
        <v>1.5408545228252093E-3</v>
      </c>
      <c r="R77" s="9">
        <f t="shared" si="70"/>
        <v>1.9710000000000002E-2</v>
      </c>
      <c r="S77" s="13">
        <f t="shared" si="71"/>
        <v>7.817628223364835E-2</v>
      </c>
      <c r="T77" s="2">
        <f t="shared" si="72"/>
        <v>0.01</v>
      </c>
      <c r="U77" s="14">
        <f t="shared" si="73"/>
        <v>7.817628223364835E-4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1.3381762822336484E-2</v>
      </c>
      <c r="AR77" s="9">
        <f t="shared" si="77"/>
        <v>10.950000000000001</v>
      </c>
      <c r="AS77" s="1">
        <f t="shared" si="78"/>
        <v>0.18</v>
      </c>
      <c r="AT77" s="1">
        <f t="shared" si="79"/>
        <v>2246.5833333333335</v>
      </c>
      <c r="AU77" s="1">
        <f t="shared" si="80"/>
        <v>397006.19881847181</v>
      </c>
    </row>
    <row r="78" spans="1:48" x14ac:dyDescent="0.15">
      <c r="C78" s="7">
        <v>5</v>
      </c>
      <c r="D78" s="7">
        <f t="shared" si="81"/>
        <v>13.619723592806499</v>
      </c>
      <c r="E78" s="10">
        <f t="shared" si="82"/>
        <v>10.5894474682667</v>
      </c>
      <c r="F78" s="7" t="s">
        <v>85</v>
      </c>
      <c r="G78" s="1">
        <v>6</v>
      </c>
      <c r="H78" s="9">
        <f t="shared" si="63"/>
        <v>13.619723592806499</v>
      </c>
      <c r="I78" s="9">
        <f t="shared" si="64"/>
        <v>286.76972359280649</v>
      </c>
      <c r="J78" s="9">
        <f t="shared" si="65"/>
        <v>9.4722919463572405E-2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0.23081167540368835</v>
      </c>
      <c r="P78" s="9">
        <f t="shared" si="68"/>
        <v>2.1863155740515786E-2</v>
      </c>
      <c r="Q78" s="12">
        <f t="shared" si="69"/>
        <v>3.9353680332928414E-3</v>
      </c>
      <c r="R78" s="9">
        <f t="shared" si="70"/>
        <v>1.9710000000000002E-2</v>
      </c>
      <c r="S78" s="13">
        <f t="shared" si="71"/>
        <v>0.19966352274443638</v>
      </c>
      <c r="T78" s="2">
        <f t="shared" si="72"/>
        <v>0.01</v>
      </c>
      <c r="U78" s="14">
        <f t="shared" si="73"/>
        <v>1.9966352274443638E-3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1.4596635227444364E-2</v>
      </c>
      <c r="AR78" s="9">
        <f t="shared" si="77"/>
        <v>10.950000000000001</v>
      </c>
      <c r="AS78" s="1">
        <f t="shared" si="78"/>
        <v>0.18</v>
      </c>
      <c r="AT78" s="1">
        <f t="shared" si="79"/>
        <v>2246.5833333333335</v>
      </c>
      <c r="AU78" s="1">
        <f t="shared" si="80"/>
        <v>433048.67558366095</v>
      </c>
    </row>
    <row r="79" spans="1:48" x14ac:dyDescent="0.15">
      <c r="C79" s="7">
        <v>6</v>
      </c>
      <c r="D79" s="7">
        <f t="shared" si="81"/>
        <v>18.006437544666699</v>
      </c>
      <c r="E79" s="10">
        <f t="shared" si="82"/>
        <v>13.619723592806499</v>
      </c>
      <c r="F79" s="7" t="s">
        <v>83</v>
      </c>
      <c r="G79" s="1">
        <v>7</v>
      </c>
      <c r="H79" s="9">
        <f t="shared" si="63"/>
        <v>18.006437544666699</v>
      </c>
      <c r="I79" s="9">
        <f t="shared" si="64"/>
        <v>291.15643754466669</v>
      </c>
      <c r="J79" s="9">
        <f t="shared" si="65"/>
        <v>0.15798729013611226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0.31844851966317256</v>
      </c>
      <c r="P79" s="9">
        <f t="shared" si="68"/>
        <v>5.0310818669441093E-2</v>
      </c>
      <c r="Q79" s="12">
        <f t="shared" si="69"/>
        <v>9.0559473604993959E-3</v>
      </c>
      <c r="R79" s="9">
        <f t="shared" si="70"/>
        <v>1.9710000000000002E-2</v>
      </c>
      <c r="S79" s="13">
        <f t="shared" si="71"/>
        <v>0.45945953122777244</v>
      </c>
      <c r="T79" s="2">
        <f t="shared" si="72"/>
        <v>0.01</v>
      </c>
      <c r="U79" s="14">
        <f t="shared" si="73"/>
        <v>4.5945953122777244E-3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2.6194595312277726E-2</v>
      </c>
      <c r="AR79" s="9">
        <f t="shared" si="77"/>
        <v>10.950000000000001</v>
      </c>
      <c r="AS79" s="1">
        <f t="shared" si="78"/>
        <v>0.18</v>
      </c>
      <c r="AT79" s="1">
        <f t="shared" si="79"/>
        <v>2246.5833333333335</v>
      </c>
      <c r="AU79" s="1">
        <f t="shared" si="80"/>
        <v>777133.54007120128</v>
      </c>
    </row>
    <row r="80" spans="1:48" x14ac:dyDescent="0.15">
      <c r="C80" s="7">
        <v>7</v>
      </c>
      <c r="D80" s="7">
        <f t="shared" si="81"/>
        <v>20.705090827419301</v>
      </c>
      <c r="E80" s="10">
        <f t="shared" si="82"/>
        <v>18.006437544666699</v>
      </c>
      <c r="F80" s="7" t="s">
        <v>83</v>
      </c>
      <c r="G80" s="1">
        <v>8</v>
      </c>
      <c r="H80" s="9">
        <f t="shared" si="63"/>
        <v>20.705090827419301</v>
      </c>
      <c r="I80" s="9">
        <f t="shared" si="64"/>
        <v>293.8550908274193</v>
      </c>
      <c r="J80" s="9">
        <f t="shared" si="65"/>
        <v>0.21478363039152393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0.37763770099373151</v>
      </c>
      <c r="P80" s="9">
        <f t="shared" si="68"/>
        <v>8.1110396392142459E-2</v>
      </c>
      <c r="Q80" s="12">
        <f t="shared" si="69"/>
        <v>1.4599871350585642E-2</v>
      </c>
      <c r="R80" s="9">
        <f t="shared" si="70"/>
        <v>1.9710000000000002E-2</v>
      </c>
      <c r="S80" s="13">
        <f t="shared" si="71"/>
        <v>0.74073421362687175</v>
      </c>
      <c r="T80" s="2">
        <f t="shared" si="72"/>
        <v>0.01</v>
      </c>
      <c r="U80" s="14">
        <f t="shared" si="73"/>
        <v>7.4073421362687176E-3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2.9007342136268717E-2</v>
      </c>
      <c r="AR80" s="9">
        <f t="shared" si="77"/>
        <v>10.950000000000001</v>
      </c>
      <c r="AS80" s="1">
        <f t="shared" si="78"/>
        <v>0.18</v>
      </c>
      <c r="AT80" s="1">
        <f t="shared" si="79"/>
        <v>2246.5833333333335</v>
      </c>
      <c r="AU80" s="1">
        <f t="shared" si="80"/>
        <v>860581.28456174501</v>
      </c>
    </row>
    <row r="81" spans="1:48" x14ac:dyDescent="0.15">
      <c r="C81" s="7">
        <v>8</v>
      </c>
      <c r="D81" s="7">
        <f t="shared" si="81"/>
        <v>18.6832857422581</v>
      </c>
      <c r="E81" s="10">
        <f t="shared" si="82"/>
        <v>20.705090827419301</v>
      </c>
      <c r="F81" s="7" t="s">
        <v>83</v>
      </c>
      <c r="G81" s="1">
        <v>9</v>
      </c>
      <c r="H81" s="9">
        <f t="shared" si="63"/>
        <v>18.6832857422581</v>
      </c>
      <c r="I81" s="9">
        <f t="shared" si="64"/>
        <v>291.83328574225806</v>
      </c>
      <c r="J81" s="9">
        <f t="shared" si="65"/>
        <v>0.17072874658409978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0.40602730460158909</v>
      </c>
      <c r="P81" s="9">
        <f t="shared" si="68"/>
        <v>6.9320532793549799E-2</v>
      </c>
      <c r="Q81" s="12">
        <f t="shared" si="69"/>
        <v>1.2477695902838964E-2</v>
      </c>
      <c r="R81" s="9">
        <f t="shared" si="70"/>
        <v>1.9710000000000002E-2</v>
      </c>
      <c r="S81" s="13">
        <f t="shared" si="71"/>
        <v>0.63306422642511229</v>
      </c>
      <c r="T81" s="2">
        <f t="shared" si="72"/>
        <v>0.01</v>
      </c>
      <c r="U81" s="14">
        <f t="shared" si="73"/>
        <v>6.3306422642511228E-3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2.7930642264251123E-2</v>
      </c>
      <c r="AR81" s="9">
        <f t="shared" si="77"/>
        <v>10.950000000000001</v>
      </c>
      <c r="AS81" s="1">
        <f t="shared" si="78"/>
        <v>0.18</v>
      </c>
      <c r="AT81" s="1">
        <f t="shared" si="79"/>
        <v>2246.5833333333335</v>
      </c>
      <c r="AU81" s="1">
        <f t="shared" si="80"/>
        <v>828638.06981992186</v>
      </c>
    </row>
    <row r="82" spans="1:48" x14ac:dyDescent="0.15">
      <c r="C82" s="7">
        <v>9</v>
      </c>
      <c r="D82" s="7">
        <f t="shared" si="81"/>
        <v>16.512595503666699</v>
      </c>
      <c r="E82" s="10">
        <f t="shared" si="82"/>
        <v>18.6832857422581</v>
      </c>
      <c r="F82" s="7" t="s">
        <v>83</v>
      </c>
      <c r="G82" s="1">
        <v>10</v>
      </c>
      <c r="H82" s="9">
        <f t="shared" si="63"/>
        <v>16.512595503666699</v>
      </c>
      <c r="I82" s="9">
        <f t="shared" si="64"/>
        <v>289.66259550366669</v>
      </c>
      <c r="J82" s="9">
        <f t="shared" si="65"/>
        <v>0.13296013250094529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0.44620677180803936</v>
      </c>
      <c r="P82" s="9">
        <f t="shared" si="68"/>
        <v>5.9327711502415975E-2</v>
      </c>
      <c r="Q82" s="12">
        <f t="shared" si="69"/>
        <v>1.0678988070434875E-2</v>
      </c>
      <c r="R82" s="9">
        <f t="shared" si="70"/>
        <v>1.9710000000000002E-2</v>
      </c>
      <c r="S82" s="13">
        <f t="shared" si="71"/>
        <v>0.54180558449694949</v>
      </c>
      <c r="T82" s="2">
        <f t="shared" si="72"/>
        <v>0.01</v>
      </c>
      <c r="U82" s="14">
        <f t="shared" si="73"/>
        <v>5.4180558449694952E-3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2.7018055844969496E-2</v>
      </c>
      <c r="AR82" s="9">
        <f t="shared" si="77"/>
        <v>10.950000000000001</v>
      </c>
      <c r="AS82" s="1">
        <f t="shared" si="78"/>
        <v>0.18</v>
      </c>
      <c r="AT82" s="1">
        <f t="shared" si="79"/>
        <v>2246.5833333333335</v>
      </c>
      <c r="AU82" s="1">
        <f t="shared" si="80"/>
        <v>801563.7246665603</v>
      </c>
    </row>
    <row r="83" spans="1:48" x14ac:dyDescent="0.15">
      <c r="C83" s="7">
        <v>10</v>
      </c>
      <c r="D83" s="7">
        <f t="shared" si="81"/>
        <v>9.0562175156129001</v>
      </c>
      <c r="E83" s="10">
        <f t="shared" si="82"/>
        <v>16.512595503666699</v>
      </c>
      <c r="F83" s="7" t="s">
        <v>83</v>
      </c>
      <c r="G83" s="1">
        <v>11</v>
      </c>
      <c r="H83" s="9">
        <f t="shared" si="63"/>
        <v>9.0562175156129001</v>
      </c>
      <c r="I83" s="9">
        <f t="shared" si="64"/>
        <v>282.20621751561288</v>
      </c>
      <c r="J83" s="9">
        <f t="shared" si="65"/>
        <v>5.4702131315405876E-2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0.36753510729034217</v>
      </c>
      <c r="O83" s="9">
        <f t="shared" si="83"/>
        <v>0.12884395301528123</v>
      </c>
      <c r="P83" s="9">
        <f t="shared" si="68"/>
        <v>7.0480388370378986E-3</v>
      </c>
      <c r="Q83" s="12">
        <f t="shared" si="69"/>
        <v>1.2686469906668218E-3</v>
      </c>
      <c r="R83" s="9">
        <f t="shared" si="70"/>
        <v>1.9710000000000002E-2</v>
      </c>
      <c r="S83" s="13">
        <f t="shared" si="71"/>
        <v>6.4365651479798155E-2</v>
      </c>
      <c r="T83" s="2">
        <f t="shared" si="72"/>
        <v>0.01</v>
      </c>
      <c r="U83" s="14">
        <f t="shared" si="73"/>
        <v>6.4365651479798152E-4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1.3243656514797982E-2</v>
      </c>
      <c r="AR83" s="9">
        <f t="shared" si="77"/>
        <v>10.950000000000001</v>
      </c>
      <c r="AS83" s="1">
        <f t="shared" si="78"/>
        <v>0.18</v>
      </c>
      <c r="AT83" s="1">
        <f t="shared" si="79"/>
        <v>2246.5833333333335</v>
      </c>
      <c r="AU83" s="1">
        <f t="shared" si="80"/>
        <v>392908.90155527444</v>
      </c>
    </row>
    <row r="84" spans="1:48" x14ac:dyDescent="0.15">
      <c r="C84" s="7">
        <v>11</v>
      </c>
      <c r="D84" s="7">
        <f t="shared" si="81"/>
        <v>5.4077595879666696</v>
      </c>
      <c r="E84" s="10">
        <f t="shared" si="82"/>
        <v>9.0562175156129001</v>
      </c>
      <c r="F84" s="7" t="s">
        <v>85</v>
      </c>
      <c r="G84" s="1">
        <v>12</v>
      </c>
      <c r="H84" s="9">
        <f t="shared" si="63"/>
        <v>5.4077595879666696</v>
      </c>
      <c r="I84" s="9">
        <f t="shared" si="64"/>
        <v>278.55775958796664</v>
      </c>
      <c r="J84" s="9">
        <f t="shared" si="65"/>
        <v>3.481337693749767E-2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0.23129591417824336</v>
      </c>
      <c r="P84" s="9">
        <f t="shared" si="68"/>
        <v>8.0521918443902975E-3</v>
      </c>
      <c r="Q84" s="12">
        <f t="shared" si="69"/>
        <v>1.4493945319902534E-3</v>
      </c>
      <c r="R84" s="9">
        <f t="shared" si="70"/>
        <v>1.9710000000000002E-2</v>
      </c>
      <c r="S84" s="13">
        <f t="shared" si="71"/>
        <v>7.3535998578906817E-2</v>
      </c>
      <c r="T84" s="2">
        <f t="shared" si="72"/>
        <v>0.01</v>
      </c>
      <c r="U84" s="14">
        <f t="shared" si="73"/>
        <v>7.353599857890682E-4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1.3335359985789068E-2</v>
      </c>
      <c r="AR84" s="9">
        <f t="shared" si="77"/>
        <v>10.950000000000001</v>
      </c>
      <c r="AS84" s="1">
        <f t="shared" si="78"/>
        <v>0.18</v>
      </c>
      <c r="AT84" s="1">
        <f t="shared" si="79"/>
        <v>2246.5833333333335</v>
      </c>
      <c r="AU84" s="1">
        <f t="shared" si="80"/>
        <v>395629.53312825836</v>
      </c>
      <c r="AV84" s="1">
        <f>SUM(AU73:AU84)</f>
        <v>6464562.0996075151</v>
      </c>
    </row>
    <row r="85" spans="1:48" x14ac:dyDescent="0.15">
      <c r="C85" s="7">
        <v>12</v>
      </c>
      <c r="D85" s="7">
        <f t="shared" si="81"/>
        <v>6.57226919677419E-2</v>
      </c>
      <c r="E85" s="10">
        <f t="shared" si="82"/>
        <v>5.4077595879666696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1.96120200870968</v>
      </c>
      <c r="E89" s="7"/>
      <c r="F89" s="7"/>
      <c r="G89" s="1">
        <v>1</v>
      </c>
      <c r="H89" s="9">
        <f t="shared" ref="H89:H100" si="84">E90</f>
        <v>1.96120200870968</v>
      </c>
      <c r="I89" s="9">
        <f t="shared" ref="I89:I100" si="85">H89+273.15</f>
        <v>275.11120200870965</v>
      </c>
      <c r="J89" s="9">
        <f t="shared" ref="J89:J100" si="86">EXP(($C$15*(I89-$C$13))/($C$16*I89*$C$13))</f>
        <v>2.2468152492207984E-2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0.11919972771309871</v>
      </c>
      <c r="Q89" s="12">
        <f t="shared" ref="Q89:Q100" si="90">P89*$B$91</f>
        <v>5.3639877470894423E-2</v>
      </c>
      <c r="R89" s="9">
        <f t="shared" ref="R89:R100" si="91">L89*$B$91</f>
        <v>2.3873737500000001</v>
      </c>
      <c r="S89" s="13">
        <f t="shared" ref="S89:S100" si="92">Q89/R89</f>
        <v>2.2468152492207984E-2</v>
      </c>
      <c r="T89" s="2">
        <f t="shared" ref="T89:T100" si="93">$B$90/100</f>
        <v>0.51</v>
      </c>
      <c r="U89" s="14">
        <f t="shared" ref="U89:U100" si="94">S89*T89</f>
        <v>1.1458757771026073E-2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3.3791815467964358E-2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22615.416666666668</v>
      </c>
      <c r="AN89" s="1">
        <f t="shared" ref="AN89:AN100" si="99">AM89*10000*AK89*AJ89</f>
        <v>79497568.01970534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1.64180181935486E-2</v>
      </c>
      <c r="E90" s="10">
        <f t="shared" ref="E90:E101" si="101">D89</f>
        <v>1.96120200870968</v>
      </c>
      <c r="F90" s="7" t="s">
        <v>83</v>
      </c>
      <c r="G90" s="1">
        <v>2</v>
      </c>
      <c r="H90" s="9">
        <f t="shared" si="84"/>
        <v>1.64180181935486E-2</v>
      </c>
      <c r="I90" s="9">
        <f t="shared" si="85"/>
        <v>273.16641801819355</v>
      </c>
      <c r="J90" s="9">
        <f t="shared" si="86"/>
        <v>1.7463749674700026E-2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10.491350272286901</v>
      </c>
      <c r="P90" s="9">
        <f t="shared" si="89"/>
        <v>0.18321831490481438</v>
      </c>
      <c r="Q90" s="12">
        <f t="shared" si="90"/>
        <v>8.244824170716647E-2</v>
      </c>
      <c r="R90" s="9">
        <f t="shared" si="91"/>
        <v>2.3873737500000001</v>
      </c>
      <c r="S90" s="13">
        <f t="shared" si="92"/>
        <v>3.4535121158623137E-2</v>
      </c>
      <c r="T90" s="2">
        <f t="shared" si="93"/>
        <v>0.51</v>
      </c>
      <c r="U90" s="14">
        <f t="shared" si="94"/>
        <v>1.7612911790897801E-2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3.5647292904955691E-2</v>
      </c>
      <c r="AK90" s="9">
        <f t="shared" si="96"/>
        <v>10.4025</v>
      </c>
      <c r="AL90" s="1">
        <f t="shared" si="97"/>
        <v>0.45</v>
      </c>
      <c r="AM90" s="17">
        <f t="shared" si="98"/>
        <v>22615.416666666668</v>
      </c>
      <c r="AN90" s="1">
        <f t="shared" si="99"/>
        <v>83862706.196317568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4.0378041361724097</v>
      </c>
      <c r="E91" s="10">
        <f t="shared" si="101"/>
        <v>1.64180181935486E-2</v>
      </c>
      <c r="F91" s="7" t="s">
        <v>83</v>
      </c>
      <c r="G91" s="1">
        <v>3</v>
      </c>
      <c r="H91" s="9">
        <f t="shared" si="84"/>
        <v>4.0378041361724097</v>
      </c>
      <c r="I91" s="9">
        <f t="shared" si="85"/>
        <v>277.18780413617236</v>
      </c>
      <c r="J91" s="9">
        <f t="shared" si="86"/>
        <v>2.9289990328193412E-2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15.613406957382086</v>
      </c>
      <c r="P91" s="9">
        <f t="shared" si="89"/>
        <v>0.45731653877186901</v>
      </c>
      <c r="Q91" s="12">
        <f t="shared" si="90"/>
        <v>0.20579244244734105</v>
      </c>
      <c r="R91" s="9">
        <f t="shared" si="91"/>
        <v>2.3873737500000001</v>
      </c>
      <c r="S91" s="13">
        <f t="shared" si="92"/>
        <v>8.6200345650672014E-2</v>
      </c>
      <c r="T91" s="2">
        <f t="shared" si="93"/>
        <v>0.51</v>
      </c>
      <c r="U91" s="14">
        <f t="shared" si="94"/>
        <v>4.3962176281842728E-2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4.3591596148975585E-2</v>
      </c>
      <c r="AK91" s="9">
        <f t="shared" si="96"/>
        <v>10.4025</v>
      </c>
      <c r="AL91" s="1">
        <f t="shared" si="97"/>
        <v>0.45</v>
      </c>
      <c r="AM91" s="17">
        <f t="shared" si="98"/>
        <v>22615.416666666668</v>
      </c>
      <c r="AN91" s="1">
        <f t="shared" si="99"/>
        <v>102552225.50046292</v>
      </c>
    </row>
    <row r="92" spans="1:48" x14ac:dyDescent="0.15">
      <c r="C92" s="7">
        <v>3</v>
      </c>
      <c r="D92" s="7">
        <f t="shared" si="100"/>
        <v>5.5033096385806504</v>
      </c>
      <c r="E92" s="10">
        <f t="shared" si="101"/>
        <v>4.0378041361724097</v>
      </c>
      <c r="F92" s="7" t="s">
        <v>83</v>
      </c>
      <c r="G92" s="1">
        <v>4</v>
      </c>
      <c r="H92" s="9">
        <f t="shared" si="84"/>
        <v>5.5033096385806504</v>
      </c>
      <c r="I92" s="9">
        <f t="shared" si="85"/>
        <v>278.65330963858065</v>
      </c>
      <c r="J92" s="9">
        <f t="shared" si="86"/>
        <v>3.523315395355768E-2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20.461365418610214</v>
      </c>
      <c r="P92" s="9">
        <f t="shared" si="89"/>
        <v>0.72091843789389487</v>
      </c>
      <c r="Q92" s="12">
        <f t="shared" si="90"/>
        <v>0.32441329705225269</v>
      </c>
      <c r="R92" s="9">
        <f t="shared" si="91"/>
        <v>2.3873737500000001</v>
      </c>
      <c r="S92" s="13">
        <f t="shared" si="92"/>
        <v>0.13588710064867418</v>
      </c>
      <c r="T92" s="2">
        <f t="shared" si="93"/>
        <v>0.51</v>
      </c>
      <c r="U92" s="14">
        <f t="shared" si="94"/>
        <v>6.930242133082383E-2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5.1231680031243385E-2</v>
      </c>
      <c r="AK92" s="9">
        <f t="shared" si="96"/>
        <v>10.4025</v>
      </c>
      <c r="AL92" s="1">
        <f t="shared" si="97"/>
        <v>0.45</v>
      </c>
      <c r="AM92" s="17">
        <f t="shared" si="98"/>
        <v>22615.416666666668</v>
      </c>
      <c r="AN92" s="1">
        <f t="shared" si="99"/>
        <v>120526047.85051221</v>
      </c>
    </row>
    <row r="93" spans="1:48" x14ac:dyDescent="0.15">
      <c r="C93" s="7">
        <v>4</v>
      </c>
      <c r="D93" s="7">
        <f t="shared" si="100"/>
        <v>10.5894474682667</v>
      </c>
      <c r="E93" s="10">
        <f t="shared" si="101"/>
        <v>5.5033096385806504</v>
      </c>
      <c r="F93" s="7" t="s">
        <v>83</v>
      </c>
      <c r="G93" s="1">
        <v>5</v>
      </c>
      <c r="H93" s="9">
        <f t="shared" si="84"/>
        <v>10.5894474682667</v>
      </c>
      <c r="I93" s="9">
        <f t="shared" si="85"/>
        <v>283.73944746826669</v>
      </c>
      <c r="J93" s="9">
        <f t="shared" si="86"/>
        <v>6.5913394221694122E-2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18.753424631680502</v>
      </c>
      <c r="O93" s="9">
        <f t="shared" si="102"/>
        <v>6.2922973490358167</v>
      </c>
      <c r="P93" s="9">
        <f t="shared" si="89"/>
        <v>0.41474667572711865</v>
      </c>
      <c r="Q93" s="12">
        <f t="shared" si="90"/>
        <v>0.1866360040772034</v>
      </c>
      <c r="R93" s="9">
        <f t="shared" si="91"/>
        <v>2.3873737500000001</v>
      </c>
      <c r="S93" s="13">
        <f t="shared" si="92"/>
        <v>7.8176282233648337E-2</v>
      </c>
      <c r="T93" s="2">
        <f t="shared" si="93"/>
        <v>0.51</v>
      </c>
      <c r="U93" s="14">
        <f t="shared" si="94"/>
        <v>3.986990393916065E-2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3.4931776037656938E-2</v>
      </c>
      <c r="AK93" s="9">
        <f t="shared" si="96"/>
        <v>10.4025</v>
      </c>
      <c r="AL93" s="1">
        <f t="shared" si="97"/>
        <v>0.45</v>
      </c>
      <c r="AM93" s="17">
        <f t="shared" si="98"/>
        <v>22615.416666666668</v>
      </c>
      <c r="AN93" s="1">
        <f t="shared" si="99"/>
        <v>82179403.596572533</v>
      </c>
    </row>
    <row r="94" spans="1:48" x14ac:dyDescent="0.15">
      <c r="C94" s="7">
        <v>5</v>
      </c>
      <c r="D94" s="7">
        <f t="shared" si="100"/>
        <v>13.619723592806499</v>
      </c>
      <c r="E94" s="10">
        <f t="shared" si="101"/>
        <v>10.5894474682667</v>
      </c>
      <c r="F94" s="7" t="s">
        <v>85</v>
      </c>
      <c r="G94" s="1">
        <v>6</v>
      </c>
      <c r="H94" s="9">
        <f t="shared" si="84"/>
        <v>13.619723592806499</v>
      </c>
      <c r="I94" s="9">
        <f t="shared" si="85"/>
        <v>286.76972359280649</v>
      </c>
      <c r="J94" s="9">
        <f t="shared" si="86"/>
        <v>9.4722919463572405E-2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11.182825673308699</v>
      </c>
      <c r="P94" s="9">
        <f t="shared" si="89"/>
        <v>1.0592698956279898</v>
      </c>
      <c r="Q94" s="12">
        <f t="shared" si="90"/>
        <v>0.47667145303259539</v>
      </c>
      <c r="R94" s="9">
        <f t="shared" si="91"/>
        <v>2.3873737500000001</v>
      </c>
      <c r="S94" s="13">
        <f t="shared" si="92"/>
        <v>0.19966352274443638</v>
      </c>
      <c r="T94" s="2">
        <f t="shared" si="93"/>
        <v>0.51</v>
      </c>
      <c r="U94" s="14">
        <f t="shared" si="94"/>
        <v>0.10182839659966256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5.6830261574798265E-2</v>
      </c>
      <c r="AK94" s="9">
        <f t="shared" si="96"/>
        <v>10.4025</v>
      </c>
      <c r="AL94" s="1">
        <f t="shared" si="97"/>
        <v>0.45</v>
      </c>
      <c r="AM94" s="17">
        <f t="shared" si="98"/>
        <v>22615.416666666668</v>
      </c>
      <c r="AN94" s="1">
        <f t="shared" si="99"/>
        <v>133697095.65925051</v>
      </c>
    </row>
    <row r="95" spans="1:48" x14ac:dyDescent="0.15">
      <c r="C95" s="7">
        <v>6</v>
      </c>
      <c r="D95" s="7">
        <f t="shared" si="100"/>
        <v>18.006437544666699</v>
      </c>
      <c r="E95" s="10">
        <f t="shared" si="101"/>
        <v>13.619723592806499</v>
      </c>
      <c r="F95" s="7" t="s">
        <v>83</v>
      </c>
      <c r="G95" s="1">
        <v>7</v>
      </c>
      <c r="H95" s="9">
        <f t="shared" si="84"/>
        <v>18.006437544666699</v>
      </c>
      <c r="I95" s="9">
        <f t="shared" si="85"/>
        <v>291.15643754466669</v>
      </c>
      <c r="J95" s="9">
        <f t="shared" si="86"/>
        <v>0.15798729013611226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15.428830777680711</v>
      </c>
      <c r="P95" s="9">
        <f t="shared" si="89"/>
        <v>2.437559164534421</v>
      </c>
      <c r="Q95" s="12">
        <f t="shared" si="90"/>
        <v>1.0969016240404894</v>
      </c>
      <c r="R95" s="9">
        <f t="shared" si="91"/>
        <v>2.3873737500000001</v>
      </c>
      <c r="S95" s="13">
        <f t="shared" si="92"/>
        <v>0.4594595312277725</v>
      </c>
      <c r="T95" s="2">
        <f t="shared" si="93"/>
        <v>0.51</v>
      </c>
      <c r="U95" s="14">
        <f t="shared" si="94"/>
        <v>0.23432436092616399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0.11710379481923845</v>
      </c>
      <c r="AK95" s="9">
        <f t="shared" si="96"/>
        <v>10.4025</v>
      </c>
      <c r="AL95" s="1">
        <f t="shared" si="97"/>
        <v>0.45</v>
      </c>
      <c r="AM95" s="17">
        <f t="shared" si="98"/>
        <v>22615.416666666668</v>
      </c>
      <c r="AN95" s="1">
        <f t="shared" si="99"/>
        <v>275494724.53865868</v>
      </c>
    </row>
    <row r="96" spans="1:48" x14ac:dyDescent="0.15">
      <c r="C96" s="7">
        <v>7</v>
      </c>
      <c r="D96" s="7">
        <f t="shared" si="100"/>
        <v>20.705090827419301</v>
      </c>
      <c r="E96" s="10">
        <f t="shared" si="101"/>
        <v>18.006437544666699</v>
      </c>
      <c r="F96" s="7" t="s">
        <v>83</v>
      </c>
      <c r="G96" s="1">
        <v>8</v>
      </c>
      <c r="H96" s="9">
        <f t="shared" si="84"/>
        <v>20.705090827419301</v>
      </c>
      <c r="I96" s="9">
        <f t="shared" si="85"/>
        <v>293.8550908274193</v>
      </c>
      <c r="J96" s="9">
        <f t="shared" si="86"/>
        <v>0.21478363039152393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18.29654661314629</v>
      </c>
      <c r="P96" s="9">
        <f t="shared" si="89"/>
        <v>3.929798705199302</v>
      </c>
      <c r="Q96" s="12">
        <f t="shared" si="90"/>
        <v>1.7684094173396858</v>
      </c>
      <c r="R96" s="9">
        <f t="shared" si="91"/>
        <v>2.3873737500000001</v>
      </c>
      <c r="S96" s="13">
        <f t="shared" si="92"/>
        <v>0.74073421362687164</v>
      </c>
      <c r="T96" s="2">
        <f t="shared" si="93"/>
        <v>0.51</v>
      </c>
      <c r="U96" s="14">
        <f t="shared" si="94"/>
        <v>0.37777444894970452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0.16035399635833592</v>
      </c>
      <c r="AK96" s="9">
        <f t="shared" si="96"/>
        <v>10.4025</v>
      </c>
      <c r="AL96" s="1">
        <f t="shared" si="97"/>
        <v>0.45</v>
      </c>
      <c r="AM96" s="17">
        <f t="shared" si="98"/>
        <v>22615.416666666668</v>
      </c>
      <c r="AN96" s="1">
        <f t="shared" si="99"/>
        <v>377243795.7591725</v>
      </c>
    </row>
    <row r="97" spans="1:50" x14ac:dyDescent="0.15">
      <c r="C97" s="7">
        <v>8</v>
      </c>
      <c r="D97" s="7">
        <f t="shared" si="100"/>
        <v>18.6832857422581</v>
      </c>
      <c r="E97" s="10">
        <f t="shared" si="101"/>
        <v>20.705090827419301</v>
      </c>
      <c r="F97" s="7" t="s">
        <v>83</v>
      </c>
      <c r="G97" s="1">
        <v>9</v>
      </c>
      <c r="H97" s="9">
        <f t="shared" si="84"/>
        <v>18.6832857422581</v>
      </c>
      <c r="I97" s="9">
        <f t="shared" si="85"/>
        <v>291.83328574225806</v>
      </c>
      <c r="J97" s="9">
        <f t="shared" si="86"/>
        <v>0.17072874658409978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19.672022907946989</v>
      </c>
      <c r="P97" s="9">
        <f t="shared" si="89"/>
        <v>3.3585798138474869</v>
      </c>
      <c r="Q97" s="12">
        <f t="shared" si="90"/>
        <v>1.5113609162313693</v>
      </c>
      <c r="R97" s="9">
        <f t="shared" si="91"/>
        <v>2.3873737500000001</v>
      </c>
      <c r="S97" s="13">
        <f t="shared" si="92"/>
        <v>0.63306422642511218</v>
      </c>
      <c r="T97" s="2">
        <f t="shared" si="93"/>
        <v>0.51</v>
      </c>
      <c r="U97" s="14">
        <f t="shared" si="94"/>
        <v>0.32286275547680721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0.14379812077625737</v>
      </c>
      <c r="AK97" s="9">
        <f t="shared" si="96"/>
        <v>10.4025</v>
      </c>
      <c r="AL97" s="1">
        <f t="shared" si="97"/>
        <v>0.45</v>
      </c>
      <c r="AM97" s="17">
        <f t="shared" si="98"/>
        <v>22615.416666666668</v>
      </c>
      <c r="AN97" s="1">
        <f t="shared" si="99"/>
        <v>338294960.75325757</v>
      </c>
    </row>
    <row r="98" spans="1:50" x14ac:dyDescent="0.15">
      <c r="C98" s="7">
        <v>9</v>
      </c>
      <c r="D98" s="7">
        <f t="shared" si="100"/>
        <v>16.512595503666699</v>
      </c>
      <c r="E98" s="10">
        <f t="shared" si="101"/>
        <v>18.6832857422581</v>
      </c>
      <c r="F98" s="7" t="s">
        <v>83</v>
      </c>
      <c r="G98" s="1">
        <v>10</v>
      </c>
      <c r="H98" s="9">
        <f t="shared" si="84"/>
        <v>16.512595503666699</v>
      </c>
      <c r="I98" s="9">
        <f t="shared" si="85"/>
        <v>289.66259550366669</v>
      </c>
      <c r="J98" s="9">
        <f t="shared" si="86"/>
        <v>0.13296013250094529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21.618718094099503</v>
      </c>
      <c r="P98" s="9">
        <f t="shared" si="89"/>
        <v>2.8744276222920533</v>
      </c>
      <c r="Q98" s="12">
        <f t="shared" si="90"/>
        <v>1.2934924300314241</v>
      </c>
      <c r="R98" s="9">
        <f t="shared" si="91"/>
        <v>2.3873737500000001</v>
      </c>
      <c r="S98" s="13">
        <f t="shared" si="92"/>
        <v>0.54180558449694949</v>
      </c>
      <c r="T98" s="2">
        <f t="shared" si="93"/>
        <v>0.51</v>
      </c>
      <c r="U98" s="14">
        <f t="shared" si="94"/>
        <v>0.27632084809344426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0.12655973570017345</v>
      </c>
      <c r="AK98" s="9">
        <f t="shared" si="96"/>
        <v>10.4025</v>
      </c>
      <c r="AL98" s="1">
        <f t="shared" si="97"/>
        <v>0.45</v>
      </c>
      <c r="AM98" s="17">
        <f t="shared" si="98"/>
        <v>22615.416666666668</v>
      </c>
      <c r="AN98" s="1">
        <f t="shared" si="99"/>
        <v>297740475.26149571</v>
      </c>
    </row>
    <row r="99" spans="1:50" x14ac:dyDescent="0.15">
      <c r="C99" s="7">
        <v>10</v>
      </c>
      <c r="D99" s="7">
        <f t="shared" si="100"/>
        <v>9.0562175156129001</v>
      </c>
      <c r="E99" s="10">
        <f t="shared" si="101"/>
        <v>16.512595503666699</v>
      </c>
      <c r="F99" s="7" t="s">
        <v>83</v>
      </c>
      <c r="G99" s="1">
        <v>11</v>
      </c>
      <c r="H99" s="9">
        <f t="shared" si="84"/>
        <v>9.0562175156129001</v>
      </c>
      <c r="I99" s="9">
        <f t="shared" si="85"/>
        <v>282.20621751561288</v>
      </c>
      <c r="J99" s="9">
        <f t="shared" si="86"/>
        <v>5.4702131315405876E-2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17.807075948217076</v>
      </c>
      <c r="O99" s="9">
        <f t="shared" si="102"/>
        <v>6.2424895235903719</v>
      </c>
      <c r="P99" s="9">
        <f t="shared" si="89"/>
        <v>0.34147748165448599</v>
      </c>
      <c r="Q99" s="12">
        <f t="shared" si="90"/>
        <v>0.15366486674451871</v>
      </c>
      <c r="R99" s="9">
        <f t="shared" si="91"/>
        <v>2.3873737500000001</v>
      </c>
      <c r="S99" s="13">
        <f t="shared" si="92"/>
        <v>6.4365651479798128E-2</v>
      </c>
      <c r="T99" s="2">
        <f t="shared" si="93"/>
        <v>0.51</v>
      </c>
      <c r="U99" s="14">
        <f t="shared" si="94"/>
        <v>3.2826482254697045E-2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4.0234184399791158E-2</v>
      </c>
      <c r="AK99" s="9">
        <f t="shared" si="96"/>
        <v>10.4025</v>
      </c>
      <c r="AL99" s="1">
        <f t="shared" si="97"/>
        <v>0.45</v>
      </c>
      <c r="AM99" s="17">
        <f t="shared" si="98"/>
        <v>22615.416666666668</v>
      </c>
      <c r="AN99" s="1">
        <f t="shared" si="99"/>
        <v>94653683.643367916</v>
      </c>
    </row>
    <row r="100" spans="1:50" x14ac:dyDescent="0.15">
      <c r="C100" s="7">
        <v>11</v>
      </c>
      <c r="D100" s="7">
        <f t="shared" si="100"/>
        <v>5.4077595879666696</v>
      </c>
      <c r="E100" s="10">
        <f t="shared" si="101"/>
        <v>9.0562175156129001</v>
      </c>
      <c r="F100" s="7" t="s">
        <v>85</v>
      </c>
      <c r="G100" s="1">
        <v>12</v>
      </c>
      <c r="H100" s="9">
        <f t="shared" si="84"/>
        <v>5.4077595879666696</v>
      </c>
      <c r="I100" s="9">
        <f t="shared" si="85"/>
        <v>278.55775958796664</v>
      </c>
      <c r="J100" s="9">
        <f t="shared" si="86"/>
        <v>3.481337693749767E-2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11.206287041935886</v>
      </c>
      <c r="P100" s="9">
        <f t="shared" si="89"/>
        <v>0.39012869486070972</v>
      </c>
      <c r="Q100" s="12">
        <f t="shared" si="90"/>
        <v>0.17555791268731938</v>
      </c>
      <c r="R100" s="9">
        <f t="shared" si="91"/>
        <v>2.3873737500000001</v>
      </c>
      <c r="S100" s="13">
        <f t="shared" si="92"/>
        <v>7.3535998578906789E-2</v>
      </c>
      <c r="T100" s="2">
        <f t="shared" si="93"/>
        <v>0.51</v>
      </c>
      <c r="U100" s="14">
        <f t="shared" si="94"/>
        <v>3.7503359275242461E-2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4.1644262821485603E-2</v>
      </c>
      <c r="AK100" s="9">
        <f t="shared" si="96"/>
        <v>10.4025</v>
      </c>
      <c r="AL100" s="1">
        <f t="shared" si="97"/>
        <v>0.45</v>
      </c>
      <c r="AM100" s="17">
        <f t="shared" si="98"/>
        <v>22615.416666666668</v>
      </c>
      <c r="AN100" s="1">
        <f t="shared" si="99"/>
        <v>97970990.029230639</v>
      </c>
      <c r="AO100" s="1">
        <f>SUM(AN89:AN100)</f>
        <v>2083713676.8080041</v>
      </c>
    </row>
    <row r="101" spans="1:50" x14ac:dyDescent="0.15">
      <c r="C101" s="7">
        <v>12</v>
      </c>
      <c r="D101" s="7">
        <f t="shared" si="100"/>
        <v>6.57226919677419E-2</v>
      </c>
      <c r="E101" s="10">
        <f t="shared" si="101"/>
        <v>5.4077595879666696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1.96120200870968</v>
      </c>
      <c r="E105" s="7"/>
      <c r="F105" s="7"/>
      <c r="G105" s="1">
        <v>1</v>
      </c>
      <c r="H105" s="9">
        <f t="shared" ref="H105:H116" si="103">E106</f>
        <v>1.96120200870968</v>
      </c>
      <c r="I105" s="9">
        <f t="shared" ref="I105:I116" si="104">H105+273.15</f>
        <v>275.11120200870965</v>
      </c>
      <c r="J105" s="9">
        <f t="shared" ref="J105:J116" si="105">EXP(($C$15*(I105-$C$13))/($C$16*I105*$C$13))</f>
        <v>2.2468152492207984E-2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1.4556895999041737E-2</v>
      </c>
      <c r="Q105" s="12">
        <f t="shared" ref="Q105:Q116" si="109">P105*$B$107</f>
        <v>4.367068799712521E-3</v>
      </c>
      <c r="R105" s="9">
        <f t="shared" ref="R105:R116" si="110">L105*$B$107</f>
        <v>0.19436706250000002</v>
      </c>
      <c r="S105" s="13">
        <f t="shared" ref="S105:S116" si="111">Q105/R105</f>
        <v>2.2468152492207988E-2</v>
      </c>
      <c r="T105" s="2">
        <f t="shared" ref="T105:T116" si="112">$B$106/100</f>
        <v>0.01</v>
      </c>
      <c r="U105" s="14">
        <f t="shared" ref="U105:U116" si="113">S105*T105</f>
        <v>2.2468152492207988E-4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5.7146815249220799E-3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1621.0833333333333</v>
      </c>
      <c r="AX105" s="1">
        <f t="shared" ref="AX105:AX116" si="120">AW105*10000*AV105*0.67*AU105*AT105</f>
        <v>1206409.7740328191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1.64180181935486E-2</v>
      </c>
      <c r="E106" s="10">
        <f t="shared" ref="E106:E117" si="122">D105</f>
        <v>1.96120200870968</v>
      </c>
      <c r="F106" s="7" t="s">
        <v>83</v>
      </c>
      <c r="G106" s="1">
        <v>2</v>
      </c>
      <c r="H106" s="9">
        <f t="shared" si="103"/>
        <v>1.64180181935486E-2</v>
      </c>
      <c r="I106" s="9">
        <f t="shared" si="104"/>
        <v>273.16641801819355</v>
      </c>
      <c r="J106" s="9">
        <f t="shared" si="105"/>
        <v>1.7463749674700026E-2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1.2812235206676252</v>
      </c>
      <c r="P106" s="9">
        <f t="shared" si="108"/>
        <v>2.2374966842277261E-2</v>
      </c>
      <c r="Q106" s="12">
        <f t="shared" si="109"/>
        <v>6.7124900526831779E-3</v>
      </c>
      <c r="R106" s="9">
        <f t="shared" si="110"/>
        <v>0.19436706250000002</v>
      </c>
      <c r="S106" s="13">
        <f t="shared" si="111"/>
        <v>3.4535121158623144E-2</v>
      </c>
      <c r="T106" s="2">
        <f t="shared" si="112"/>
        <v>0.01</v>
      </c>
      <c r="U106" s="14">
        <f t="shared" si="113"/>
        <v>3.4535121158623143E-4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5.8353512115862311E-3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1621.0833333333333</v>
      </c>
      <c r="AX106" s="1">
        <f t="shared" si="120"/>
        <v>1231884.0001618236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4.0378041361724097</v>
      </c>
      <c r="E107" s="10">
        <f t="shared" si="122"/>
        <v>1.64180181935486E-2</v>
      </c>
      <c r="F107" s="7" t="s">
        <v>83</v>
      </c>
      <c r="G107" s="1">
        <v>3</v>
      </c>
      <c r="H107" s="9">
        <f t="shared" si="103"/>
        <v>4.0378041361724097</v>
      </c>
      <c r="I107" s="9">
        <f t="shared" si="104"/>
        <v>277.18780413617236</v>
      </c>
      <c r="J107" s="9">
        <f t="shared" si="105"/>
        <v>2.9289990328193412E-2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1.9067387621586815</v>
      </c>
      <c r="P107" s="9">
        <f t="shared" si="108"/>
        <v>5.5848359902019258E-2</v>
      </c>
      <c r="Q107" s="12">
        <f t="shared" si="109"/>
        <v>1.6754507970605778E-2</v>
      </c>
      <c r="R107" s="9">
        <f t="shared" si="110"/>
        <v>0.19436706250000002</v>
      </c>
      <c r="S107" s="13">
        <f t="shared" si="111"/>
        <v>8.6200345650672042E-2</v>
      </c>
      <c r="T107" s="2">
        <f t="shared" si="112"/>
        <v>0.01</v>
      </c>
      <c r="U107" s="14">
        <f t="shared" si="113"/>
        <v>8.6200345650672041E-4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6.3520034565067206E-3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1621.0833333333333</v>
      </c>
      <c r="AX107" s="1">
        <f t="shared" si="120"/>
        <v>1340952.9509563432</v>
      </c>
    </row>
    <row r="108" spans="1:50" x14ac:dyDescent="0.15">
      <c r="C108" s="7">
        <v>3</v>
      </c>
      <c r="D108" s="7">
        <f t="shared" si="121"/>
        <v>5.5033096385806504</v>
      </c>
      <c r="E108" s="10">
        <f t="shared" si="122"/>
        <v>4.0378041361724097</v>
      </c>
      <c r="F108" s="7" t="s">
        <v>83</v>
      </c>
      <c r="G108" s="1">
        <v>4</v>
      </c>
      <c r="H108" s="9">
        <f t="shared" si="103"/>
        <v>5.5033096385806504</v>
      </c>
      <c r="I108" s="9">
        <f t="shared" si="104"/>
        <v>278.65330963858065</v>
      </c>
      <c r="J108" s="9">
        <f t="shared" si="105"/>
        <v>3.523315395355768E-2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2.4987806105899955</v>
      </c>
      <c r="P108" s="9">
        <f t="shared" si="108"/>
        <v>8.8039921949082167E-2</v>
      </c>
      <c r="Q108" s="12">
        <f t="shared" si="109"/>
        <v>2.6411976584724651E-2</v>
      </c>
      <c r="R108" s="9">
        <f t="shared" si="110"/>
        <v>0.19436706250000002</v>
      </c>
      <c r="S108" s="13">
        <f t="shared" si="111"/>
        <v>0.13588710064867421</v>
      </c>
      <c r="T108" s="2">
        <f t="shared" si="112"/>
        <v>0.01</v>
      </c>
      <c r="U108" s="14">
        <f t="shared" si="113"/>
        <v>1.3588710064867421E-3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6.848871006486742E-3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1621.0833333333333</v>
      </c>
      <c r="AX108" s="1">
        <f t="shared" si="120"/>
        <v>1445845.2124203469</v>
      </c>
    </row>
    <row r="109" spans="1:50" x14ac:dyDescent="0.15">
      <c r="C109" s="7">
        <v>4</v>
      </c>
      <c r="D109" s="7">
        <f t="shared" si="121"/>
        <v>10.5894474682667</v>
      </c>
      <c r="E109" s="10">
        <f t="shared" si="122"/>
        <v>5.5033096385806504</v>
      </c>
      <c r="F109" s="7" t="s">
        <v>83</v>
      </c>
      <c r="G109" s="1">
        <v>5</v>
      </c>
      <c r="H109" s="9">
        <f t="shared" si="103"/>
        <v>10.5894474682667</v>
      </c>
      <c r="I109" s="9">
        <f t="shared" si="104"/>
        <v>283.73944746826669</v>
      </c>
      <c r="J109" s="9">
        <f t="shared" si="105"/>
        <v>6.5913394221694122E-2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2.290203654208868</v>
      </c>
      <c r="O109" s="9">
        <f t="shared" si="123"/>
        <v>0.76842724276537888</v>
      </c>
      <c r="P109" s="9">
        <f t="shared" si="108"/>
        <v>5.0649647783083868E-2</v>
      </c>
      <c r="Q109" s="12">
        <f t="shared" si="109"/>
        <v>1.5194894334925159E-2</v>
      </c>
      <c r="R109" s="9">
        <f t="shared" si="110"/>
        <v>0.19436706250000002</v>
      </c>
      <c r="S109" s="13">
        <f t="shared" si="111"/>
        <v>7.8176282233648295E-2</v>
      </c>
      <c r="T109" s="2">
        <f t="shared" si="112"/>
        <v>0.01</v>
      </c>
      <c r="U109" s="14">
        <f t="shared" si="113"/>
        <v>7.8176282233648295E-4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6.2717628223364829E-3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1621.0833333333333</v>
      </c>
      <c r="AX109" s="1">
        <f t="shared" si="120"/>
        <v>1324013.5843590267</v>
      </c>
    </row>
    <row r="110" spans="1:50" x14ac:dyDescent="0.15">
      <c r="C110" s="7">
        <v>5</v>
      </c>
      <c r="D110" s="7">
        <f t="shared" si="121"/>
        <v>13.619723592806499</v>
      </c>
      <c r="E110" s="10">
        <f t="shared" si="122"/>
        <v>10.5894474682667</v>
      </c>
      <c r="F110" s="7" t="s">
        <v>85</v>
      </c>
      <c r="G110" s="1">
        <v>6</v>
      </c>
      <c r="H110" s="9">
        <f t="shared" si="103"/>
        <v>13.619723592806499</v>
      </c>
      <c r="I110" s="9">
        <f t="shared" si="104"/>
        <v>286.76972359280649</v>
      </c>
      <c r="J110" s="9">
        <f t="shared" si="105"/>
        <v>9.4722919463572405E-2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1.3656678033156286</v>
      </c>
      <c r="P110" s="9">
        <f t="shared" si="108"/>
        <v>0.12936004134746013</v>
      </c>
      <c r="Q110" s="12">
        <f t="shared" si="109"/>
        <v>3.8808012404238035E-2</v>
      </c>
      <c r="R110" s="9">
        <f t="shared" si="110"/>
        <v>0.19436706250000002</v>
      </c>
      <c r="S110" s="13">
        <f t="shared" si="111"/>
        <v>0.19966352274443636</v>
      </c>
      <c r="T110" s="2">
        <f t="shared" si="112"/>
        <v>0.01</v>
      </c>
      <c r="U110" s="14">
        <f t="shared" si="113"/>
        <v>1.9966352274443638E-3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7.4866352274443639E-3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1621.0833333333333</v>
      </c>
      <c r="AX110" s="1">
        <f t="shared" si="120"/>
        <v>1580481.7597653351</v>
      </c>
    </row>
    <row r="111" spans="1:50" x14ac:dyDescent="0.15">
      <c r="C111" s="7">
        <v>6</v>
      </c>
      <c r="D111" s="7">
        <f t="shared" si="121"/>
        <v>18.006437544666699</v>
      </c>
      <c r="E111" s="10">
        <f t="shared" si="122"/>
        <v>13.619723592806499</v>
      </c>
      <c r="F111" s="7" t="s">
        <v>83</v>
      </c>
      <c r="G111" s="1">
        <v>7</v>
      </c>
      <c r="H111" s="9">
        <f t="shared" si="103"/>
        <v>18.006437544666699</v>
      </c>
      <c r="I111" s="9">
        <f t="shared" si="104"/>
        <v>291.15643754466669</v>
      </c>
      <c r="J111" s="9">
        <f t="shared" si="105"/>
        <v>0.15798729013611226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1.8841979703015019</v>
      </c>
      <c r="P111" s="9">
        <f t="shared" si="108"/>
        <v>0.29767933140789721</v>
      </c>
      <c r="Q111" s="12">
        <f t="shared" si="109"/>
        <v>8.9303799422369157E-2</v>
      </c>
      <c r="R111" s="9">
        <f t="shared" si="110"/>
        <v>0.19436706250000002</v>
      </c>
      <c r="S111" s="13">
        <f t="shared" si="111"/>
        <v>0.45945953122777244</v>
      </c>
      <c r="T111" s="2">
        <f t="shared" si="112"/>
        <v>0.01</v>
      </c>
      <c r="U111" s="14">
        <f t="shared" si="113"/>
        <v>4.5945953122777244E-3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1.4544595312277725E-2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1621.0833333333333</v>
      </c>
      <c r="AX111" s="1">
        <f t="shared" si="120"/>
        <v>3070467.158591663</v>
      </c>
    </row>
    <row r="112" spans="1:50" x14ac:dyDescent="0.15">
      <c r="C112" s="7">
        <v>7</v>
      </c>
      <c r="D112" s="7">
        <f t="shared" si="121"/>
        <v>20.705090827419301</v>
      </c>
      <c r="E112" s="10">
        <f t="shared" si="122"/>
        <v>18.006437544666699</v>
      </c>
      <c r="F112" s="7" t="s">
        <v>83</v>
      </c>
      <c r="G112" s="1">
        <v>8</v>
      </c>
      <c r="H112" s="9">
        <f t="shared" si="103"/>
        <v>20.705090827419301</v>
      </c>
      <c r="I112" s="9">
        <f t="shared" si="104"/>
        <v>293.8550908274193</v>
      </c>
      <c r="J112" s="9">
        <f t="shared" si="105"/>
        <v>0.21478363039152393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2.2344088472269381</v>
      </c>
      <c r="P112" s="9">
        <f t="shared" si="108"/>
        <v>0.47991444398634175</v>
      </c>
      <c r="Q112" s="12">
        <f t="shared" si="109"/>
        <v>0.14397433319590253</v>
      </c>
      <c r="R112" s="9">
        <f t="shared" si="110"/>
        <v>0.19436706250000002</v>
      </c>
      <c r="S112" s="13">
        <f t="shared" si="111"/>
        <v>0.74073421362687164</v>
      </c>
      <c r="T112" s="2">
        <f t="shared" si="112"/>
        <v>0.01</v>
      </c>
      <c r="U112" s="14">
        <f t="shared" si="113"/>
        <v>7.4073421362687167E-3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1.7357342136268716E-2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1621.0833333333333</v>
      </c>
      <c r="AX112" s="1">
        <f t="shared" si="120"/>
        <v>3664257.9491272331</v>
      </c>
    </row>
    <row r="113" spans="1:53" x14ac:dyDescent="0.15">
      <c r="C113" s="7">
        <v>8</v>
      </c>
      <c r="D113" s="7">
        <f t="shared" si="121"/>
        <v>18.6832857422581</v>
      </c>
      <c r="E113" s="10">
        <f t="shared" si="122"/>
        <v>20.705090827419301</v>
      </c>
      <c r="F113" s="7" t="s">
        <v>83</v>
      </c>
      <c r="G113" s="1">
        <v>9</v>
      </c>
      <c r="H113" s="9">
        <f t="shared" si="103"/>
        <v>18.6832857422581</v>
      </c>
      <c r="I113" s="9">
        <f t="shared" si="104"/>
        <v>291.83328574225806</v>
      </c>
      <c r="J113" s="9">
        <f t="shared" si="105"/>
        <v>0.17072874658409978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2.4023846115739298</v>
      </c>
      <c r="P113" s="9">
        <f t="shared" si="108"/>
        <v>0.41015611354694648</v>
      </c>
      <c r="Q113" s="12">
        <f t="shared" si="109"/>
        <v>0.12304683406408394</v>
      </c>
      <c r="R113" s="9">
        <f t="shared" si="110"/>
        <v>0.19436706250000002</v>
      </c>
      <c r="S113" s="13">
        <f t="shared" si="111"/>
        <v>0.63306422642511218</v>
      </c>
      <c r="T113" s="2">
        <f t="shared" si="112"/>
        <v>0.01</v>
      </c>
      <c r="U113" s="14">
        <f t="shared" si="113"/>
        <v>6.3306422642511219E-3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1.6280642264251122E-2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1621.0833333333333</v>
      </c>
      <c r="AX113" s="1">
        <f t="shared" si="120"/>
        <v>3436958.974785943</v>
      </c>
    </row>
    <row r="114" spans="1:53" x14ac:dyDescent="0.15">
      <c r="C114" s="7">
        <v>9</v>
      </c>
      <c r="D114" s="7">
        <f t="shared" si="121"/>
        <v>16.512595503666699</v>
      </c>
      <c r="E114" s="10">
        <f t="shared" si="122"/>
        <v>18.6832857422581</v>
      </c>
      <c r="F114" s="7" t="s">
        <v>83</v>
      </c>
      <c r="G114" s="1">
        <v>10</v>
      </c>
      <c r="H114" s="9">
        <f t="shared" si="103"/>
        <v>16.512595503666699</v>
      </c>
      <c r="I114" s="9">
        <f t="shared" si="104"/>
        <v>289.66259550366669</v>
      </c>
      <c r="J114" s="9">
        <f t="shared" si="105"/>
        <v>0.13296013250094529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2.6401187063603171</v>
      </c>
      <c r="P114" s="9">
        <f t="shared" si="108"/>
        <v>0.35103053301589204</v>
      </c>
      <c r="Q114" s="12">
        <f t="shared" si="109"/>
        <v>0.10530915990476761</v>
      </c>
      <c r="R114" s="9">
        <f t="shared" si="110"/>
        <v>0.19436706250000002</v>
      </c>
      <c r="S114" s="13">
        <f t="shared" si="111"/>
        <v>0.54180558449694938</v>
      </c>
      <c r="T114" s="2">
        <f t="shared" si="112"/>
        <v>0.01</v>
      </c>
      <c r="U114" s="14">
        <f t="shared" si="113"/>
        <v>5.4180558449694943E-3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1.5368055844969496E-2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1621.0833333333333</v>
      </c>
      <c r="AX114" s="1">
        <f t="shared" si="120"/>
        <v>3244305.5135091171</v>
      </c>
    </row>
    <row r="115" spans="1:53" x14ac:dyDescent="0.15">
      <c r="C115" s="7">
        <v>10</v>
      </c>
      <c r="D115" s="7">
        <f t="shared" si="121"/>
        <v>9.0562175156129001</v>
      </c>
      <c r="E115" s="10">
        <f t="shared" si="122"/>
        <v>16.512595503666699</v>
      </c>
      <c r="F115" s="7" t="s">
        <v>83</v>
      </c>
      <c r="G115" s="1">
        <v>11</v>
      </c>
      <c r="H115" s="9">
        <f t="shared" si="103"/>
        <v>9.0562175156129001</v>
      </c>
      <c r="I115" s="9">
        <f t="shared" si="104"/>
        <v>282.20621751561288</v>
      </c>
      <c r="J115" s="9">
        <f t="shared" si="105"/>
        <v>5.4702131315405876E-2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2.1746337646772038</v>
      </c>
      <c r="O115" s="9">
        <f t="shared" si="123"/>
        <v>0.76234461700055478</v>
      </c>
      <c r="P115" s="9">
        <f t="shared" si="108"/>
        <v>4.1701875346757143E-2</v>
      </c>
      <c r="Q115" s="12">
        <f t="shared" si="109"/>
        <v>1.2510562604027142E-2</v>
      </c>
      <c r="R115" s="9">
        <f t="shared" si="110"/>
        <v>0.19436706250000002</v>
      </c>
      <c r="S115" s="13">
        <f t="shared" si="111"/>
        <v>6.4365651479798128E-2</v>
      </c>
      <c r="T115" s="2">
        <f t="shared" si="112"/>
        <v>0.01</v>
      </c>
      <c r="U115" s="14">
        <f t="shared" si="113"/>
        <v>6.4365651479798131E-4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6.1336565147979815E-3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1621.0833333333333</v>
      </c>
      <c r="AX115" s="1">
        <f t="shared" si="120"/>
        <v>1294858.3639773796</v>
      </c>
    </row>
    <row r="116" spans="1:53" x14ac:dyDescent="0.15">
      <c r="C116" s="7">
        <v>11</v>
      </c>
      <c r="D116" s="7">
        <f t="shared" si="121"/>
        <v>5.4077595879666696</v>
      </c>
      <c r="E116" s="10">
        <f t="shared" si="122"/>
        <v>9.0562175156129001</v>
      </c>
      <c r="F116" s="7" t="s">
        <v>85</v>
      </c>
      <c r="G116" s="1">
        <v>12</v>
      </c>
      <c r="H116" s="9">
        <f t="shared" si="103"/>
        <v>5.4077595879666696</v>
      </c>
      <c r="I116" s="9">
        <f t="shared" si="104"/>
        <v>278.55775958796664</v>
      </c>
      <c r="J116" s="9">
        <f t="shared" si="105"/>
        <v>3.481337693749767E-2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1.3685329499871313</v>
      </c>
      <c r="P116" s="9">
        <f t="shared" si="108"/>
        <v>4.7643253439287644E-2</v>
      </c>
      <c r="Q116" s="12">
        <f t="shared" si="109"/>
        <v>1.4292976031786293E-2</v>
      </c>
      <c r="R116" s="9">
        <f t="shared" si="110"/>
        <v>0.19436706250000002</v>
      </c>
      <c r="S116" s="13">
        <f t="shared" si="111"/>
        <v>7.3535998578906817E-2</v>
      </c>
      <c r="T116" s="2">
        <f t="shared" si="112"/>
        <v>0.01</v>
      </c>
      <c r="U116" s="14">
        <f t="shared" si="113"/>
        <v>7.353599857890682E-4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6.2253599857890682E-3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1621.0833333333333</v>
      </c>
      <c r="AX116" s="1">
        <f t="shared" si="120"/>
        <v>1314217.616673074</v>
      </c>
      <c r="AY116" s="1">
        <f>SUM(AX105:AX116)</f>
        <v>24154652.858360104</v>
      </c>
    </row>
    <row r="117" spans="1:53" x14ac:dyDescent="0.15">
      <c r="C117" s="7">
        <v>12</v>
      </c>
      <c r="D117" s="7">
        <f t="shared" si="121"/>
        <v>6.57226919677419E-2</v>
      </c>
      <c r="E117" s="10">
        <f t="shared" si="122"/>
        <v>5.4077595879666696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1.96120200870968</v>
      </c>
      <c r="E121" s="7"/>
      <c r="F121" s="7"/>
      <c r="G121" s="1">
        <v>1</v>
      </c>
      <c r="H121" s="9">
        <f t="shared" ref="H121:H132" si="124">E122</f>
        <v>1.96120200870968</v>
      </c>
      <c r="I121" s="9">
        <f t="shared" ref="I121:I132" si="125">H121+273.15</f>
        <v>275.11120200870965</v>
      </c>
      <c r="J121" s="9">
        <f t="shared" ref="J121:J132" si="126">EXP(($C$15*(I121-$C$13))/($C$16*I121*$C$13))</f>
        <v>2.2468152492207984E-2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6.3966830145316131E-3</v>
      </c>
      <c r="Q121" s="12">
        <f t="shared" ref="Q121:Q132" si="130">P121*$B$123</f>
        <v>2.1109053947954326E-3</v>
      </c>
      <c r="R121" s="9">
        <f t="shared" ref="R121:R132" si="131">L121*$B$123</f>
        <v>9.3951000000000007E-2</v>
      </c>
      <c r="S121" s="13">
        <f t="shared" ref="S121:S132" si="132">Q121/R121</f>
        <v>2.2468152492207984E-2</v>
      </c>
      <c r="T121" s="2">
        <f t="shared" ref="T121:T132" si="133">$B$122/100</f>
        <v>0.01</v>
      </c>
      <c r="U121" s="14">
        <f t="shared" ref="U121:U132" si="134">S121*T121</f>
        <v>2.2468152492207986E-4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5.7146815249220799E-3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1.64180181935486E-2</v>
      </c>
      <c r="E122" s="10">
        <f t="shared" ref="E122:E133" si="145">D121</f>
        <v>1.96120200870968</v>
      </c>
      <c r="F122" s="7" t="s">
        <v>83</v>
      </c>
      <c r="G122" s="1">
        <v>2</v>
      </c>
      <c r="H122" s="9">
        <f t="shared" si="124"/>
        <v>1.64180181935486E-2</v>
      </c>
      <c r="I122" s="9">
        <f t="shared" si="125"/>
        <v>273.16641801819355</v>
      </c>
      <c r="J122" s="9">
        <f t="shared" si="126"/>
        <v>1.7463749674700026E-2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0.56300331698546835</v>
      </c>
      <c r="P122" s="9">
        <f t="shared" si="129"/>
        <v>9.8321489938600088E-3</v>
      </c>
      <c r="Q122" s="12">
        <f t="shared" si="130"/>
        <v>3.2446091679738031E-3</v>
      </c>
      <c r="R122" s="9">
        <f t="shared" si="131"/>
        <v>9.3951000000000007E-2</v>
      </c>
      <c r="S122" s="13">
        <f t="shared" si="132"/>
        <v>3.4535121158623144E-2</v>
      </c>
      <c r="T122" s="2">
        <f t="shared" si="133"/>
        <v>0.01</v>
      </c>
      <c r="U122" s="14">
        <f t="shared" si="134"/>
        <v>3.4535121158623143E-4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5.8353512115862311E-3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4.0378041361724097</v>
      </c>
      <c r="E123" s="10">
        <f t="shared" si="145"/>
        <v>1.64180181935486E-2</v>
      </c>
      <c r="F123" s="7" t="s">
        <v>83</v>
      </c>
      <c r="G123" s="1">
        <v>3</v>
      </c>
      <c r="H123" s="9">
        <f t="shared" si="124"/>
        <v>4.0378041361724097</v>
      </c>
      <c r="I123" s="9">
        <f t="shared" si="125"/>
        <v>277.18780413617236</v>
      </c>
      <c r="J123" s="9">
        <f t="shared" si="126"/>
        <v>2.9289990328193412E-2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0.83787116799160843</v>
      </c>
      <c r="P123" s="9">
        <f t="shared" si="129"/>
        <v>2.4541238406746328E-2</v>
      </c>
      <c r="Q123" s="12">
        <f t="shared" si="130"/>
        <v>8.0986086742262878E-3</v>
      </c>
      <c r="R123" s="9">
        <f t="shared" si="131"/>
        <v>9.3951000000000007E-2</v>
      </c>
      <c r="S123" s="13">
        <f t="shared" si="132"/>
        <v>8.6200345650672028E-2</v>
      </c>
      <c r="T123" s="2">
        <f t="shared" si="133"/>
        <v>0.01</v>
      </c>
      <c r="U123" s="14">
        <f t="shared" si="134"/>
        <v>8.620034565067203E-4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6.3520034565067206E-3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5.5033096385806504</v>
      </c>
      <c r="E124" s="10">
        <f t="shared" si="145"/>
        <v>4.0378041361724097</v>
      </c>
      <c r="F124" s="7" t="s">
        <v>83</v>
      </c>
      <c r="G124" s="1">
        <v>4</v>
      </c>
      <c r="H124" s="9">
        <f t="shared" si="124"/>
        <v>5.5033096385806504</v>
      </c>
      <c r="I124" s="9">
        <f t="shared" si="125"/>
        <v>278.65330963858065</v>
      </c>
      <c r="J124" s="9">
        <f t="shared" si="126"/>
        <v>3.523315395355768E-2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1.0980299295848621</v>
      </c>
      <c r="P124" s="9">
        <f t="shared" si="129"/>
        <v>3.8687057554677544E-2</v>
      </c>
      <c r="Q124" s="12">
        <f t="shared" si="130"/>
        <v>1.276672899304359E-2</v>
      </c>
      <c r="R124" s="9">
        <f t="shared" si="131"/>
        <v>9.3951000000000007E-2</v>
      </c>
      <c r="S124" s="13">
        <f t="shared" si="132"/>
        <v>0.13588710064867418</v>
      </c>
      <c r="T124" s="2">
        <f t="shared" si="133"/>
        <v>0.01</v>
      </c>
      <c r="U124" s="14">
        <f t="shared" si="134"/>
        <v>1.3588710064867419E-3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6.848871006486742E-3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10.5894474682667</v>
      </c>
      <c r="E125" s="10">
        <f t="shared" si="145"/>
        <v>5.5033096385806504</v>
      </c>
      <c r="F125" s="7" t="s">
        <v>83</v>
      </c>
      <c r="G125" s="1">
        <v>5</v>
      </c>
      <c r="H125" s="9">
        <f t="shared" si="124"/>
        <v>10.5894474682667</v>
      </c>
      <c r="I125" s="9">
        <f t="shared" si="125"/>
        <v>283.73944746826669</v>
      </c>
      <c r="J125" s="9">
        <f t="shared" si="126"/>
        <v>6.5913394221694122E-2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1.0063757284286752</v>
      </c>
      <c r="O125" s="9">
        <f t="shared" si="146"/>
        <v>0.33766714360150929</v>
      </c>
      <c r="P125" s="9">
        <f t="shared" si="129"/>
        <v>2.225678755191968E-2</v>
      </c>
      <c r="Q125" s="12">
        <f t="shared" si="130"/>
        <v>7.344739892133495E-3</v>
      </c>
      <c r="R125" s="9">
        <f t="shared" si="131"/>
        <v>9.3951000000000007E-2</v>
      </c>
      <c r="S125" s="13">
        <f t="shared" si="132"/>
        <v>7.8176282233648337E-2</v>
      </c>
      <c r="T125" s="2">
        <f t="shared" si="133"/>
        <v>0.01</v>
      </c>
      <c r="U125" s="14">
        <f t="shared" si="134"/>
        <v>7.8176282233648339E-4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6.2717628223364838E-3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13.619723592806499</v>
      </c>
      <c r="E126" s="10">
        <f t="shared" si="145"/>
        <v>10.5894474682667</v>
      </c>
      <c r="F126" s="7" t="s">
        <v>85</v>
      </c>
      <c r="G126" s="1">
        <v>6</v>
      </c>
      <c r="H126" s="9">
        <f t="shared" si="124"/>
        <v>13.619723592806499</v>
      </c>
      <c r="I126" s="9">
        <f t="shared" si="125"/>
        <v>286.76972359280649</v>
      </c>
      <c r="J126" s="9">
        <f t="shared" si="126"/>
        <v>9.4722919463572405E-2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0.60011035604958951</v>
      </c>
      <c r="P126" s="9">
        <f t="shared" si="129"/>
        <v>5.6844204925341028E-2</v>
      </c>
      <c r="Q126" s="12">
        <f t="shared" si="130"/>
        <v>1.875858762536254E-2</v>
      </c>
      <c r="R126" s="9">
        <f t="shared" si="131"/>
        <v>9.3951000000000007E-2</v>
      </c>
      <c r="S126" s="13">
        <f t="shared" si="132"/>
        <v>0.19966352274443633</v>
      </c>
      <c r="T126" s="2">
        <f t="shared" si="133"/>
        <v>0.01</v>
      </c>
      <c r="U126" s="14">
        <f t="shared" si="134"/>
        <v>1.9966352274443633E-3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7.486635227444363E-3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18.006437544666699</v>
      </c>
      <c r="E127" s="10">
        <f t="shared" si="145"/>
        <v>13.619723592806499</v>
      </c>
      <c r="F127" s="7" t="s">
        <v>83</v>
      </c>
      <c r="G127" s="1">
        <v>7</v>
      </c>
      <c r="H127" s="9">
        <f t="shared" si="124"/>
        <v>18.006437544666699</v>
      </c>
      <c r="I127" s="9">
        <f t="shared" si="125"/>
        <v>291.15643754466669</v>
      </c>
      <c r="J127" s="9">
        <f t="shared" si="126"/>
        <v>0.15798729013611226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0.82796615112424843</v>
      </c>
      <c r="P127" s="9">
        <f t="shared" si="129"/>
        <v>0.1308081285405468</v>
      </c>
      <c r="Q127" s="12">
        <f t="shared" si="130"/>
        <v>4.3166682418380446E-2</v>
      </c>
      <c r="R127" s="9">
        <f t="shared" si="131"/>
        <v>9.3951000000000007E-2</v>
      </c>
      <c r="S127" s="13">
        <f t="shared" si="132"/>
        <v>0.45945953122777239</v>
      </c>
      <c r="T127" s="2">
        <f t="shared" si="133"/>
        <v>0.01</v>
      </c>
      <c r="U127" s="14">
        <f t="shared" si="134"/>
        <v>4.5945953122777236E-3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1.4544595312277725E-2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20.705090827419301</v>
      </c>
      <c r="E128" s="10">
        <f t="shared" si="145"/>
        <v>18.006437544666699</v>
      </c>
      <c r="F128" s="7" t="s">
        <v>83</v>
      </c>
      <c r="G128" s="1">
        <v>8</v>
      </c>
      <c r="H128" s="9">
        <f t="shared" si="124"/>
        <v>20.705090827419301</v>
      </c>
      <c r="I128" s="9">
        <f t="shared" si="125"/>
        <v>293.8550908274193</v>
      </c>
      <c r="J128" s="9">
        <f t="shared" si="126"/>
        <v>0.21478363039152393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0.98185802258370158</v>
      </c>
      <c r="P128" s="9">
        <f t="shared" si="129"/>
        <v>0.21088703061957031</v>
      </c>
      <c r="Q128" s="12">
        <f t="shared" si="130"/>
        <v>6.9592720104458203E-2</v>
      </c>
      <c r="R128" s="9">
        <f t="shared" si="131"/>
        <v>9.3951000000000007E-2</v>
      </c>
      <c r="S128" s="13">
        <f t="shared" si="132"/>
        <v>0.74073421362687142</v>
      </c>
      <c r="T128" s="2">
        <f t="shared" si="133"/>
        <v>0.01</v>
      </c>
      <c r="U128" s="14">
        <f t="shared" si="134"/>
        <v>7.4073421362687141E-3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1.7357342136268713E-2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18.6832857422581</v>
      </c>
      <c r="E129" s="10">
        <f t="shared" si="145"/>
        <v>20.705090827419301</v>
      </c>
      <c r="F129" s="7" t="s">
        <v>83</v>
      </c>
      <c r="G129" s="1">
        <v>9</v>
      </c>
      <c r="H129" s="9">
        <f t="shared" si="124"/>
        <v>18.6832857422581</v>
      </c>
      <c r="I129" s="9">
        <f t="shared" si="125"/>
        <v>291.83328574225806</v>
      </c>
      <c r="J129" s="9">
        <f t="shared" si="126"/>
        <v>0.17072874658409978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1.0556709919641314</v>
      </c>
      <c r="P129" s="9">
        <f t="shared" si="129"/>
        <v>0.18023338526322943</v>
      </c>
      <c r="Q129" s="12">
        <f t="shared" si="130"/>
        <v>5.9477017136865713E-2</v>
      </c>
      <c r="R129" s="9">
        <f t="shared" si="131"/>
        <v>9.3951000000000007E-2</v>
      </c>
      <c r="S129" s="13">
        <f t="shared" si="132"/>
        <v>0.63306422642511218</v>
      </c>
      <c r="T129" s="2">
        <f t="shared" si="133"/>
        <v>0.01</v>
      </c>
      <c r="U129" s="14">
        <f t="shared" si="134"/>
        <v>6.3306422642511219E-3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1.6280642264251122E-2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16.512595503666699</v>
      </c>
      <c r="E130" s="10">
        <f t="shared" si="145"/>
        <v>18.6832857422581</v>
      </c>
      <c r="F130" s="7" t="s">
        <v>83</v>
      </c>
      <c r="G130" s="1">
        <v>10</v>
      </c>
      <c r="H130" s="9">
        <f t="shared" si="124"/>
        <v>16.512595503666699</v>
      </c>
      <c r="I130" s="9">
        <f t="shared" si="125"/>
        <v>289.66259550366669</v>
      </c>
      <c r="J130" s="9">
        <f t="shared" si="126"/>
        <v>0.13296013250094529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1.1601376067009019</v>
      </c>
      <c r="P130" s="9">
        <f t="shared" si="129"/>
        <v>0.15425204990628147</v>
      </c>
      <c r="Q130" s="12">
        <f t="shared" si="130"/>
        <v>5.0903176469072886E-2</v>
      </c>
      <c r="R130" s="9">
        <f t="shared" si="131"/>
        <v>9.3951000000000007E-2</v>
      </c>
      <c r="S130" s="13">
        <f t="shared" si="132"/>
        <v>0.54180558449694927</v>
      </c>
      <c r="T130" s="2">
        <f t="shared" si="133"/>
        <v>0.01</v>
      </c>
      <c r="U130" s="14">
        <f t="shared" si="134"/>
        <v>5.4180558449694926E-3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1.5368055844969492E-2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9.0562175156129001</v>
      </c>
      <c r="E131" s="10">
        <f t="shared" si="145"/>
        <v>16.512595503666699</v>
      </c>
      <c r="F131" s="7" t="s">
        <v>83</v>
      </c>
      <c r="G131" s="1">
        <v>11</v>
      </c>
      <c r="H131" s="9">
        <f t="shared" si="124"/>
        <v>9.0562175156129001</v>
      </c>
      <c r="I131" s="9">
        <f t="shared" si="125"/>
        <v>282.20621751561288</v>
      </c>
      <c r="J131" s="9">
        <f t="shared" si="126"/>
        <v>5.4702131315405876E-2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0.9555912789548896</v>
      </c>
      <c r="O131" s="9">
        <f t="shared" si="146"/>
        <v>0.3349942778397309</v>
      </c>
      <c r="P131" s="9">
        <f t="shared" si="129"/>
        <v>1.8324900976298519E-2</v>
      </c>
      <c r="Q131" s="12">
        <f t="shared" si="130"/>
        <v>6.0472173221785119E-3</v>
      </c>
      <c r="R131" s="9">
        <f t="shared" si="131"/>
        <v>9.3951000000000007E-2</v>
      </c>
      <c r="S131" s="13">
        <f t="shared" si="132"/>
        <v>6.43656514797981E-2</v>
      </c>
      <c r="T131" s="2">
        <f t="shared" si="133"/>
        <v>0.01</v>
      </c>
      <c r="U131" s="14">
        <f t="shared" si="134"/>
        <v>6.4365651479798098E-4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6.1336565147979806E-3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5.4077595879666696</v>
      </c>
      <c r="E132" s="10">
        <f t="shared" si="145"/>
        <v>9.0562175156129001</v>
      </c>
      <c r="F132" s="7" t="s">
        <v>85</v>
      </c>
      <c r="G132" s="1">
        <v>12</v>
      </c>
      <c r="H132" s="9">
        <f t="shared" si="124"/>
        <v>5.4077595879666696</v>
      </c>
      <c r="I132" s="9">
        <f t="shared" si="125"/>
        <v>278.55775958796664</v>
      </c>
      <c r="J132" s="9">
        <f t="shared" si="126"/>
        <v>3.481337693749767E-2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0.6013693768634325</v>
      </c>
      <c r="P132" s="9">
        <f t="shared" si="129"/>
        <v>2.0935698795414764E-2</v>
      </c>
      <c r="Q132" s="12">
        <f t="shared" si="130"/>
        <v>6.9087806024868727E-3</v>
      </c>
      <c r="R132" s="9">
        <f t="shared" si="131"/>
        <v>9.3951000000000007E-2</v>
      </c>
      <c r="S132" s="13">
        <f t="shared" si="132"/>
        <v>7.3535998578906789E-2</v>
      </c>
      <c r="T132" s="2">
        <f t="shared" si="133"/>
        <v>0.01</v>
      </c>
      <c r="U132" s="14">
        <f t="shared" si="134"/>
        <v>7.3535998578906788E-4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6.2253599857890682E-3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6.57226919677419E-2</v>
      </c>
      <c r="E133" s="10">
        <f t="shared" si="145"/>
        <v>5.4077595879666696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1.96120200870968</v>
      </c>
      <c r="E136" s="7"/>
      <c r="F136" s="7"/>
      <c r="G136" s="1">
        <v>1</v>
      </c>
      <c r="H136" s="9">
        <f t="shared" ref="H136:H147" si="147">E137</f>
        <v>1.96120200870968</v>
      </c>
      <c r="I136" s="9">
        <f t="shared" ref="I136:I147" si="148">H136+273.15</f>
        <v>275.11120200870965</v>
      </c>
      <c r="J136" s="9">
        <f t="shared" ref="J136:J147" si="149">EXP(($C$15*(I136-$C$13))/($C$16*I136*$C$13))</f>
        <v>2.2468152492207984E-2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1.7054404340559447E-2</v>
      </c>
      <c r="Q136" s="12">
        <f t="shared" ref="Q136:Q147" si="153">P136*$B$138</f>
        <v>4.4341451285454568E-3</v>
      </c>
      <c r="R136" s="9">
        <f t="shared" ref="R136:R147" si="154">L136*$B$138</f>
        <v>0.19735245833333334</v>
      </c>
      <c r="S136" s="13">
        <f t="shared" ref="S136:S147" si="155">Q136/R136</f>
        <v>2.2468152492207988E-2</v>
      </c>
      <c r="T136" s="2">
        <f t="shared" ref="T136:T147" si="156">$B$137/100</f>
        <v>0.01</v>
      </c>
      <c r="U136" s="14">
        <f t="shared" ref="U136:U147" si="157">S136*T136</f>
        <v>2.2468152492207988E-4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5.7146815249220799E-3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1.64180181935486E-2</v>
      </c>
      <c r="E137" s="10">
        <f t="shared" ref="E137:E148" si="166">D136</f>
        <v>1.96120200870968</v>
      </c>
      <c r="F137" s="7" t="s">
        <v>83</v>
      </c>
      <c r="G137" s="1">
        <v>2</v>
      </c>
      <c r="H137" s="9">
        <f t="shared" si="147"/>
        <v>1.64180181935486E-2</v>
      </c>
      <c r="I137" s="9">
        <f t="shared" si="148"/>
        <v>273.16641801819355</v>
      </c>
      <c r="J137" s="9">
        <f t="shared" si="149"/>
        <v>1.7463749674700026E-2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1.501041428992774</v>
      </c>
      <c r="P137" s="9">
        <f t="shared" si="152"/>
        <v>2.621381176728382E-2</v>
      </c>
      <c r="Q137" s="12">
        <f t="shared" si="153"/>
        <v>6.8155910594937938E-3</v>
      </c>
      <c r="R137" s="9">
        <f t="shared" si="154"/>
        <v>0.19735245833333334</v>
      </c>
      <c r="S137" s="13">
        <f t="shared" si="155"/>
        <v>3.4535121158623151E-2</v>
      </c>
      <c r="T137" s="2">
        <f t="shared" si="156"/>
        <v>0.01</v>
      </c>
      <c r="U137" s="14">
        <f t="shared" si="157"/>
        <v>3.4535121158623153E-4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5.8353512115862319E-3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4.0378041361724097</v>
      </c>
      <c r="E138" s="10">
        <f t="shared" si="166"/>
        <v>1.64180181935486E-2</v>
      </c>
      <c r="F138" s="7" t="s">
        <v>83</v>
      </c>
      <c r="G138" s="1">
        <v>3</v>
      </c>
      <c r="H138" s="9">
        <f t="shared" si="147"/>
        <v>4.0378041361724097</v>
      </c>
      <c r="I138" s="9">
        <f t="shared" si="148"/>
        <v>277.18780413617236</v>
      </c>
      <c r="J138" s="9">
        <f t="shared" si="149"/>
        <v>2.9289990328193412E-2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2.233875533892157</v>
      </c>
      <c r="P138" s="9">
        <f t="shared" si="152"/>
        <v>6.5430192782089169E-2</v>
      </c>
      <c r="Q138" s="12">
        <f t="shared" si="153"/>
        <v>1.7011850123343185E-2</v>
      </c>
      <c r="R138" s="9">
        <f t="shared" si="154"/>
        <v>0.19735245833333334</v>
      </c>
      <c r="S138" s="13">
        <f t="shared" si="155"/>
        <v>8.6200345650672042E-2</v>
      </c>
      <c r="T138" s="2">
        <f t="shared" si="156"/>
        <v>0.01</v>
      </c>
      <c r="U138" s="14">
        <f t="shared" si="157"/>
        <v>8.6200345650672041E-4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6.3520034565067206E-3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5.5033096385806504</v>
      </c>
      <c r="E139" s="10">
        <f t="shared" si="166"/>
        <v>4.0378041361724097</v>
      </c>
      <c r="F139" s="7" t="s">
        <v>83</v>
      </c>
      <c r="G139" s="1">
        <v>4</v>
      </c>
      <c r="H139" s="9">
        <f t="shared" si="147"/>
        <v>5.5033096385806504</v>
      </c>
      <c r="I139" s="9">
        <f t="shared" si="148"/>
        <v>278.65330963858065</v>
      </c>
      <c r="J139" s="9">
        <f t="shared" si="149"/>
        <v>3.523315395355768E-2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2.9274932577767347</v>
      </c>
      <c r="P139" s="9">
        <f t="shared" si="152"/>
        <v>0.10314482064924982</v>
      </c>
      <c r="Q139" s="12">
        <f t="shared" si="153"/>
        <v>2.6817653368804952E-2</v>
      </c>
      <c r="R139" s="9">
        <f t="shared" si="154"/>
        <v>0.19735245833333334</v>
      </c>
      <c r="S139" s="13">
        <f t="shared" si="155"/>
        <v>0.13588710064867421</v>
      </c>
      <c r="T139" s="2">
        <f t="shared" si="156"/>
        <v>0.01</v>
      </c>
      <c r="U139" s="14">
        <f t="shared" si="157"/>
        <v>1.3588710064867421E-3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6.848871006486742E-3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10.5894474682667</v>
      </c>
      <c r="E140" s="10">
        <f t="shared" si="166"/>
        <v>5.5033096385806504</v>
      </c>
      <c r="F140" s="7" t="s">
        <v>83</v>
      </c>
      <c r="G140" s="1">
        <v>5</v>
      </c>
      <c r="H140" s="9">
        <f t="shared" si="147"/>
        <v>10.5894474682667</v>
      </c>
      <c r="I140" s="9">
        <f t="shared" si="148"/>
        <v>283.73944746826669</v>
      </c>
      <c r="J140" s="9">
        <f t="shared" si="149"/>
        <v>6.5913394221694122E-2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3.5833963537941518</v>
      </c>
      <c r="P140" s="9">
        <f t="shared" si="152"/>
        <v>0.23619381652021523</v>
      </c>
      <c r="Q140" s="12">
        <f t="shared" si="153"/>
        <v>6.141039229525596E-2</v>
      </c>
      <c r="R140" s="9">
        <f t="shared" si="154"/>
        <v>0.19735245833333334</v>
      </c>
      <c r="S140" s="13">
        <f t="shared" si="155"/>
        <v>0.3111711544607782</v>
      </c>
      <c r="T140" s="2">
        <f t="shared" si="156"/>
        <v>0.01</v>
      </c>
      <c r="U140" s="14">
        <f t="shared" si="157"/>
        <v>3.1117115446077821E-3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8.6017115446077839E-3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13.619723592806499</v>
      </c>
      <c r="E141" s="10">
        <f t="shared" si="166"/>
        <v>10.5894474682667</v>
      </c>
      <c r="F141" s="7" t="s">
        <v>85</v>
      </c>
      <c r="G141" s="1">
        <v>6</v>
      </c>
      <c r="H141" s="9">
        <f t="shared" si="147"/>
        <v>13.619723592806499</v>
      </c>
      <c r="I141" s="9">
        <f t="shared" si="148"/>
        <v>286.76972359280649</v>
      </c>
      <c r="J141" s="9">
        <f t="shared" si="149"/>
        <v>9.4722919463572405E-2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4.1062504539406035</v>
      </c>
      <c r="P141" s="9">
        <f t="shared" si="152"/>
        <v>0.3889560310458734</v>
      </c>
      <c r="Q141" s="12">
        <f t="shared" si="153"/>
        <v>0.10112856807192709</v>
      </c>
      <c r="R141" s="9">
        <f t="shared" si="154"/>
        <v>0.19735245833333334</v>
      </c>
      <c r="S141" s="13">
        <f t="shared" si="155"/>
        <v>0.51242618878918833</v>
      </c>
      <c r="T141" s="2">
        <f t="shared" si="156"/>
        <v>0.01</v>
      </c>
      <c r="U141" s="14">
        <f t="shared" si="157"/>
        <v>5.124261887891883E-3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1.0614261887891885E-2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18.006437544666699</v>
      </c>
      <c r="E142" s="10">
        <f t="shared" si="166"/>
        <v>13.619723592806499</v>
      </c>
      <c r="F142" s="7" t="s">
        <v>83</v>
      </c>
      <c r="G142" s="1">
        <v>7</v>
      </c>
      <c r="H142" s="9">
        <f t="shared" si="147"/>
        <v>18.006437544666699</v>
      </c>
      <c r="I142" s="9">
        <f t="shared" si="148"/>
        <v>291.15643754466669</v>
      </c>
      <c r="J142" s="9">
        <f t="shared" si="149"/>
        <v>0.15798729013611226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4.4763423395613966</v>
      </c>
      <c r="P142" s="9">
        <f t="shared" si="152"/>
        <v>0.7072051959488499</v>
      </c>
      <c r="Q142" s="12">
        <f t="shared" si="153"/>
        <v>0.18387335094670099</v>
      </c>
      <c r="R142" s="9">
        <f t="shared" si="154"/>
        <v>0.19735245833333334</v>
      </c>
      <c r="S142" s="13">
        <f t="shared" si="155"/>
        <v>0.93170033198235713</v>
      </c>
      <c r="T142" s="2">
        <f t="shared" si="156"/>
        <v>0.01</v>
      </c>
      <c r="U142" s="14">
        <f t="shared" si="157"/>
        <v>9.3170033198235712E-3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1.9267003319823572E-2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20.705090827419301</v>
      </c>
      <c r="E143" s="10">
        <f t="shared" si="166"/>
        <v>18.006437544666699</v>
      </c>
      <c r="F143" s="7" t="s">
        <v>83</v>
      </c>
      <c r="G143" s="1">
        <v>8</v>
      </c>
      <c r="H143" s="9">
        <f t="shared" si="147"/>
        <v>20.705090827419301</v>
      </c>
      <c r="I143" s="9">
        <f t="shared" si="148"/>
        <v>293.8550908274193</v>
      </c>
      <c r="J143" s="9">
        <f t="shared" si="149"/>
        <v>0.21478363039152393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4.5281850602792133</v>
      </c>
      <c r="P143" s="9">
        <f t="shared" si="152"/>
        <v>0.97258002633143104</v>
      </c>
      <c r="Q143" s="12">
        <f t="shared" si="153"/>
        <v>0.25287080684617208</v>
      </c>
      <c r="R143" s="9">
        <f t="shared" si="154"/>
        <v>0.19735245833333334</v>
      </c>
      <c r="S143" s="13">
        <f t="shared" si="155"/>
        <v>1.2813157179885077</v>
      </c>
      <c r="T143" s="2">
        <f t="shared" si="156"/>
        <v>0.01</v>
      </c>
      <c r="U143" s="14">
        <f t="shared" si="157"/>
        <v>1.2813157179885078E-2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2.2763157179885078E-2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18.6832857422581</v>
      </c>
      <c r="E144" s="10">
        <f t="shared" si="166"/>
        <v>20.705090827419301</v>
      </c>
      <c r="F144" s="7" t="s">
        <v>83</v>
      </c>
      <c r="G144" s="1">
        <v>9</v>
      </c>
      <c r="H144" s="9">
        <f t="shared" si="147"/>
        <v>18.6832857422581</v>
      </c>
      <c r="I144" s="9">
        <f t="shared" si="148"/>
        <v>291.83328574225806</v>
      </c>
      <c r="J144" s="9">
        <f t="shared" si="149"/>
        <v>0.17072874658409978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4.3146529506144491</v>
      </c>
      <c r="P144" s="9">
        <f t="shared" si="152"/>
        <v>0.7366352902037927</v>
      </c>
      <c r="Q144" s="12">
        <f t="shared" si="153"/>
        <v>0.19152517545298611</v>
      </c>
      <c r="R144" s="9">
        <f t="shared" si="154"/>
        <v>0.19735245833333334</v>
      </c>
      <c r="S144" s="13">
        <f t="shared" si="155"/>
        <v>0.97047271197146778</v>
      </c>
      <c r="T144" s="2">
        <f t="shared" si="156"/>
        <v>0.01</v>
      </c>
      <c r="U144" s="14">
        <f t="shared" si="157"/>
        <v>9.7047271197146772E-3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1.9654727119714679E-2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16.512595503666699</v>
      </c>
      <c r="E145" s="10">
        <f t="shared" si="166"/>
        <v>18.6832857422581</v>
      </c>
      <c r="F145" s="7" t="s">
        <v>83</v>
      </c>
      <c r="G145" s="1">
        <v>10</v>
      </c>
      <c r="H145" s="9">
        <f t="shared" si="147"/>
        <v>16.512595503666699</v>
      </c>
      <c r="I145" s="9">
        <f t="shared" si="148"/>
        <v>289.66259550366669</v>
      </c>
      <c r="J145" s="9">
        <f t="shared" si="149"/>
        <v>0.13296013250094529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4.3370655770773237</v>
      </c>
      <c r="P145" s="9">
        <f t="shared" si="152"/>
        <v>0.57665681379348976</v>
      </c>
      <c r="Q145" s="12">
        <f t="shared" si="153"/>
        <v>0.14993077158630735</v>
      </c>
      <c r="R145" s="9">
        <f t="shared" si="154"/>
        <v>0.19735245833333334</v>
      </c>
      <c r="S145" s="13">
        <f t="shared" si="155"/>
        <v>0.75971068641602857</v>
      </c>
      <c r="T145" s="2">
        <f t="shared" si="156"/>
        <v>0.01</v>
      </c>
      <c r="U145" s="14">
        <f t="shared" si="157"/>
        <v>7.597106864160286E-3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1.7547106864160285E-2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9.0562175156129001</v>
      </c>
      <c r="E146" s="10">
        <f t="shared" si="166"/>
        <v>16.512595503666699</v>
      </c>
      <c r="F146" s="7" t="s">
        <v>83</v>
      </c>
      <c r="G146" s="1">
        <v>11</v>
      </c>
      <c r="H146" s="9">
        <f t="shared" si="147"/>
        <v>9.0562175156129001</v>
      </c>
      <c r="I146" s="9">
        <f t="shared" si="148"/>
        <v>282.20621751561288</v>
      </c>
      <c r="J146" s="9">
        <f t="shared" si="149"/>
        <v>5.4702131315405876E-2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4.5194566799505012</v>
      </c>
      <c r="P146" s="9">
        <f t="shared" si="152"/>
        <v>0.24722391278094058</v>
      </c>
      <c r="Q146" s="12">
        <f t="shared" si="153"/>
        <v>6.4278217323044548E-2</v>
      </c>
      <c r="R146" s="9">
        <f t="shared" si="154"/>
        <v>0.19735245833333334</v>
      </c>
      <c r="S146" s="13">
        <f t="shared" si="155"/>
        <v>0.32570264320942482</v>
      </c>
      <c r="T146" s="2">
        <f t="shared" si="156"/>
        <v>0.01</v>
      </c>
      <c r="U146" s="14">
        <f t="shared" si="157"/>
        <v>3.2570264320942485E-3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8.7470264320942473E-3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5.4077595879666696</v>
      </c>
      <c r="E147" s="10">
        <f t="shared" si="166"/>
        <v>9.0562175156129001</v>
      </c>
      <c r="F147" s="7" t="s">
        <v>85</v>
      </c>
      <c r="G147" s="1">
        <v>12</v>
      </c>
      <c r="H147" s="9">
        <f t="shared" si="147"/>
        <v>5.4077595879666696</v>
      </c>
      <c r="I147" s="9">
        <f t="shared" si="148"/>
        <v>278.55775958796664</v>
      </c>
      <c r="J147" s="9">
        <f t="shared" si="149"/>
        <v>3.481337693749767E-2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5.0312806838362274</v>
      </c>
      <c r="P147" s="9">
        <f t="shared" si="152"/>
        <v>0.17515587092474164</v>
      </c>
      <c r="Q147" s="12">
        <f t="shared" si="153"/>
        <v>4.5540526440432827E-2</v>
      </c>
      <c r="R147" s="9">
        <f t="shared" si="154"/>
        <v>0.19735245833333334</v>
      </c>
      <c r="S147" s="13">
        <f t="shared" si="155"/>
        <v>0.23075733043828475</v>
      </c>
      <c r="T147" s="2">
        <f t="shared" si="156"/>
        <v>0.01</v>
      </c>
      <c r="U147" s="14">
        <f t="shared" si="157"/>
        <v>2.3075733043828477E-3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7.7975733043828483E-3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6.57226919677419E-2</v>
      </c>
      <c r="E148" s="10">
        <f t="shared" si="166"/>
        <v>5.4077595879666696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1436050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 s="2"/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 s="1">
        <v>578174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1471200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101247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3006420.6196685862</v>
      </c>
      <c r="J13" s="6" t="s">
        <v>37</v>
      </c>
      <c r="K13" s="6">
        <f>I13/(10000*1000)</f>
        <v>0.30064206196685861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-2.3066070033871</v>
      </c>
      <c r="E26" s="7"/>
      <c r="F26" s="7"/>
      <c r="G26" s="1">
        <v>1</v>
      </c>
      <c r="H26" s="9">
        <f t="shared" ref="H26:H37" si="0">E27</f>
        <v>-2.3066070033871</v>
      </c>
      <c r="I26" s="9">
        <f t="shared" ref="I26:I37" si="1">H26+273.15</f>
        <v>270.84339299661286</v>
      </c>
      <c r="J26" s="9">
        <f t="shared" ref="J26:J37" si="2">EXP(($C$15*(I26-$C$13))/($C$16*I26*$C$13))</f>
        <v>1.2863670667796048E-2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0.52139151083609736</v>
      </c>
      <c r="Q26" s="12">
        <f t="shared" ref="Q26:Q37" si="6">P26*$B$28</f>
        <v>5.2139151083609739E-2</v>
      </c>
      <c r="R26" s="9">
        <f t="shared" ref="R26:R37" si="7">L26*$B$28</f>
        <v>4.0532094166666672</v>
      </c>
      <c r="S26" s="13">
        <f t="shared" ref="S26:S37" si="8">Q26/R26</f>
        <v>1.2863670667796048E-2</v>
      </c>
      <c r="T26" s="2">
        <f t="shared" ref="T26:T37" si="9">$B$27/100</f>
        <v>0.34</v>
      </c>
      <c r="U26" s="14">
        <f t="shared" ref="U26:U37" si="10">S26*T26</f>
        <v>4.3736480270506568E-3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1.7273648027050656E-2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-10.646630680903201</v>
      </c>
      <c r="E27" s="10">
        <f t="shared" ref="E27:E38" si="18">D26</f>
        <v>-2.3066070033871</v>
      </c>
      <c r="F27" s="7" t="s">
        <v>83</v>
      </c>
      <c r="G27" s="1">
        <v>2</v>
      </c>
      <c r="H27" s="9">
        <f t="shared" si="0"/>
        <v>-10.646630680903201</v>
      </c>
      <c r="I27" s="9">
        <f t="shared" si="1"/>
        <v>262.50336931909681</v>
      </c>
      <c r="J27" s="9">
        <f t="shared" si="2"/>
        <v>4.1051377141752216E-3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80.542796822497237</v>
      </c>
      <c r="P27" s="9">
        <f t="shared" si="5"/>
        <v>0.33063927284118561</v>
      </c>
      <c r="Q27" s="12">
        <f t="shared" si="6"/>
        <v>3.3063927284118562E-2</v>
      </c>
      <c r="R27" s="9">
        <f t="shared" si="7"/>
        <v>4.0532094166666672</v>
      </c>
      <c r="S27" s="13">
        <f t="shared" si="8"/>
        <v>8.1574682887493432E-3</v>
      </c>
      <c r="T27" s="2">
        <f t="shared" si="9"/>
        <v>0.34</v>
      </c>
      <c r="U27" s="14">
        <f t="shared" si="10"/>
        <v>2.7735392181747771E-3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1.5673539218174777E-2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-4.6676577719310304</v>
      </c>
      <c r="E28" s="10">
        <f t="shared" si="18"/>
        <v>-10.646630680903201</v>
      </c>
      <c r="F28" s="7" t="s">
        <v>83</v>
      </c>
      <c r="G28" s="1">
        <v>3</v>
      </c>
      <c r="H28" s="9">
        <f t="shared" si="0"/>
        <v>-4.6676577719310304</v>
      </c>
      <c r="I28" s="9">
        <f t="shared" si="1"/>
        <v>268.48234222806894</v>
      </c>
      <c r="J28" s="9">
        <f t="shared" si="2"/>
        <v>9.3770154448251652E-3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120.74425171632272</v>
      </c>
      <c r="P28" s="9">
        <f t="shared" si="5"/>
        <v>1.1322207132178157</v>
      </c>
      <c r="Q28" s="12">
        <f t="shared" si="6"/>
        <v>0.11322207132178158</v>
      </c>
      <c r="R28" s="9">
        <f t="shared" si="7"/>
        <v>4.0532094166666672</v>
      </c>
      <c r="S28" s="13">
        <f t="shared" si="8"/>
        <v>2.7933930789812156E-2</v>
      </c>
      <c r="T28" s="2">
        <f t="shared" si="9"/>
        <v>0.34</v>
      </c>
      <c r="U28" s="14">
        <f t="shared" si="10"/>
        <v>9.4975364685361344E-3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2.2397536468536136E-2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-0.79421553025806402</v>
      </c>
      <c r="E29" s="10">
        <f t="shared" si="18"/>
        <v>-4.6676577719310304</v>
      </c>
      <c r="F29" s="7" t="s">
        <v>83</v>
      </c>
      <c r="G29" s="1">
        <v>4</v>
      </c>
      <c r="H29" s="9">
        <f t="shared" si="0"/>
        <v>-0.79421553025806402</v>
      </c>
      <c r="I29" s="9">
        <f t="shared" si="1"/>
        <v>272.35578446974193</v>
      </c>
      <c r="J29" s="9">
        <f t="shared" si="2"/>
        <v>1.5705905724400247E-2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160.1441251697716</v>
      </c>
      <c r="P29" s="9">
        <f t="shared" si="5"/>
        <v>2.5152085322329856</v>
      </c>
      <c r="Q29" s="12">
        <f t="shared" si="6"/>
        <v>0.25152085322329859</v>
      </c>
      <c r="R29" s="9">
        <f t="shared" si="7"/>
        <v>4.0532094166666672</v>
      </c>
      <c r="S29" s="13">
        <f t="shared" si="8"/>
        <v>6.2054739187433275E-2</v>
      </c>
      <c r="T29" s="2">
        <f t="shared" si="9"/>
        <v>0.34</v>
      </c>
      <c r="U29" s="14">
        <f t="shared" si="10"/>
        <v>2.1098611323727316E-2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3.3998611323727314E-2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2.0883705907999999</v>
      </c>
      <c r="E30" s="10">
        <f t="shared" si="18"/>
        <v>-0.79421553025806402</v>
      </c>
      <c r="F30" s="7" t="s">
        <v>83</v>
      </c>
      <c r="G30" s="1">
        <v>5</v>
      </c>
      <c r="H30" s="9">
        <f t="shared" si="0"/>
        <v>2.0883705907999999</v>
      </c>
      <c r="I30" s="9">
        <f t="shared" si="1"/>
        <v>275.2383705908</v>
      </c>
      <c r="J30" s="9">
        <f t="shared" si="2"/>
        <v>2.2838578435229174E-2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149.74747080566169</v>
      </c>
      <c r="O30" s="9">
        <f t="shared" si="19"/>
        <v>48.413539998543598</v>
      </c>
      <c r="P30" s="9">
        <f t="shared" si="5"/>
        <v>1.1056964305838428</v>
      </c>
      <c r="Q30" s="12">
        <f t="shared" si="6"/>
        <v>0.11056964305838429</v>
      </c>
      <c r="R30" s="9">
        <f t="shared" si="7"/>
        <v>4.0532094166666672</v>
      </c>
      <c r="S30" s="13">
        <f t="shared" si="8"/>
        <v>2.7279528810854298E-2</v>
      </c>
      <c r="T30" s="2">
        <f t="shared" si="9"/>
        <v>0.34</v>
      </c>
      <c r="U30" s="14">
        <f t="shared" si="10"/>
        <v>9.275039795690462E-3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2.2175039795690462E-2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9.0775508497096808</v>
      </c>
      <c r="E31" s="10">
        <f t="shared" si="18"/>
        <v>2.0883705907999999</v>
      </c>
      <c r="F31" s="7" t="s">
        <v>85</v>
      </c>
      <c r="G31" s="1">
        <v>6</v>
      </c>
      <c r="H31" s="9">
        <f t="shared" si="0"/>
        <v>9.0775508497096808</v>
      </c>
      <c r="I31" s="9">
        <f t="shared" si="1"/>
        <v>282.22755084970964</v>
      </c>
      <c r="J31" s="9">
        <f t="shared" si="2"/>
        <v>5.4844980973929917E-2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87.839937734626417</v>
      </c>
      <c r="P31" s="9">
        <f t="shared" si="5"/>
        <v>4.8175797138067749</v>
      </c>
      <c r="Q31" s="12">
        <f t="shared" si="6"/>
        <v>0.4817579713806775</v>
      </c>
      <c r="R31" s="9">
        <f t="shared" si="7"/>
        <v>4.0532094166666672</v>
      </c>
      <c r="S31" s="13">
        <f t="shared" si="8"/>
        <v>0.11885839636109206</v>
      </c>
      <c r="T31" s="2">
        <f t="shared" si="9"/>
        <v>0.34</v>
      </c>
      <c r="U31" s="14">
        <f t="shared" si="10"/>
        <v>4.0411854762771302E-2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5.3311854762771303E-2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12.624966072033301</v>
      </c>
      <c r="E32" s="10">
        <f t="shared" si="18"/>
        <v>9.0775508497096808</v>
      </c>
      <c r="F32" s="7" t="s">
        <v>83</v>
      </c>
      <c r="G32" s="1">
        <v>7</v>
      </c>
      <c r="H32" s="9">
        <f t="shared" si="0"/>
        <v>12.624966072033301</v>
      </c>
      <c r="I32" s="9">
        <f t="shared" si="1"/>
        <v>285.77496607203329</v>
      </c>
      <c r="J32" s="9">
        <f t="shared" si="2"/>
        <v>8.4164011439822453E-2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123.55445218748632</v>
      </c>
      <c r="P32" s="9">
        <f t="shared" si="5"/>
        <v>10.398838327348594</v>
      </c>
      <c r="Q32" s="12">
        <f t="shared" si="6"/>
        <v>1.0398838327348594</v>
      </c>
      <c r="R32" s="9">
        <f t="shared" si="7"/>
        <v>4.0532094166666672</v>
      </c>
      <c r="S32" s="13">
        <f t="shared" si="8"/>
        <v>0.2565581310600164</v>
      </c>
      <c r="T32" s="2">
        <f t="shared" si="9"/>
        <v>0.34</v>
      </c>
      <c r="U32" s="14">
        <f t="shared" si="10"/>
        <v>8.7229764560405584E-2</v>
      </c>
      <c r="V32" s="13"/>
      <c r="W32" s="2"/>
      <c r="X32" s="14"/>
      <c r="Y32" s="2">
        <v>0.02</v>
      </c>
      <c r="Z32" s="2">
        <v>0.63</v>
      </c>
      <c r="AA32" s="2">
        <f t="shared" si="11"/>
        <v>1.26E-2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0.01</v>
      </c>
      <c r="AO32" s="2">
        <v>0.03</v>
      </c>
      <c r="AP32" s="2">
        <f t="shared" si="12"/>
        <v>2.9999999999999997E-4</v>
      </c>
      <c r="AQ32" s="1">
        <f t="shared" si="13"/>
        <v>0.10012976456040558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15.1129784348387</v>
      </c>
      <c r="E33" s="10">
        <f t="shared" si="18"/>
        <v>12.624966072033301</v>
      </c>
      <c r="F33" s="7" t="s">
        <v>83</v>
      </c>
      <c r="G33" s="1">
        <v>8</v>
      </c>
      <c r="H33" s="9">
        <f t="shared" si="0"/>
        <v>15.1129784348387</v>
      </c>
      <c r="I33" s="9">
        <f t="shared" si="1"/>
        <v>288.26297843483866</v>
      </c>
      <c r="J33" s="9">
        <f t="shared" si="2"/>
        <v>0.1129381672709239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153.68770802680439</v>
      </c>
      <c r="P33" s="9">
        <f t="shared" si="5"/>
        <v>17.357208076616146</v>
      </c>
      <c r="Q33" s="12">
        <f t="shared" si="6"/>
        <v>1.7357208076616146</v>
      </c>
      <c r="R33" s="9">
        <f t="shared" si="7"/>
        <v>4.0532094166666672</v>
      </c>
      <c r="S33" s="13">
        <f t="shared" si="8"/>
        <v>0.4282336857613096</v>
      </c>
      <c r="T33" s="2">
        <f t="shared" si="9"/>
        <v>0.34</v>
      </c>
      <c r="U33" s="14">
        <f t="shared" si="10"/>
        <v>0.14559945315884529</v>
      </c>
      <c r="V33" s="13"/>
      <c r="W33" s="2"/>
      <c r="X33" s="14"/>
      <c r="Y33" s="2">
        <v>0.02</v>
      </c>
      <c r="Z33" s="2">
        <v>0.63</v>
      </c>
      <c r="AA33" s="2">
        <f t="shared" si="11"/>
        <v>1.26E-2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0.01</v>
      </c>
      <c r="AO33" s="2">
        <v>0.03</v>
      </c>
      <c r="AP33" s="2">
        <f t="shared" si="12"/>
        <v>2.9999999999999997E-4</v>
      </c>
      <c r="AQ33" s="1">
        <f t="shared" si="13"/>
        <v>0.15849945315884528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12.3572136718387</v>
      </c>
      <c r="E34" s="10">
        <f t="shared" si="18"/>
        <v>15.1129784348387</v>
      </c>
      <c r="F34" s="7" t="s">
        <v>83</v>
      </c>
      <c r="G34" s="1">
        <v>9</v>
      </c>
      <c r="H34" s="9">
        <f t="shared" si="0"/>
        <v>12.3572136718387</v>
      </c>
      <c r="I34" s="9">
        <f t="shared" si="1"/>
        <v>285.50721367183866</v>
      </c>
      <c r="J34" s="9">
        <f t="shared" si="2"/>
        <v>8.1517252882809865E-2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176.86259411685489</v>
      </c>
      <c r="P34" s="9">
        <f t="shared" si="5"/>
        <v>14.417352810133421</v>
      </c>
      <c r="Q34" s="12">
        <f t="shared" si="6"/>
        <v>1.4417352810133421</v>
      </c>
      <c r="R34" s="9">
        <f t="shared" si="7"/>
        <v>4.0532094166666672</v>
      </c>
      <c r="S34" s="13">
        <f t="shared" si="8"/>
        <v>0.3557021443513313</v>
      </c>
      <c r="T34" s="2">
        <f t="shared" si="9"/>
        <v>0.34</v>
      </c>
      <c r="U34" s="14">
        <f t="shared" si="10"/>
        <v>0.12093872907945265</v>
      </c>
      <c r="V34" s="13"/>
      <c r="W34" s="2"/>
      <c r="X34" s="14"/>
      <c r="Y34" s="2">
        <v>0.02</v>
      </c>
      <c r="Z34" s="2">
        <v>0.63</v>
      </c>
      <c r="AA34" s="2">
        <f t="shared" si="11"/>
        <v>1.26E-2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0.01</v>
      </c>
      <c r="AO34" s="2">
        <v>0.03</v>
      </c>
      <c r="AP34" s="2">
        <f t="shared" si="12"/>
        <v>2.9999999999999997E-4</v>
      </c>
      <c r="AQ34" s="1">
        <f t="shared" si="13"/>
        <v>0.13383872907945266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10.8804514167667</v>
      </c>
      <c r="E35" s="10">
        <f t="shared" si="18"/>
        <v>12.3572136718387</v>
      </c>
      <c r="F35" s="7" t="s">
        <v>83</v>
      </c>
      <c r="G35" s="1">
        <v>10</v>
      </c>
      <c r="H35" s="9">
        <f t="shared" si="0"/>
        <v>10.8804514167667</v>
      </c>
      <c r="I35" s="9">
        <f t="shared" si="1"/>
        <v>284.03045141676665</v>
      </c>
      <c r="J35" s="9">
        <f t="shared" si="2"/>
        <v>6.8272028650944977E-2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202.97733547338814</v>
      </c>
      <c r="P35" s="9">
        <f t="shared" si="5"/>
        <v>13.857674462931625</v>
      </c>
      <c r="Q35" s="12">
        <f t="shared" si="6"/>
        <v>1.3857674462931626</v>
      </c>
      <c r="R35" s="9">
        <f t="shared" si="7"/>
        <v>4.0532094166666672</v>
      </c>
      <c r="S35" s="13">
        <f t="shared" si="8"/>
        <v>0.34189386825041196</v>
      </c>
      <c r="T35" s="2">
        <f t="shared" si="9"/>
        <v>0.34</v>
      </c>
      <c r="U35" s="14">
        <f t="shared" si="10"/>
        <v>0.11624391520514007</v>
      </c>
      <c r="V35" s="13"/>
      <c r="W35" s="2"/>
      <c r="X35" s="14"/>
      <c r="Y35" s="2">
        <v>0.02</v>
      </c>
      <c r="Z35" s="2">
        <v>0.63</v>
      </c>
      <c r="AA35" s="2">
        <f t="shared" si="11"/>
        <v>1.26E-2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0.01</v>
      </c>
      <c r="AO35" s="2">
        <v>0.03</v>
      </c>
      <c r="AP35" s="2">
        <f t="shared" si="12"/>
        <v>2.9999999999999997E-4</v>
      </c>
      <c r="AQ35" s="1">
        <f t="shared" si="13"/>
        <v>0.12914391520514007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3.12504959732258</v>
      </c>
      <c r="E36" s="10">
        <f t="shared" si="18"/>
        <v>10.8804514167667</v>
      </c>
      <c r="F36" s="7" t="s">
        <v>83</v>
      </c>
      <c r="G36" s="1">
        <v>11</v>
      </c>
      <c r="H36" s="9">
        <f t="shared" si="0"/>
        <v>3.12504959732258</v>
      </c>
      <c r="I36" s="9">
        <f t="shared" si="1"/>
        <v>276.27504959732255</v>
      </c>
      <c r="J36" s="9">
        <f t="shared" si="2"/>
        <v>2.608064502003947E-2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179.66367795993369</v>
      </c>
      <c r="O36" s="9">
        <f t="shared" si="19"/>
        <v>49.988077217189499</v>
      </c>
      <c r="P36" s="9">
        <f t="shared" si="5"/>
        <v>1.3037212971358418</v>
      </c>
      <c r="Q36" s="12">
        <f t="shared" si="6"/>
        <v>0.13037212971358419</v>
      </c>
      <c r="R36" s="9">
        <f t="shared" si="7"/>
        <v>4.0532094166666672</v>
      </c>
      <c r="S36" s="13">
        <f t="shared" si="8"/>
        <v>3.2165160077221318E-2</v>
      </c>
      <c r="T36" s="2">
        <f t="shared" si="9"/>
        <v>0.34</v>
      </c>
      <c r="U36" s="14">
        <f t="shared" si="10"/>
        <v>1.0936154426255248E-2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2.3836154426255248E-2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-2.6588129565999998</v>
      </c>
      <c r="E37" s="10">
        <f t="shared" si="18"/>
        <v>3.12504959732258</v>
      </c>
      <c r="F37" s="7" t="s">
        <v>85</v>
      </c>
      <c r="G37" s="1">
        <v>12</v>
      </c>
      <c r="H37" s="9">
        <f t="shared" si="0"/>
        <v>-2.6588129565999998</v>
      </c>
      <c r="I37" s="9">
        <f t="shared" si="1"/>
        <v>270.49118704339998</v>
      </c>
      <c r="J37" s="9">
        <f t="shared" si="2"/>
        <v>1.2275394933072649E-2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89.216450086720329</v>
      </c>
      <c r="P37" s="9">
        <f t="shared" si="5"/>
        <v>1.0951671593412555</v>
      </c>
      <c r="Q37" s="12">
        <f t="shared" si="6"/>
        <v>0.10951671593412556</v>
      </c>
      <c r="R37" s="9">
        <f t="shared" si="7"/>
        <v>4.0532094166666672</v>
      </c>
      <c r="S37" s="13">
        <f t="shared" si="8"/>
        <v>2.7019752664097819E-2</v>
      </c>
      <c r="T37" s="2">
        <f t="shared" si="9"/>
        <v>0.34</v>
      </c>
      <c r="U37" s="14">
        <f t="shared" si="10"/>
        <v>9.1867159057932597E-3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2.208671590579326E-2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-2.3643315552258102</v>
      </c>
      <c r="E38" s="10">
        <f t="shared" si="18"/>
        <v>-2.6588129565999998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-2.3066070033871</v>
      </c>
      <c r="E42" s="7"/>
      <c r="F42" s="7"/>
      <c r="G42" s="1">
        <v>1</v>
      </c>
      <c r="H42" s="9">
        <f t="shared" ref="H42:H53" si="20">E43</f>
        <v>-2.3066070033871</v>
      </c>
      <c r="I42" s="9">
        <f t="shared" ref="I42:I53" si="21">H42+273.15</f>
        <v>270.84339299661286</v>
      </c>
      <c r="J42" s="9">
        <f t="shared" ref="J42:J53" si="22">EXP(($C$15*(I42-$C$13))/($C$16*I42*$C$13))</f>
        <v>1.2863670667796048E-2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0.7571074167414712</v>
      </c>
      <c r="Q42" s="12">
        <f t="shared" ref="Q42:Q53" si="26">P42*$B$44</f>
        <v>0.18170578001795307</v>
      </c>
      <c r="R42" s="9">
        <f t="shared" ref="R42:R53" si="27">L42*$B$44</f>
        <v>14.125500000000001</v>
      </c>
      <c r="S42" s="13">
        <f t="shared" ref="S42:S53" si="28">Q42/R42</f>
        <v>1.2863670667796047E-2</v>
      </c>
      <c r="T42" s="2">
        <f t="shared" ref="T42:T53" si="29">$B$43/100</f>
        <v>0.43</v>
      </c>
      <c r="U42" s="14">
        <f t="shared" ref="U42:U53" si="30">S42*T42</f>
        <v>5.5313783871522998E-3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1.3951378387152298E-2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119670.83333333333</v>
      </c>
      <c r="AU42" s="1">
        <f t="shared" ref="AU42:AU53" si="38">AT42*10000*AS42*0.67*AR42*AQ42</f>
        <v>367464686.54500294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-10.646630680903201</v>
      </c>
      <c r="E43" s="10">
        <f t="shared" ref="E43:E54" si="40">D42</f>
        <v>-2.3066070033871</v>
      </c>
      <c r="F43" s="7" t="s">
        <v>83</v>
      </c>
      <c r="G43" s="1">
        <v>2</v>
      </c>
      <c r="H43" s="9">
        <f t="shared" si="20"/>
        <v>-10.646630680903201</v>
      </c>
      <c r="I43" s="9">
        <f t="shared" si="21"/>
        <v>262.50336931909681</v>
      </c>
      <c r="J43" s="9">
        <f t="shared" si="22"/>
        <v>4.1051377141752216E-3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116.95539258325853</v>
      </c>
      <c r="P43" s="9">
        <f t="shared" si="25"/>
        <v>0.48011799296970359</v>
      </c>
      <c r="Q43" s="12">
        <f t="shared" si="26"/>
        <v>0.11522831831272885</v>
      </c>
      <c r="R43" s="9">
        <f t="shared" si="27"/>
        <v>14.125500000000001</v>
      </c>
      <c r="S43" s="13">
        <f t="shared" si="28"/>
        <v>8.1574682887493432E-3</v>
      </c>
      <c r="T43" s="2">
        <f t="shared" si="29"/>
        <v>0.43</v>
      </c>
      <c r="U43" s="14">
        <f t="shared" si="30"/>
        <v>3.5077113641622175E-3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1.1927711364162217E-2</v>
      </c>
      <c r="AR43" s="9">
        <f t="shared" si="35"/>
        <v>136.875</v>
      </c>
      <c r="AS43" s="1">
        <f t="shared" si="36"/>
        <v>0.24</v>
      </c>
      <c r="AT43" s="1">
        <f t="shared" si="37"/>
        <v>119670.83333333333</v>
      </c>
      <c r="AU43" s="1">
        <f t="shared" si="38"/>
        <v>314163417.83600509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-4.6676577719310304</v>
      </c>
      <c r="E44" s="10">
        <f t="shared" si="40"/>
        <v>-10.646630680903201</v>
      </c>
      <c r="F44" s="7" t="s">
        <v>83</v>
      </c>
      <c r="G44" s="1">
        <v>3</v>
      </c>
      <c r="H44" s="9">
        <f t="shared" si="20"/>
        <v>-4.6676577719310304</v>
      </c>
      <c r="I44" s="9">
        <f t="shared" si="21"/>
        <v>268.48234222806894</v>
      </c>
      <c r="J44" s="9">
        <f t="shared" si="22"/>
        <v>9.3770154448251652E-3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175.33152459028884</v>
      </c>
      <c r="P44" s="9">
        <f t="shared" si="25"/>
        <v>1.6440864140478817</v>
      </c>
      <c r="Q44" s="12">
        <f t="shared" si="26"/>
        <v>0.39458073937149157</v>
      </c>
      <c r="R44" s="9">
        <f t="shared" si="27"/>
        <v>14.125500000000001</v>
      </c>
      <c r="S44" s="13">
        <f t="shared" si="28"/>
        <v>2.7933930789812152E-2</v>
      </c>
      <c r="T44" s="2">
        <f t="shared" si="29"/>
        <v>0.43</v>
      </c>
      <c r="U44" s="14">
        <f t="shared" si="30"/>
        <v>1.2011590239619225E-2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2.0431590239619223E-2</v>
      </c>
      <c r="AR44" s="9">
        <f t="shared" si="35"/>
        <v>136.875</v>
      </c>
      <c r="AS44" s="1">
        <f t="shared" si="36"/>
        <v>0.24</v>
      </c>
      <c r="AT44" s="1">
        <f t="shared" si="37"/>
        <v>119670.83333333333</v>
      </c>
      <c r="AU44" s="1">
        <f t="shared" si="38"/>
        <v>538146675.88197362</v>
      </c>
    </row>
    <row r="45" spans="1:48" x14ac:dyDescent="0.15">
      <c r="C45" s="7">
        <v>3</v>
      </c>
      <c r="D45" s="7">
        <f t="shared" si="39"/>
        <v>-0.79421553025806402</v>
      </c>
      <c r="E45" s="10">
        <f t="shared" si="40"/>
        <v>-4.6676577719310304</v>
      </c>
      <c r="F45" s="7" t="s">
        <v>83</v>
      </c>
      <c r="G45" s="1">
        <v>4</v>
      </c>
      <c r="H45" s="9">
        <f t="shared" si="20"/>
        <v>-0.79421553025806402</v>
      </c>
      <c r="I45" s="9">
        <f t="shared" si="21"/>
        <v>272.35578446974193</v>
      </c>
      <c r="J45" s="9">
        <f t="shared" si="22"/>
        <v>1.5705905724400247E-2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232.54368817624095</v>
      </c>
      <c r="P45" s="9">
        <f t="shared" si="25"/>
        <v>3.652309243300369</v>
      </c>
      <c r="Q45" s="12">
        <f t="shared" si="26"/>
        <v>0.87655421839208858</v>
      </c>
      <c r="R45" s="9">
        <f t="shared" si="27"/>
        <v>14.125500000000001</v>
      </c>
      <c r="S45" s="13">
        <f t="shared" si="28"/>
        <v>6.2054739187433261E-2</v>
      </c>
      <c r="T45" s="2">
        <f t="shared" si="29"/>
        <v>0.43</v>
      </c>
      <c r="U45" s="14">
        <f t="shared" si="30"/>
        <v>2.6683537850596302E-2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3.5103537850596299E-2</v>
      </c>
      <c r="AR45" s="9">
        <f t="shared" si="35"/>
        <v>136.875</v>
      </c>
      <c r="AS45" s="1">
        <f t="shared" si="36"/>
        <v>0.24</v>
      </c>
      <c r="AT45" s="1">
        <f t="shared" si="37"/>
        <v>119670.83333333333</v>
      </c>
      <c r="AU45" s="1">
        <f t="shared" si="38"/>
        <v>924590400.67101026</v>
      </c>
    </row>
    <row r="46" spans="1:48" x14ac:dyDescent="0.15">
      <c r="C46" s="7">
        <v>4</v>
      </c>
      <c r="D46" s="7">
        <f t="shared" si="39"/>
        <v>2.0883705907999999</v>
      </c>
      <c r="E46" s="10">
        <f t="shared" si="40"/>
        <v>-0.79421553025806402</v>
      </c>
      <c r="F46" s="7" t="s">
        <v>83</v>
      </c>
      <c r="G46" s="1">
        <v>5</v>
      </c>
      <c r="H46" s="9">
        <f t="shared" si="20"/>
        <v>2.0883705907999999</v>
      </c>
      <c r="I46" s="9">
        <f t="shared" si="21"/>
        <v>275.2383705908</v>
      </c>
      <c r="J46" s="9">
        <f t="shared" si="22"/>
        <v>2.2838578435229174E-2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217.44680998629354</v>
      </c>
      <c r="O46" s="9">
        <f t="shared" si="41"/>
        <v>70.300818946647041</v>
      </c>
      <c r="P46" s="9">
        <f t="shared" si="25"/>
        <v>1.6055707675738435</v>
      </c>
      <c r="Q46" s="12">
        <f t="shared" si="26"/>
        <v>0.38533698421772244</v>
      </c>
      <c r="R46" s="9">
        <f t="shared" si="27"/>
        <v>14.125500000000001</v>
      </c>
      <c r="S46" s="13">
        <f t="shared" si="28"/>
        <v>2.7279528810854301E-2</v>
      </c>
      <c r="T46" s="2">
        <f t="shared" si="29"/>
        <v>0.43</v>
      </c>
      <c r="U46" s="14">
        <f t="shared" si="30"/>
        <v>1.173019738866735E-2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2.015019738866735E-2</v>
      </c>
      <c r="AR46" s="9">
        <f t="shared" si="35"/>
        <v>136.875</v>
      </c>
      <c r="AS46" s="1">
        <f t="shared" si="36"/>
        <v>0.24</v>
      </c>
      <c r="AT46" s="1">
        <f t="shared" si="37"/>
        <v>119670.83333333333</v>
      </c>
      <c r="AU46" s="1">
        <f t="shared" si="38"/>
        <v>530735083.07002199</v>
      </c>
    </row>
    <row r="47" spans="1:48" x14ac:dyDescent="0.15">
      <c r="C47" s="7">
        <v>5</v>
      </c>
      <c r="D47" s="7">
        <f t="shared" si="39"/>
        <v>9.0775508497096808</v>
      </c>
      <c r="E47" s="10">
        <f t="shared" si="40"/>
        <v>2.0883705907999999</v>
      </c>
      <c r="F47" s="7" t="s">
        <v>85</v>
      </c>
      <c r="G47" s="1">
        <v>6</v>
      </c>
      <c r="H47" s="9">
        <f t="shared" si="20"/>
        <v>9.0775508497096808</v>
      </c>
      <c r="I47" s="9">
        <f t="shared" si="21"/>
        <v>282.22755084970964</v>
      </c>
      <c r="J47" s="9">
        <f t="shared" si="22"/>
        <v>5.4844980973929917E-2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127.55149817907319</v>
      </c>
      <c r="P47" s="9">
        <f t="shared" si="25"/>
        <v>6.9955594908275254</v>
      </c>
      <c r="Q47" s="12">
        <f t="shared" si="26"/>
        <v>1.678934277798606</v>
      </c>
      <c r="R47" s="9">
        <f t="shared" si="27"/>
        <v>14.125500000000001</v>
      </c>
      <c r="S47" s="13">
        <f t="shared" si="28"/>
        <v>0.11885839636109206</v>
      </c>
      <c r="T47" s="2">
        <f t="shared" si="29"/>
        <v>0.43</v>
      </c>
      <c r="U47" s="14">
        <f t="shared" si="30"/>
        <v>5.1109110435269584E-2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5.952911043526958E-2</v>
      </c>
      <c r="AR47" s="9">
        <f t="shared" si="35"/>
        <v>136.875</v>
      </c>
      <c r="AS47" s="1">
        <f t="shared" si="36"/>
        <v>0.24</v>
      </c>
      <c r="AT47" s="1">
        <f t="shared" si="37"/>
        <v>119670.83333333333</v>
      </c>
      <c r="AU47" s="1">
        <f t="shared" si="38"/>
        <v>1567934386.0778339</v>
      </c>
    </row>
    <row r="48" spans="1:48" x14ac:dyDescent="0.15">
      <c r="C48" s="7">
        <v>6</v>
      </c>
      <c r="D48" s="7">
        <f t="shared" si="39"/>
        <v>12.624966072033301</v>
      </c>
      <c r="E48" s="10">
        <f t="shared" si="40"/>
        <v>9.0775508497096808</v>
      </c>
      <c r="F48" s="7" t="s">
        <v>83</v>
      </c>
      <c r="G48" s="1">
        <v>7</v>
      </c>
      <c r="H48" s="9">
        <f t="shared" si="20"/>
        <v>12.624966072033301</v>
      </c>
      <c r="I48" s="9">
        <f t="shared" si="21"/>
        <v>285.77496607203329</v>
      </c>
      <c r="J48" s="9">
        <f t="shared" si="22"/>
        <v>8.4164011439822453E-2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179.41218868824566</v>
      </c>
      <c r="P48" s="9">
        <f t="shared" si="25"/>
        <v>15.100049501201093</v>
      </c>
      <c r="Q48" s="12">
        <f t="shared" si="26"/>
        <v>3.6240118802882622</v>
      </c>
      <c r="R48" s="9">
        <f t="shared" si="27"/>
        <v>14.125500000000001</v>
      </c>
      <c r="S48" s="13">
        <f t="shared" si="28"/>
        <v>0.2565581310600164</v>
      </c>
      <c r="T48" s="2">
        <f t="shared" si="29"/>
        <v>0.43</v>
      </c>
      <c r="U48" s="14">
        <f t="shared" si="30"/>
        <v>0.11031999635580705</v>
      </c>
      <c r="V48" s="13"/>
      <c r="W48" s="2"/>
      <c r="X48" s="14"/>
      <c r="Y48" s="2">
        <v>0.02</v>
      </c>
      <c r="Z48" s="2">
        <v>0.28999999999999998</v>
      </c>
      <c r="AA48" s="2">
        <f t="shared" si="31"/>
        <v>5.7999999999999996E-3</v>
      </c>
      <c r="AB48" s="2"/>
      <c r="AC48" s="2"/>
      <c r="AD48" s="2"/>
      <c r="AE48" s="13">
        <v>1E-3</v>
      </c>
      <c r="AF48" s="2">
        <v>0.02</v>
      </c>
      <c r="AG48" s="16">
        <f t="shared" si="32"/>
        <v>2.0000000000000002E-5</v>
      </c>
      <c r="AH48" s="13"/>
      <c r="AI48" s="2"/>
      <c r="AJ48" s="14"/>
      <c r="AL48" s="2"/>
      <c r="AM48" s="2"/>
      <c r="AN48" s="2">
        <v>0.01</v>
      </c>
      <c r="AO48" s="2">
        <v>0.26</v>
      </c>
      <c r="AP48" s="2">
        <f t="shared" si="33"/>
        <v>2.6000000000000003E-3</v>
      </c>
      <c r="AQ48" s="1">
        <f t="shared" si="34"/>
        <v>0.11873999635580706</v>
      </c>
      <c r="AR48" s="9">
        <f t="shared" si="35"/>
        <v>136.875</v>
      </c>
      <c r="AS48" s="1">
        <f t="shared" si="36"/>
        <v>0.24</v>
      </c>
      <c r="AT48" s="1">
        <f t="shared" si="37"/>
        <v>119670.83333333333</v>
      </c>
      <c r="AU48" s="1">
        <f t="shared" si="38"/>
        <v>3127487071.917027</v>
      </c>
    </row>
    <row r="49" spans="1:48" x14ac:dyDescent="0.15">
      <c r="C49" s="7">
        <v>7</v>
      </c>
      <c r="D49" s="7">
        <f t="shared" si="39"/>
        <v>15.1129784348387</v>
      </c>
      <c r="E49" s="10">
        <f t="shared" si="40"/>
        <v>12.624966072033301</v>
      </c>
      <c r="F49" s="7" t="s">
        <v>83</v>
      </c>
      <c r="G49" s="1">
        <v>8</v>
      </c>
      <c r="H49" s="9">
        <f t="shared" si="20"/>
        <v>15.1129784348387</v>
      </c>
      <c r="I49" s="9">
        <f t="shared" si="21"/>
        <v>288.26297843483866</v>
      </c>
      <c r="J49" s="9">
        <f t="shared" si="22"/>
        <v>0.1129381672709239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223.1683891870446</v>
      </c>
      <c r="P49" s="9">
        <f t="shared" si="25"/>
        <v>25.204228867589087</v>
      </c>
      <c r="Q49" s="12">
        <f t="shared" si="26"/>
        <v>6.0490149282213803</v>
      </c>
      <c r="R49" s="9">
        <f t="shared" si="27"/>
        <v>14.125500000000001</v>
      </c>
      <c r="S49" s="13">
        <f t="shared" si="28"/>
        <v>0.42823368576130971</v>
      </c>
      <c r="T49" s="2">
        <f t="shared" si="29"/>
        <v>0.43</v>
      </c>
      <c r="U49" s="14">
        <f t="shared" si="30"/>
        <v>0.18414048487736318</v>
      </c>
      <c r="V49" s="13"/>
      <c r="W49" s="2"/>
      <c r="X49" s="14"/>
      <c r="Y49" s="2">
        <v>0.02</v>
      </c>
      <c r="Z49" s="2">
        <v>0.28999999999999998</v>
      </c>
      <c r="AA49" s="2">
        <f t="shared" si="31"/>
        <v>5.7999999999999996E-3</v>
      </c>
      <c r="AB49" s="2"/>
      <c r="AC49" s="2"/>
      <c r="AD49" s="2"/>
      <c r="AE49" s="13">
        <v>1E-3</v>
      </c>
      <c r="AF49" s="2">
        <v>0.02</v>
      </c>
      <c r="AG49" s="16">
        <f t="shared" si="32"/>
        <v>2.0000000000000002E-5</v>
      </c>
      <c r="AH49" s="13"/>
      <c r="AI49" s="2"/>
      <c r="AJ49" s="14"/>
      <c r="AK49" s="2"/>
      <c r="AL49" s="2"/>
      <c r="AM49" s="2"/>
      <c r="AN49" s="2">
        <v>0.01</v>
      </c>
      <c r="AO49" s="2">
        <v>0.26</v>
      </c>
      <c r="AP49" s="2">
        <f t="shared" si="33"/>
        <v>2.6000000000000003E-3</v>
      </c>
      <c r="AQ49" s="1">
        <f t="shared" si="34"/>
        <v>0.19256048487736316</v>
      </c>
      <c r="AR49" s="9">
        <f t="shared" si="35"/>
        <v>136.875</v>
      </c>
      <c r="AS49" s="1">
        <f t="shared" si="36"/>
        <v>0.24</v>
      </c>
      <c r="AT49" s="1">
        <f t="shared" si="37"/>
        <v>119670.83333333333</v>
      </c>
      <c r="AU49" s="1">
        <f t="shared" si="38"/>
        <v>5071841380.3166246</v>
      </c>
    </row>
    <row r="50" spans="1:48" x14ac:dyDescent="0.15">
      <c r="C50" s="7">
        <v>8</v>
      </c>
      <c r="D50" s="7">
        <f t="shared" si="39"/>
        <v>12.3572136718387</v>
      </c>
      <c r="E50" s="10">
        <f t="shared" si="40"/>
        <v>15.1129784348387</v>
      </c>
      <c r="F50" s="7" t="s">
        <v>83</v>
      </c>
      <c r="G50" s="1">
        <v>9</v>
      </c>
      <c r="H50" s="9">
        <f t="shared" si="20"/>
        <v>12.3572136718387</v>
      </c>
      <c r="I50" s="9">
        <f t="shared" si="21"/>
        <v>285.50721367183866</v>
      </c>
      <c r="J50" s="9">
        <f t="shared" si="22"/>
        <v>8.1517252882809865E-2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256.8204103194555</v>
      </c>
      <c r="P50" s="9">
        <f t="shared" si="25"/>
        <v>20.935294333478048</v>
      </c>
      <c r="Q50" s="12">
        <f t="shared" si="26"/>
        <v>5.024470640034731</v>
      </c>
      <c r="R50" s="9">
        <f t="shared" si="27"/>
        <v>14.125500000000001</v>
      </c>
      <c r="S50" s="13">
        <f t="shared" si="28"/>
        <v>0.35570214435133135</v>
      </c>
      <c r="T50" s="2">
        <f t="shared" si="29"/>
        <v>0.43</v>
      </c>
      <c r="U50" s="14">
        <f t="shared" si="30"/>
        <v>0.15295192207107247</v>
      </c>
      <c r="V50" s="13"/>
      <c r="W50" s="2"/>
      <c r="X50" s="14"/>
      <c r="Y50" s="2">
        <v>0.02</v>
      </c>
      <c r="Z50" s="2">
        <v>0.28999999999999998</v>
      </c>
      <c r="AA50" s="2">
        <f t="shared" si="31"/>
        <v>5.7999999999999996E-3</v>
      </c>
      <c r="AB50" s="2"/>
      <c r="AC50" s="2"/>
      <c r="AD50" s="2"/>
      <c r="AE50" s="13">
        <v>1E-3</v>
      </c>
      <c r="AF50" s="2">
        <v>0.02</v>
      </c>
      <c r="AG50" s="16">
        <f t="shared" si="32"/>
        <v>2.0000000000000002E-5</v>
      </c>
      <c r="AH50" s="13"/>
      <c r="AI50" s="2"/>
      <c r="AJ50" s="14"/>
      <c r="AL50" s="2"/>
      <c r="AM50" s="2"/>
      <c r="AN50" s="2">
        <v>0.01</v>
      </c>
      <c r="AO50" s="2">
        <v>0.26</v>
      </c>
      <c r="AP50" s="2">
        <f t="shared" si="33"/>
        <v>2.6000000000000003E-3</v>
      </c>
      <c r="AQ50" s="1">
        <f t="shared" si="34"/>
        <v>0.16137192207107245</v>
      </c>
      <c r="AR50" s="9">
        <f t="shared" si="35"/>
        <v>136.875</v>
      </c>
      <c r="AS50" s="1">
        <f t="shared" si="36"/>
        <v>0.24</v>
      </c>
      <c r="AT50" s="1">
        <f t="shared" si="37"/>
        <v>119670.83333333333</v>
      </c>
      <c r="AU50" s="1">
        <f t="shared" si="38"/>
        <v>4250367319.6634631</v>
      </c>
    </row>
    <row r="51" spans="1:48" x14ac:dyDescent="0.15">
      <c r="C51" s="7">
        <v>9</v>
      </c>
      <c r="D51" s="7">
        <f t="shared" si="39"/>
        <v>10.8804514167667</v>
      </c>
      <c r="E51" s="10">
        <f t="shared" si="40"/>
        <v>12.3572136718387</v>
      </c>
      <c r="F51" s="7" t="s">
        <v>83</v>
      </c>
      <c r="G51" s="1">
        <v>10</v>
      </c>
      <c r="H51" s="9">
        <f t="shared" si="20"/>
        <v>10.8804514167667</v>
      </c>
      <c r="I51" s="9">
        <f t="shared" si="21"/>
        <v>284.03045141676665</v>
      </c>
      <c r="J51" s="9">
        <f t="shared" si="22"/>
        <v>6.8272028650944977E-2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294.74136598597744</v>
      </c>
      <c r="P51" s="9">
        <f t="shared" si="25"/>
        <v>20.122590983213311</v>
      </c>
      <c r="Q51" s="12">
        <f t="shared" si="26"/>
        <v>4.8294218359711945</v>
      </c>
      <c r="R51" s="9">
        <f t="shared" si="27"/>
        <v>14.125500000000001</v>
      </c>
      <c r="S51" s="13">
        <f t="shared" si="28"/>
        <v>0.34189386825041196</v>
      </c>
      <c r="T51" s="2">
        <f t="shared" si="29"/>
        <v>0.43</v>
      </c>
      <c r="U51" s="14">
        <f t="shared" si="30"/>
        <v>0.14701436334767715</v>
      </c>
      <c r="V51" s="13"/>
      <c r="W51" s="2"/>
      <c r="X51" s="14"/>
      <c r="Y51" s="2">
        <v>0.02</v>
      </c>
      <c r="Z51" s="2">
        <v>0.28999999999999998</v>
      </c>
      <c r="AA51" s="2">
        <f t="shared" si="31"/>
        <v>5.7999999999999996E-3</v>
      </c>
      <c r="AB51" s="2"/>
      <c r="AC51" s="2"/>
      <c r="AD51" s="2"/>
      <c r="AE51" s="13">
        <v>1E-3</v>
      </c>
      <c r="AF51" s="2">
        <v>0.02</v>
      </c>
      <c r="AG51" s="16">
        <f t="shared" si="32"/>
        <v>2.0000000000000002E-5</v>
      </c>
      <c r="AH51" s="13"/>
      <c r="AI51" s="2"/>
      <c r="AJ51" s="14"/>
      <c r="AK51" s="2"/>
      <c r="AL51" s="2"/>
      <c r="AM51" s="2"/>
      <c r="AN51" s="2">
        <v>0.01</v>
      </c>
      <c r="AO51" s="2">
        <v>0.26</v>
      </c>
      <c r="AP51" s="2">
        <f t="shared" si="33"/>
        <v>2.6000000000000003E-3</v>
      </c>
      <c r="AQ51" s="1">
        <f t="shared" si="34"/>
        <v>0.15543436334767713</v>
      </c>
      <c r="AR51" s="9">
        <f t="shared" si="35"/>
        <v>136.875</v>
      </c>
      <c r="AS51" s="1">
        <f t="shared" si="36"/>
        <v>0.24</v>
      </c>
      <c r="AT51" s="1">
        <f t="shared" si="37"/>
        <v>119670.83333333333</v>
      </c>
      <c r="AU51" s="1">
        <f t="shared" si="38"/>
        <v>4093978245.0796747</v>
      </c>
    </row>
    <row r="52" spans="1:48" x14ac:dyDescent="0.15">
      <c r="C52" s="7">
        <v>10</v>
      </c>
      <c r="D52" s="7">
        <f t="shared" si="39"/>
        <v>3.12504959732258</v>
      </c>
      <c r="E52" s="10">
        <f t="shared" si="40"/>
        <v>10.8804514167667</v>
      </c>
      <c r="F52" s="7" t="s">
        <v>83</v>
      </c>
      <c r="G52" s="1">
        <v>11</v>
      </c>
      <c r="H52" s="9">
        <f t="shared" si="20"/>
        <v>3.12504959732258</v>
      </c>
      <c r="I52" s="9">
        <f t="shared" si="21"/>
        <v>276.27504959732255</v>
      </c>
      <c r="J52" s="9">
        <f t="shared" si="22"/>
        <v>2.608064502003947E-2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260.8878362526259</v>
      </c>
      <c r="O52" s="9">
        <f t="shared" si="41"/>
        <v>72.587188750138239</v>
      </c>
      <c r="P52" s="9">
        <f t="shared" si="25"/>
        <v>1.8931207027949579</v>
      </c>
      <c r="Q52" s="12">
        <f t="shared" si="26"/>
        <v>0.45434896867078989</v>
      </c>
      <c r="R52" s="9">
        <f t="shared" si="27"/>
        <v>14.125500000000001</v>
      </c>
      <c r="S52" s="13">
        <f t="shared" si="28"/>
        <v>3.2165160077221325E-2</v>
      </c>
      <c r="T52" s="2">
        <f t="shared" si="29"/>
        <v>0.43</v>
      </c>
      <c r="U52" s="14">
        <f t="shared" si="30"/>
        <v>1.383101883320517E-2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2.2251018833205169E-2</v>
      </c>
      <c r="AR52" s="9">
        <f t="shared" si="35"/>
        <v>136.875</v>
      </c>
      <c r="AS52" s="1">
        <f t="shared" si="36"/>
        <v>0.24</v>
      </c>
      <c r="AT52" s="1">
        <f t="shared" si="37"/>
        <v>119670.83333333333</v>
      </c>
      <c r="AU52" s="1">
        <f t="shared" si="38"/>
        <v>586068518.3895756</v>
      </c>
    </row>
    <row r="53" spans="1:48" x14ac:dyDescent="0.15">
      <c r="C53" s="7">
        <v>11</v>
      </c>
      <c r="D53" s="7">
        <f t="shared" si="39"/>
        <v>-2.6588129565999998</v>
      </c>
      <c r="E53" s="10">
        <f t="shared" si="40"/>
        <v>3.12504959732258</v>
      </c>
      <c r="F53" s="7" t="s">
        <v>85</v>
      </c>
      <c r="G53" s="1">
        <v>12</v>
      </c>
      <c r="H53" s="9">
        <f t="shared" si="20"/>
        <v>-2.6588129565999998</v>
      </c>
      <c r="I53" s="9">
        <f t="shared" si="21"/>
        <v>270.49118704339998</v>
      </c>
      <c r="J53" s="9">
        <f t="shared" si="22"/>
        <v>1.2275394933072649E-2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129.55031804734327</v>
      </c>
      <c r="P53" s="9">
        <f t="shared" si="25"/>
        <v>1.5902813177363078</v>
      </c>
      <c r="Q53" s="12">
        <f t="shared" si="26"/>
        <v>0.38166751625671386</v>
      </c>
      <c r="R53" s="9">
        <f t="shared" si="27"/>
        <v>14.125500000000001</v>
      </c>
      <c r="S53" s="13">
        <f t="shared" si="28"/>
        <v>2.7019752664097826E-2</v>
      </c>
      <c r="T53" s="2">
        <f t="shared" si="29"/>
        <v>0.43</v>
      </c>
      <c r="U53" s="14">
        <f t="shared" si="30"/>
        <v>1.1618493645562064E-2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2.0038493645562063E-2</v>
      </c>
      <c r="AR53" s="9">
        <f t="shared" si="35"/>
        <v>136.875</v>
      </c>
      <c r="AS53" s="1">
        <f t="shared" si="36"/>
        <v>0.24</v>
      </c>
      <c r="AT53" s="1">
        <f t="shared" si="37"/>
        <v>119670.83333333333</v>
      </c>
      <c r="AU53" s="1">
        <f t="shared" si="38"/>
        <v>527792923.53517002</v>
      </c>
      <c r="AV53" s="1">
        <f>SUM(AU42:AU53)</f>
        <v>21900570108.983383</v>
      </c>
    </row>
    <row r="54" spans="1:48" x14ac:dyDescent="0.15">
      <c r="C54" s="7">
        <v>12</v>
      </c>
      <c r="D54" s="7">
        <f t="shared" si="39"/>
        <v>-2.3643315552258102</v>
      </c>
      <c r="E54" s="10">
        <f t="shared" si="40"/>
        <v>-2.6588129565999998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-2.3066070033871</v>
      </c>
      <c r="E58" s="7"/>
      <c r="F58" s="7"/>
      <c r="G58" s="1">
        <v>1</v>
      </c>
      <c r="H58" s="9">
        <f t="shared" ref="H58:H69" si="42">E59</f>
        <v>-2.3066070033871</v>
      </c>
      <c r="I58" s="9">
        <f t="shared" ref="I58:I69" si="43">H58+273.15</f>
        <v>270.84339299661286</v>
      </c>
      <c r="J58" s="9">
        <f t="shared" ref="J58:J69" si="44">EXP(($C$15*(I58-$C$13))/($C$16*I58*$C$13))</f>
        <v>1.2863670667796048E-2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1.2833655436237858E-3</v>
      </c>
      <c r="Q58" s="12">
        <f t="shared" ref="Q58:Q69" si="48">P58*$B$60</f>
        <v>2.438394532885193E-4</v>
      </c>
      <c r="R58" s="9">
        <f t="shared" ref="R58:R69" si="49">L58*$B$60</f>
        <v>1.8955666666666669E-2</v>
      </c>
      <c r="S58" s="13">
        <f t="shared" ref="S58:S69" si="50">Q58/R58</f>
        <v>1.2863670667796047E-2</v>
      </c>
      <c r="T58" s="2">
        <f t="shared" ref="T58:T69" si="51">$B$59/100</f>
        <v>0.01</v>
      </c>
      <c r="U58" s="14">
        <f t="shared" ref="U58:U69" si="52">S58*T58</f>
        <v>1.2863670667796046E-4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1.2128636706677961E-2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48181.166666666664</v>
      </c>
      <c r="AU58" s="1">
        <f t="shared" ref="AU58:AU69" si="59">AT58*10000*AS58*0.67*AR58*AQ58</f>
        <v>7421696.069523314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-10.646630680903201</v>
      </c>
      <c r="E59" s="10">
        <f t="shared" ref="E59:E70" si="61">D58</f>
        <v>-2.3066070033871</v>
      </c>
      <c r="F59" s="7" t="s">
        <v>83</v>
      </c>
      <c r="G59" s="1">
        <v>2</v>
      </c>
      <c r="H59" s="9">
        <f t="shared" si="42"/>
        <v>-10.646630680903201</v>
      </c>
      <c r="I59" s="9">
        <f t="shared" si="43"/>
        <v>262.50336931909681</v>
      </c>
      <c r="J59" s="9">
        <f t="shared" si="44"/>
        <v>4.1051377141752216E-3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0.19824996778970955</v>
      </c>
      <c r="P59" s="9">
        <f t="shared" si="47"/>
        <v>8.138434196075596E-4</v>
      </c>
      <c r="Q59" s="12">
        <f t="shared" si="48"/>
        <v>1.5463024972543632E-4</v>
      </c>
      <c r="R59" s="9">
        <f t="shared" si="49"/>
        <v>1.8955666666666669E-2</v>
      </c>
      <c r="S59" s="13">
        <f t="shared" si="50"/>
        <v>8.1574682887493432E-3</v>
      </c>
      <c r="T59" s="2">
        <f t="shared" si="51"/>
        <v>0.01</v>
      </c>
      <c r="U59" s="14">
        <f t="shared" si="52"/>
        <v>8.1574682887493435E-5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1.2081574682887494E-2</v>
      </c>
      <c r="AR59" s="9">
        <f t="shared" si="56"/>
        <v>9.9766666666666666</v>
      </c>
      <c r="AS59" s="1">
        <f t="shared" si="57"/>
        <v>0.19</v>
      </c>
      <c r="AT59" s="1">
        <f t="shared" si="58"/>
        <v>48181.166666666664</v>
      </c>
      <c r="AU59" s="1">
        <f t="shared" si="59"/>
        <v>7392898.106039322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-4.6676577719310304</v>
      </c>
      <c r="E60" s="10">
        <f t="shared" si="61"/>
        <v>-10.646630680903201</v>
      </c>
      <c r="F60" s="7" t="s">
        <v>83</v>
      </c>
      <c r="G60" s="1">
        <v>3</v>
      </c>
      <c r="H60" s="9">
        <f t="shared" si="42"/>
        <v>-4.6676577719310304</v>
      </c>
      <c r="I60" s="9">
        <f t="shared" si="43"/>
        <v>268.48234222806894</v>
      </c>
      <c r="J60" s="9">
        <f t="shared" si="44"/>
        <v>9.3770154448251652E-3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0.29720279103676867</v>
      </c>
      <c r="P60" s="9">
        <f t="shared" si="47"/>
        <v>2.786875161796926E-3</v>
      </c>
      <c r="Q60" s="12">
        <f t="shared" si="48"/>
        <v>5.2950628074141591E-4</v>
      </c>
      <c r="R60" s="9">
        <f t="shared" si="49"/>
        <v>1.8955666666666669E-2</v>
      </c>
      <c r="S60" s="13">
        <f t="shared" si="50"/>
        <v>2.7933930789812149E-2</v>
      </c>
      <c r="T60" s="2">
        <f t="shared" si="51"/>
        <v>0.01</v>
      </c>
      <c r="U60" s="14">
        <f t="shared" si="52"/>
        <v>2.7933930789812147E-4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1.2279339307898122E-2</v>
      </c>
      <c r="AR60" s="9">
        <f t="shared" si="56"/>
        <v>9.9766666666666666</v>
      </c>
      <c r="AS60" s="1">
        <f t="shared" si="57"/>
        <v>0.19</v>
      </c>
      <c r="AT60" s="1">
        <f t="shared" si="58"/>
        <v>48181.166666666664</v>
      </c>
      <c r="AU60" s="1">
        <f t="shared" si="59"/>
        <v>7513913.2683884418</v>
      </c>
    </row>
    <row r="61" spans="1:48" x14ac:dyDescent="0.15">
      <c r="C61" s="7">
        <v>3</v>
      </c>
      <c r="D61" s="7">
        <f t="shared" si="60"/>
        <v>-0.79421553025806402</v>
      </c>
      <c r="E61" s="10">
        <f t="shared" si="61"/>
        <v>-4.6676577719310304</v>
      </c>
      <c r="F61" s="7" t="s">
        <v>83</v>
      </c>
      <c r="G61" s="1">
        <v>4</v>
      </c>
      <c r="H61" s="9">
        <f t="shared" si="42"/>
        <v>-0.79421553025806402</v>
      </c>
      <c r="I61" s="9">
        <f t="shared" si="43"/>
        <v>272.35578446974193</v>
      </c>
      <c r="J61" s="9">
        <f t="shared" si="44"/>
        <v>1.5705905724400247E-2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0.3941825825416384</v>
      </c>
      <c r="P61" s="9">
        <f t="shared" si="47"/>
        <v>6.1909944795995918E-3</v>
      </c>
      <c r="Q61" s="12">
        <f t="shared" si="48"/>
        <v>1.1762889511239224E-3</v>
      </c>
      <c r="R61" s="9">
        <f t="shared" si="49"/>
        <v>1.8955666666666669E-2</v>
      </c>
      <c r="S61" s="13">
        <f t="shared" si="50"/>
        <v>6.2054739187433254E-2</v>
      </c>
      <c r="T61" s="2">
        <f t="shared" si="51"/>
        <v>0.01</v>
      </c>
      <c r="U61" s="14">
        <f t="shared" si="52"/>
        <v>6.2054739187433251E-4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1.2620547391874333E-2</v>
      </c>
      <c r="AR61" s="9">
        <f t="shared" si="56"/>
        <v>9.9766666666666666</v>
      </c>
      <c r="AS61" s="1">
        <f t="shared" si="57"/>
        <v>0.19</v>
      </c>
      <c r="AT61" s="1">
        <f t="shared" si="58"/>
        <v>48181.166666666664</v>
      </c>
      <c r="AU61" s="1">
        <f t="shared" si="59"/>
        <v>7722703.6507684765</v>
      </c>
    </row>
    <row r="62" spans="1:48" x14ac:dyDescent="0.15">
      <c r="C62" s="7">
        <v>4</v>
      </c>
      <c r="D62" s="7">
        <f t="shared" si="60"/>
        <v>2.0883705907999999</v>
      </c>
      <c r="E62" s="10">
        <f t="shared" si="61"/>
        <v>-0.79421553025806402</v>
      </c>
      <c r="F62" s="7" t="s">
        <v>83</v>
      </c>
      <c r="G62" s="1">
        <v>5</v>
      </c>
      <c r="H62" s="9">
        <f t="shared" si="42"/>
        <v>2.0883705907999999</v>
      </c>
      <c r="I62" s="9">
        <f t="shared" si="43"/>
        <v>275.2383705908</v>
      </c>
      <c r="J62" s="9">
        <f t="shared" si="44"/>
        <v>2.2838578435229174E-2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0.36859200865893693</v>
      </c>
      <c r="O62" s="9">
        <f t="shared" si="62"/>
        <v>0.11916624606976856</v>
      </c>
      <c r="P62" s="9">
        <f t="shared" si="47"/>
        <v>2.7215876576962292E-3</v>
      </c>
      <c r="Q62" s="12">
        <f t="shared" si="48"/>
        <v>5.1710165496228358E-4</v>
      </c>
      <c r="R62" s="9">
        <f t="shared" si="49"/>
        <v>1.8955666666666669E-2</v>
      </c>
      <c r="S62" s="13">
        <f t="shared" si="50"/>
        <v>2.7279528810854284E-2</v>
      </c>
      <c r="T62" s="2">
        <f t="shared" si="51"/>
        <v>0.01</v>
      </c>
      <c r="U62" s="14">
        <f t="shared" si="52"/>
        <v>2.7279528810854282E-4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1.2272795288108544E-2</v>
      </c>
      <c r="AR62" s="9">
        <f t="shared" si="56"/>
        <v>9.9766666666666666</v>
      </c>
      <c r="AS62" s="1">
        <f t="shared" si="57"/>
        <v>0.19</v>
      </c>
      <c r="AT62" s="1">
        <f t="shared" si="58"/>
        <v>48181.166666666664</v>
      </c>
      <c r="AU62" s="1">
        <f t="shared" si="59"/>
        <v>7509908.8837963585</v>
      </c>
    </row>
    <row r="63" spans="1:48" x14ac:dyDescent="0.15">
      <c r="C63" s="7">
        <v>5</v>
      </c>
      <c r="D63" s="7">
        <f t="shared" si="60"/>
        <v>9.0775508497096808</v>
      </c>
      <c r="E63" s="10">
        <f t="shared" si="61"/>
        <v>2.0883705907999999</v>
      </c>
      <c r="F63" s="7" t="s">
        <v>85</v>
      </c>
      <c r="G63" s="1">
        <v>6</v>
      </c>
      <c r="H63" s="9">
        <f t="shared" si="42"/>
        <v>9.0775508497096808</v>
      </c>
      <c r="I63" s="9">
        <f t="shared" si="43"/>
        <v>282.22755084970964</v>
      </c>
      <c r="J63" s="9">
        <f t="shared" si="44"/>
        <v>5.4844980973929917E-2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0.216211325078739</v>
      </c>
      <c r="P63" s="9">
        <f t="shared" si="47"/>
        <v>1.1858106010291617E-2</v>
      </c>
      <c r="Q63" s="12">
        <f t="shared" si="48"/>
        <v>2.2530401419554071E-3</v>
      </c>
      <c r="R63" s="9">
        <f t="shared" si="49"/>
        <v>1.8955666666666669E-2</v>
      </c>
      <c r="S63" s="13">
        <f t="shared" si="50"/>
        <v>0.11885839636109202</v>
      </c>
      <c r="T63" s="2">
        <f t="shared" si="51"/>
        <v>0.01</v>
      </c>
      <c r="U63" s="14">
        <f t="shared" si="52"/>
        <v>1.1885839636109202E-3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1.318858396361092E-2</v>
      </c>
      <c r="AR63" s="9">
        <f t="shared" si="56"/>
        <v>9.9766666666666666</v>
      </c>
      <c r="AS63" s="1">
        <f t="shared" si="57"/>
        <v>0.19</v>
      </c>
      <c r="AT63" s="1">
        <f t="shared" si="58"/>
        <v>48181.166666666664</v>
      </c>
      <c r="AU63" s="1">
        <f t="shared" si="59"/>
        <v>8070293.8122811671</v>
      </c>
    </row>
    <row r="64" spans="1:48" x14ac:dyDescent="0.15">
      <c r="C64" s="7">
        <v>6</v>
      </c>
      <c r="D64" s="7">
        <f t="shared" si="60"/>
        <v>12.624966072033301</v>
      </c>
      <c r="E64" s="10">
        <f t="shared" si="61"/>
        <v>9.0775508497096808</v>
      </c>
      <c r="F64" s="7" t="s">
        <v>83</v>
      </c>
      <c r="G64" s="1">
        <v>7</v>
      </c>
      <c r="H64" s="9">
        <f t="shared" si="42"/>
        <v>12.624966072033301</v>
      </c>
      <c r="I64" s="9">
        <f t="shared" si="43"/>
        <v>285.77496607203329</v>
      </c>
      <c r="J64" s="9">
        <f t="shared" si="44"/>
        <v>8.4164011439822453E-2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0.304119885735114</v>
      </c>
      <c r="P64" s="9">
        <f t="shared" si="47"/>
        <v>2.5595949542087632E-2</v>
      </c>
      <c r="Q64" s="12">
        <f t="shared" si="48"/>
        <v>4.8632304129966504E-3</v>
      </c>
      <c r="R64" s="9">
        <f t="shared" si="49"/>
        <v>1.8955666666666669E-2</v>
      </c>
      <c r="S64" s="13">
        <f t="shared" si="50"/>
        <v>0.25655813106001635</v>
      </c>
      <c r="T64" s="2">
        <f t="shared" si="51"/>
        <v>0.01</v>
      </c>
      <c r="U64" s="14">
        <f t="shared" si="52"/>
        <v>2.5655813106001636E-3</v>
      </c>
      <c r="V64" s="13"/>
      <c r="W64" s="2"/>
      <c r="X64" s="14"/>
      <c r="Y64" s="2">
        <v>0.02</v>
      </c>
      <c r="Z64" s="2">
        <v>0.21</v>
      </c>
      <c r="AA64" s="2">
        <f t="shared" si="53"/>
        <v>4.1999999999999997E-3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0.01</v>
      </c>
      <c r="AO64" s="2">
        <v>0.78</v>
      </c>
      <c r="AP64" s="2">
        <f t="shared" si="54"/>
        <v>7.8000000000000005E-3</v>
      </c>
      <c r="AQ64" s="1">
        <f t="shared" si="55"/>
        <v>1.4565581310600165E-2</v>
      </c>
      <c r="AR64" s="9">
        <f t="shared" si="56"/>
        <v>9.9766666666666666</v>
      </c>
      <c r="AS64" s="1">
        <f t="shared" si="57"/>
        <v>0.19</v>
      </c>
      <c r="AT64" s="1">
        <f t="shared" si="58"/>
        <v>48181.166666666664</v>
      </c>
      <c r="AU64" s="1">
        <f t="shared" si="59"/>
        <v>8912899.2959021926</v>
      </c>
    </row>
    <row r="65" spans="1:48" x14ac:dyDescent="0.15">
      <c r="C65" s="7">
        <v>7</v>
      </c>
      <c r="D65" s="7">
        <f t="shared" si="60"/>
        <v>15.1129784348387</v>
      </c>
      <c r="E65" s="10">
        <f t="shared" si="61"/>
        <v>12.624966072033301</v>
      </c>
      <c r="F65" s="7" t="s">
        <v>83</v>
      </c>
      <c r="G65" s="1">
        <v>8</v>
      </c>
      <c r="H65" s="9">
        <f t="shared" si="42"/>
        <v>15.1129784348387</v>
      </c>
      <c r="I65" s="9">
        <f t="shared" si="43"/>
        <v>288.26297843483866</v>
      </c>
      <c r="J65" s="9">
        <f t="shared" si="44"/>
        <v>0.1129381672709239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0.37829060285969307</v>
      </c>
      <c r="P65" s="9">
        <f t="shared" si="47"/>
        <v>4.2723447382786661E-2</v>
      </c>
      <c r="Q65" s="12">
        <f t="shared" si="48"/>
        <v>8.1174550027294651E-3</v>
      </c>
      <c r="R65" s="9">
        <f t="shared" si="49"/>
        <v>1.8955666666666669E-2</v>
      </c>
      <c r="S65" s="13">
        <f t="shared" si="50"/>
        <v>0.4282336857613096</v>
      </c>
      <c r="T65" s="2">
        <f t="shared" si="51"/>
        <v>0.01</v>
      </c>
      <c r="U65" s="14">
        <f t="shared" si="52"/>
        <v>4.2823368576130963E-3</v>
      </c>
      <c r="V65" s="13"/>
      <c r="W65" s="2"/>
      <c r="X65" s="14"/>
      <c r="Y65" s="2">
        <v>0.02</v>
      </c>
      <c r="Z65" s="2">
        <v>0.21</v>
      </c>
      <c r="AA65" s="2">
        <f t="shared" si="53"/>
        <v>4.1999999999999997E-3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0.01</v>
      </c>
      <c r="AO65" s="2">
        <v>0.78</v>
      </c>
      <c r="AP65" s="2">
        <f t="shared" si="54"/>
        <v>7.8000000000000005E-3</v>
      </c>
      <c r="AQ65" s="1">
        <f t="shared" si="55"/>
        <v>1.6282336857613097E-2</v>
      </c>
      <c r="AR65" s="9">
        <f t="shared" si="56"/>
        <v>9.9766666666666666</v>
      </c>
      <c r="AS65" s="1">
        <f t="shared" si="57"/>
        <v>0.19</v>
      </c>
      <c r="AT65" s="1">
        <f t="shared" si="58"/>
        <v>48181.166666666664</v>
      </c>
      <c r="AU65" s="1">
        <f t="shared" si="59"/>
        <v>9963407.9560043588</v>
      </c>
    </row>
    <row r="66" spans="1:48" x14ac:dyDescent="0.15">
      <c r="C66" s="7">
        <v>8</v>
      </c>
      <c r="D66" s="7">
        <f t="shared" si="60"/>
        <v>12.3572136718387</v>
      </c>
      <c r="E66" s="10">
        <f t="shared" si="61"/>
        <v>15.1129784348387</v>
      </c>
      <c r="F66" s="7" t="s">
        <v>83</v>
      </c>
      <c r="G66" s="1">
        <v>9</v>
      </c>
      <c r="H66" s="9">
        <f t="shared" si="42"/>
        <v>12.3572136718387</v>
      </c>
      <c r="I66" s="9">
        <f t="shared" si="43"/>
        <v>285.50721367183866</v>
      </c>
      <c r="J66" s="9">
        <f t="shared" si="44"/>
        <v>8.1517252882809865E-2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0.43533382214357308</v>
      </c>
      <c r="P66" s="9">
        <f t="shared" si="47"/>
        <v>3.5487217268117821E-2</v>
      </c>
      <c r="Q66" s="12">
        <f t="shared" si="48"/>
        <v>6.7425712809423858E-3</v>
      </c>
      <c r="R66" s="9">
        <f t="shared" si="49"/>
        <v>1.8955666666666669E-2</v>
      </c>
      <c r="S66" s="13">
        <f t="shared" si="50"/>
        <v>0.35570214435133124</v>
      </c>
      <c r="T66" s="2">
        <f t="shared" si="51"/>
        <v>0.01</v>
      </c>
      <c r="U66" s="14">
        <f t="shared" si="52"/>
        <v>3.5570214435133125E-3</v>
      </c>
      <c r="V66" s="13"/>
      <c r="W66" s="2"/>
      <c r="X66" s="14"/>
      <c r="Y66" s="2">
        <v>0.02</v>
      </c>
      <c r="Z66" s="2">
        <v>0.21</v>
      </c>
      <c r="AA66" s="2">
        <f t="shared" si="53"/>
        <v>4.1999999999999997E-3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0.01</v>
      </c>
      <c r="AO66" s="2">
        <v>0.78</v>
      </c>
      <c r="AP66" s="2">
        <f t="shared" si="54"/>
        <v>7.8000000000000005E-3</v>
      </c>
      <c r="AQ66" s="1">
        <f t="shared" si="55"/>
        <v>1.5557021443513314E-2</v>
      </c>
      <c r="AR66" s="9">
        <f t="shared" si="56"/>
        <v>9.9766666666666666</v>
      </c>
      <c r="AS66" s="1">
        <f t="shared" si="57"/>
        <v>0.19</v>
      </c>
      <c r="AT66" s="1">
        <f t="shared" si="58"/>
        <v>48181.166666666664</v>
      </c>
      <c r="AU66" s="1">
        <f t="shared" si="59"/>
        <v>9519576.4943014011</v>
      </c>
    </row>
    <row r="67" spans="1:48" x14ac:dyDescent="0.15">
      <c r="C67" s="7">
        <v>9</v>
      </c>
      <c r="D67" s="7">
        <f t="shared" si="60"/>
        <v>10.8804514167667</v>
      </c>
      <c r="E67" s="10">
        <f t="shared" si="61"/>
        <v>12.3572136718387</v>
      </c>
      <c r="F67" s="7" t="s">
        <v>83</v>
      </c>
      <c r="G67" s="1">
        <v>10</v>
      </c>
      <c r="H67" s="9">
        <f t="shared" si="42"/>
        <v>10.8804514167667</v>
      </c>
      <c r="I67" s="9">
        <f t="shared" si="43"/>
        <v>284.03045141676665</v>
      </c>
      <c r="J67" s="9">
        <f t="shared" si="44"/>
        <v>6.8272028650944977E-2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0.49961327154212193</v>
      </c>
      <c r="P67" s="9">
        <f t="shared" si="47"/>
        <v>3.4109611589116101E-2</v>
      </c>
      <c r="Q67" s="12">
        <f t="shared" si="48"/>
        <v>6.480826201932059E-3</v>
      </c>
      <c r="R67" s="9">
        <f t="shared" si="49"/>
        <v>1.8955666666666669E-2</v>
      </c>
      <c r="S67" s="13">
        <f t="shared" si="50"/>
        <v>0.3418938682504119</v>
      </c>
      <c r="T67" s="2">
        <f t="shared" si="51"/>
        <v>0.01</v>
      </c>
      <c r="U67" s="14">
        <f t="shared" si="52"/>
        <v>3.418938682504119E-3</v>
      </c>
      <c r="V67" s="13"/>
      <c r="W67" s="2"/>
      <c r="X67" s="14"/>
      <c r="Y67" s="2">
        <v>0.02</v>
      </c>
      <c r="Z67" s="2">
        <v>0.21</v>
      </c>
      <c r="AA67" s="2">
        <f t="shared" si="53"/>
        <v>4.1999999999999997E-3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0.01</v>
      </c>
      <c r="AO67" s="2">
        <v>0.78</v>
      </c>
      <c r="AP67" s="2">
        <f t="shared" si="54"/>
        <v>7.8000000000000005E-3</v>
      </c>
      <c r="AQ67" s="1">
        <f t="shared" si="55"/>
        <v>1.5418938682504119E-2</v>
      </c>
      <c r="AR67" s="9">
        <f t="shared" si="56"/>
        <v>9.9766666666666666</v>
      </c>
      <c r="AS67" s="1">
        <f t="shared" si="57"/>
        <v>0.19</v>
      </c>
      <c r="AT67" s="1">
        <f t="shared" si="58"/>
        <v>48181.166666666664</v>
      </c>
      <c r="AU67" s="1">
        <f t="shared" si="59"/>
        <v>9435081.5663523581</v>
      </c>
    </row>
    <row r="68" spans="1:48" x14ac:dyDescent="0.15">
      <c r="C68" s="7">
        <v>10</v>
      </c>
      <c r="D68" s="7">
        <f t="shared" si="60"/>
        <v>3.12504959732258</v>
      </c>
      <c r="E68" s="10">
        <f t="shared" si="61"/>
        <v>10.8804514167667</v>
      </c>
      <c r="F68" s="7" t="s">
        <v>83</v>
      </c>
      <c r="G68" s="1">
        <v>11</v>
      </c>
      <c r="H68" s="9">
        <f t="shared" si="42"/>
        <v>3.12504959732258</v>
      </c>
      <c r="I68" s="9">
        <f t="shared" si="43"/>
        <v>276.27504959732255</v>
      </c>
      <c r="J68" s="9">
        <f t="shared" si="44"/>
        <v>2.608064502003947E-2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0.4422284769553555</v>
      </c>
      <c r="O68" s="9">
        <f t="shared" si="62"/>
        <v>0.12304184966431697</v>
      </c>
      <c r="P68" s="9">
        <f t="shared" si="47"/>
        <v>3.2090108037041137E-3</v>
      </c>
      <c r="Q68" s="12">
        <f t="shared" si="48"/>
        <v>6.0971205270378165E-4</v>
      </c>
      <c r="R68" s="9">
        <f t="shared" si="49"/>
        <v>1.8955666666666669E-2</v>
      </c>
      <c r="S68" s="13">
        <f t="shared" si="50"/>
        <v>3.2165160077221318E-2</v>
      </c>
      <c r="T68" s="2">
        <f t="shared" si="51"/>
        <v>0.01</v>
      </c>
      <c r="U68" s="14">
        <f t="shared" si="52"/>
        <v>3.2165160077221317E-4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1.2321651600772213E-2</v>
      </c>
      <c r="AR68" s="9">
        <f t="shared" si="56"/>
        <v>9.9766666666666666</v>
      </c>
      <c r="AS68" s="1">
        <f t="shared" si="57"/>
        <v>0.19</v>
      </c>
      <c r="AT68" s="1">
        <f t="shared" si="58"/>
        <v>48181.166666666664</v>
      </c>
      <c r="AU68" s="1">
        <f t="shared" si="59"/>
        <v>7539804.7997543085</v>
      </c>
    </row>
    <row r="69" spans="1:48" x14ac:dyDescent="0.15">
      <c r="C69" s="7">
        <v>11</v>
      </c>
      <c r="D69" s="7">
        <f t="shared" si="60"/>
        <v>-2.6588129565999998</v>
      </c>
      <c r="E69" s="10">
        <f t="shared" si="61"/>
        <v>3.12504959732258</v>
      </c>
      <c r="F69" s="7" t="s">
        <v>85</v>
      </c>
      <c r="G69" s="1">
        <v>12</v>
      </c>
      <c r="H69" s="9">
        <f t="shared" si="42"/>
        <v>-2.6588129565999998</v>
      </c>
      <c r="I69" s="9">
        <f t="shared" si="43"/>
        <v>270.49118704339998</v>
      </c>
      <c r="J69" s="9">
        <f t="shared" si="44"/>
        <v>1.2275394933072649E-2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0.21959950552727953</v>
      </c>
      <c r="P69" s="9">
        <f t="shared" si="47"/>
        <v>2.6956706574548261E-3</v>
      </c>
      <c r="Q69" s="12">
        <f t="shared" si="48"/>
        <v>5.1217742491641699E-4</v>
      </c>
      <c r="R69" s="9">
        <f t="shared" si="49"/>
        <v>1.8955666666666669E-2</v>
      </c>
      <c r="S69" s="13">
        <f t="shared" si="50"/>
        <v>2.7019752664097819E-2</v>
      </c>
      <c r="T69" s="2">
        <f t="shared" si="51"/>
        <v>0.01</v>
      </c>
      <c r="U69" s="14">
        <f t="shared" si="52"/>
        <v>2.7019752664097818E-4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1.2270197526640979E-2</v>
      </c>
      <c r="AR69" s="9">
        <f t="shared" si="56"/>
        <v>9.9766666666666666</v>
      </c>
      <c r="AS69" s="1">
        <f t="shared" si="57"/>
        <v>0.19</v>
      </c>
      <c r="AT69" s="1">
        <f t="shared" si="58"/>
        <v>48181.166666666664</v>
      </c>
      <c r="AU69" s="1">
        <f t="shared" si="59"/>
        <v>7508319.274301108</v>
      </c>
      <c r="AV69" s="1">
        <f>SUM(AU58:AU69)</f>
        <v>98510503.177412808</v>
      </c>
    </row>
    <row r="70" spans="1:48" x14ac:dyDescent="0.15">
      <c r="C70" s="7">
        <v>12</v>
      </c>
      <c r="D70" s="7">
        <f t="shared" si="60"/>
        <v>-2.3643315552258102</v>
      </c>
      <c r="E70" s="10">
        <f t="shared" si="61"/>
        <v>-2.6588129565999998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-2.3066070033871</v>
      </c>
      <c r="E73" s="7"/>
      <c r="F73" s="7"/>
      <c r="G73" s="1">
        <v>1</v>
      </c>
      <c r="H73" s="9">
        <f t="shared" ref="H73:H84" si="63">E74</f>
        <v>-2.3066070033871</v>
      </c>
      <c r="I73" s="9">
        <f t="shared" ref="I73:I84" si="64">H73+273.15</f>
        <v>270.84339299661286</v>
      </c>
      <c r="J73" s="9">
        <f t="shared" ref="J73:J84" si="65">EXP(($C$15*(I73-$C$13))/($C$16*I73*$C$13))</f>
        <v>1.2863670667796048E-2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1.4085719381236675E-3</v>
      </c>
      <c r="Q73" s="12">
        <f t="shared" ref="Q73:Q84" si="69">P73*$B$75</f>
        <v>2.5354294886226013E-4</v>
      </c>
      <c r="R73" s="9">
        <f t="shared" ref="R73:R84" si="70">L73*$B$75</f>
        <v>1.9710000000000002E-2</v>
      </c>
      <c r="S73" s="13">
        <f t="shared" ref="S73:S84" si="71">Q73/R73</f>
        <v>1.2863670667796048E-2</v>
      </c>
      <c r="T73" s="2">
        <f t="shared" ref="T73:T84" si="72">$B$74/100</f>
        <v>0.01</v>
      </c>
      <c r="U73" s="14">
        <f t="shared" ref="U73:U84" si="73">S73*T73</f>
        <v>1.2863670667796049E-4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1.2728636706677961E-2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0</v>
      </c>
      <c r="AU73" s="1">
        <f t="shared" ref="AU73:AU84" si="80">AT73*10000*AS73*0.67*AR73*AQ73</f>
        <v>0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-10.646630680903201</v>
      </c>
      <c r="E74" s="10">
        <f t="shared" ref="E74:E85" si="82">D73</f>
        <v>-2.3066070033871</v>
      </c>
      <c r="F74" s="7" t="s">
        <v>83</v>
      </c>
      <c r="G74" s="1">
        <v>2</v>
      </c>
      <c r="H74" s="9">
        <f t="shared" si="63"/>
        <v>-10.646630680903201</v>
      </c>
      <c r="I74" s="9">
        <f t="shared" si="64"/>
        <v>262.50336931909681</v>
      </c>
      <c r="J74" s="9">
        <f t="shared" si="65"/>
        <v>4.1051377141752216E-3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0.21759142806187637</v>
      </c>
      <c r="P74" s="9">
        <f t="shared" si="68"/>
        <v>8.9324277761805332E-4</v>
      </c>
      <c r="Q74" s="12">
        <f t="shared" si="69"/>
        <v>1.6078369997124959E-4</v>
      </c>
      <c r="R74" s="9">
        <f t="shared" si="70"/>
        <v>1.9710000000000002E-2</v>
      </c>
      <c r="S74" s="13">
        <f t="shared" si="71"/>
        <v>8.1574682887493449E-3</v>
      </c>
      <c r="T74" s="2">
        <f t="shared" si="72"/>
        <v>0.01</v>
      </c>
      <c r="U74" s="14">
        <f t="shared" si="73"/>
        <v>8.1574682887493449E-5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1.2681574682887494E-2</v>
      </c>
      <c r="AR74" s="9">
        <f t="shared" si="77"/>
        <v>10.950000000000001</v>
      </c>
      <c r="AS74" s="1">
        <f t="shared" si="78"/>
        <v>0.18</v>
      </c>
      <c r="AT74" s="1">
        <f t="shared" si="79"/>
        <v>0</v>
      </c>
      <c r="AU74" s="1">
        <f t="shared" si="80"/>
        <v>0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-4.6676577719310304</v>
      </c>
      <c r="E75" s="10">
        <f t="shared" si="82"/>
        <v>-10.646630680903201</v>
      </c>
      <c r="F75" s="7" t="s">
        <v>83</v>
      </c>
      <c r="G75" s="1">
        <v>3</v>
      </c>
      <c r="H75" s="9">
        <f t="shared" si="63"/>
        <v>-4.6676577719310304</v>
      </c>
      <c r="I75" s="9">
        <f t="shared" si="64"/>
        <v>268.48234222806894</v>
      </c>
      <c r="J75" s="9">
        <f t="shared" si="65"/>
        <v>9.3770154448251652E-3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0.32619818528425837</v>
      </c>
      <c r="P75" s="9">
        <f t="shared" si="68"/>
        <v>3.0587654214844317E-3</v>
      </c>
      <c r="Q75" s="12">
        <f t="shared" si="69"/>
        <v>5.5057777586719765E-4</v>
      </c>
      <c r="R75" s="9">
        <f t="shared" si="70"/>
        <v>1.9710000000000002E-2</v>
      </c>
      <c r="S75" s="13">
        <f t="shared" si="71"/>
        <v>2.7933930789812156E-2</v>
      </c>
      <c r="T75" s="2">
        <f t="shared" si="72"/>
        <v>0.01</v>
      </c>
      <c r="U75" s="14">
        <f t="shared" si="73"/>
        <v>2.7933930789812158E-4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1.2879339307898122E-2</v>
      </c>
      <c r="AR75" s="9">
        <f t="shared" si="77"/>
        <v>10.950000000000001</v>
      </c>
      <c r="AS75" s="1">
        <f t="shared" si="78"/>
        <v>0.18</v>
      </c>
      <c r="AT75" s="1">
        <f t="shared" si="79"/>
        <v>0</v>
      </c>
      <c r="AU75" s="1">
        <f t="shared" si="80"/>
        <v>0</v>
      </c>
    </row>
    <row r="76" spans="1:48" x14ac:dyDescent="0.15">
      <c r="C76" s="7">
        <v>3</v>
      </c>
      <c r="D76" s="7">
        <f t="shared" si="81"/>
        <v>-0.79421553025806402</v>
      </c>
      <c r="E76" s="10">
        <f t="shared" si="82"/>
        <v>-4.6676577719310304</v>
      </c>
      <c r="F76" s="7" t="s">
        <v>83</v>
      </c>
      <c r="G76" s="1">
        <v>4</v>
      </c>
      <c r="H76" s="9">
        <f t="shared" si="63"/>
        <v>-0.79421553025806402</v>
      </c>
      <c r="I76" s="9">
        <f t="shared" si="64"/>
        <v>272.35578446974193</v>
      </c>
      <c r="J76" s="9">
        <f t="shared" si="65"/>
        <v>1.5705905724400247E-2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0.43263941986277399</v>
      </c>
      <c r="P76" s="9">
        <f t="shared" si="68"/>
        <v>6.7949939410239437E-3</v>
      </c>
      <c r="Q76" s="12">
        <f t="shared" si="69"/>
        <v>1.2230989093843098E-3</v>
      </c>
      <c r="R76" s="9">
        <f t="shared" si="70"/>
        <v>1.9710000000000002E-2</v>
      </c>
      <c r="S76" s="13">
        <f t="shared" si="71"/>
        <v>6.2054739187433268E-2</v>
      </c>
      <c r="T76" s="2">
        <f t="shared" si="72"/>
        <v>0.01</v>
      </c>
      <c r="U76" s="14">
        <f t="shared" si="73"/>
        <v>6.2054739187433273E-4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1.3220547391874332E-2</v>
      </c>
      <c r="AR76" s="9">
        <f t="shared" si="77"/>
        <v>10.950000000000001</v>
      </c>
      <c r="AS76" s="1">
        <f t="shared" si="78"/>
        <v>0.18</v>
      </c>
      <c r="AT76" s="1">
        <f t="shared" si="79"/>
        <v>0</v>
      </c>
      <c r="AU76" s="1">
        <f t="shared" si="80"/>
        <v>0</v>
      </c>
    </row>
    <row r="77" spans="1:48" x14ac:dyDescent="0.15">
      <c r="C77" s="7">
        <v>4</v>
      </c>
      <c r="D77" s="7">
        <f t="shared" si="81"/>
        <v>2.0883705907999999</v>
      </c>
      <c r="E77" s="10">
        <f t="shared" si="82"/>
        <v>-0.79421553025806402</v>
      </c>
      <c r="F77" s="7" t="s">
        <v>83</v>
      </c>
      <c r="G77" s="1">
        <v>5</v>
      </c>
      <c r="H77" s="9">
        <f t="shared" si="63"/>
        <v>2.0883705907999999</v>
      </c>
      <c r="I77" s="9">
        <f t="shared" si="64"/>
        <v>275.2383705908</v>
      </c>
      <c r="J77" s="9">
        <f t="shared" si="65"/>
        <v>2.2838578435229174E-2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0.40455220462566255</v>
      </c>
      <c r="O77" s="9">
        <f t="shared" si="83"/>
        <v>0.13079222129608759</v>
      </c>
      <c r="P77" s="9">
        <f t="shared" si="68"/>
        <v>2.9871084047885478E-3</v>
      </c>
      <c r="Q77" s="12">
        <f t="shared" si="69"/>
        <v>5.3767951286193857E-4</v>
      </c>
      <c r="R77" s="9">
        <f t="shared" si="70"/>
        <v>1.9710000000000002E-2</v>
      </c>
      <c r="S77" s="13">
        <f t="shared" si="71"/>
        <v>2.7279528810854315E-2</v>
      </c>
      <c r="T77" s="2">
        <f t="shared" si="72"/>
        <v>0.01</v>
      </c>
      <c r="U77" s="14">
        <f t="shared" si="73"/>
        <v>2.7279528810854315E-4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1.2872795288108543E-2</v>
      </c>
      <c r="AR77" s="9">
        <f t="shared" si="77"/>
        <v>10.950000000000001</v>
      </c>
      <c r="AS77" s="1">
        <f t="shared" si="78"/>
        <v>0.18</v>
      </c>
      <c r="AT77" s="1">
        <f t="shared" si="79"/>
        <v>0</v>
      </c>
      <c r="AU77" s="1">
        <f t="shared" si="80"/>
        <v>0</v>
      </c>
    </row>
    <row r="78" spans="1:48" x14ac:dyDescent="0.15">
      <c r="C78" s="7">
        <v>5</v>
      </c>
      <c r="D78" s="7">
        <f t="shared" si="81"/>
        <v>9.0775508497096808</v>
      </c>
      <c r="E78" s="10">
        <f t="shared" si="82"/>
        <v>2.0883705907999999</v>
      </c>
      <c r="F78" s="7" t="s">
        <v>85</v>
      </c>
      <c r="G78" s="1">
        <v>6</v>
      </c>
      <c r="H78" s="9">
        <f t="shared" si="63"/>
        <v>9.0775508497096808</v>
      </c>
      <c r="I78" s="9">
        <f t="shared" si="64"/>
        <v>282.22755084970964</v>
      </c>
      <c r="J78" s="9">
        <f t="shared" si="65"/>
        <v>5.4844980973929917E-2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0.23730511289129905</v>
      </c>
      <c r="P78" s="9">
        <f t="shared" si="68"/>
        <v>1.3014994401539588E-2</v>
      </c>
      <c r="Q78" s="12">
        <f t="shared" si="69"/>
        <v>2.3426989922771257E-3</v>
      </c>
      <c r="R78" s="9">
        <f t="shared" si="70"/>
        <v>1.9710000000000002E-2</v>
      </c>
      <c r="S78" s="13">
        <f t="shared" si="71"/>
        <v>0.11885839636109211</v>
      </c>
      <c r="T78" s="2">
        <f t="shared" si="72"/>
        <v>0.01</v>
      </c>
      <c r="U78" s="14">
        <f t="shared" si="73"/>
        <v>1.1885839636109211E-3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1.378858396361092E-2</v>
      </c>
      <c r="AR78" s="9">
        <f t="shared" si="77"/>
        <v>10.950000000000001</v>
      </c>
      <c r="AS78" s="1">
        <f t="shared" si="78"/>
        <v>0.18</v>
      </c>
      <c r="AT78" s="1">
        <f t="shared" si="79"/>
        <v>0</v>
      </c>
      <c r="AU78" s="1">
        <f t="shared" si="80"/>
        <v>0</v>
      </c>
    </row>
    <row r="79" spans="1:48" x14ac:dyDescent="0.15">
      <c r="C79" s="7">
        <v>6</v>
      </c>
      <c r="D79" s="7">
        <f t="shared" si="81"/>
        <v>12.624966072033301</v>
      </c>
      <c r="E79" s="10">
        <f t="shared" si="82"/>
        <v>9.0775508497096808</v>
      </c>
      <c r="F79" s="7" t="s">
        <v>83</v>
      </c>
      <c r="G79" s="1">
        <v>7</v>
      </c>
      <c r="H79" s="9">
        <f t="shared" si="63"/>
        <v>12.624966072033301</v>
      </c>
      <c r="I79" s="9">
        <f t="shared" si="64"/>
        <v>285.77496607203329</v>
      </c>
      <c r="J79" s="9">
        <f t="shared" si="65"/>
        <v>8.4164011439822453E-2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0.33379011848975948</v>
      </c>
      <c r="P79" s="9">
        <f t="shared" si="68"/>
        <v>2.8093115351071809E-2</v>
      </c>
      <c r="Q79" s="12">
        <f t="shared" si="69"/>
        <v>5.0567607631929251E-3</v>
      </c>
      <c r="R79" s="9">
        <f t="shared" si="70"/>
        <v>1.9710000000000002E-2</v>
      </c>
      <c r="S79" s="13">
        <f t="shared" si="71"/>
        <v>0.25655813106001646</v>
      </c>
      <c r="T79" s="2">
        <f t="shared" si="72"/>
        <v>0.01</v>
      </c>
      <c r="U79" s="14">
        <f t="shared" si="73"/>
        <v>2.5655813106001644E-3</v>
      </c>
      <c r="V79" s="13"/>
      <c r="W79" s="2"/>
      <c r="X79" s="14"/>
      <c r="Y79" s="2">
        <v>0.02</v>
      </c>
      <c r="Z79" s="2">
        <v>0.27</v>
      </c>
      <c r="AA79" s="2">
        <f t="shared" si="74"/>
        <v>5.4000000000000003E-3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0.01</v>
      </c>
      <c r="AO79" s="2">
        <v>0.72</v>
      </c>
      <c r="AP79" s="2">
        <f t="shared" si="75"/>
        <v>7.1999999999999998E-3</v>
      </c>
      <c r="AQ79" s="1">
        <f t="shared" si="76"/>
        <v>1.5165581310600165E-2</v>
      </c>
      <c r="AR79" s="9">
        <f t="shared" si="77"/>
        <v>10.950000000000001</v>
      </c>
      <c r="AS79" s="1">
        <f t="shared" si="78"/>
        <v>0.18</v>
      </c>
      <c r="AT79" s="1">
        <f t="shared" si="79"/>
        <v>0</v>
      </c>
      <c r="AU79" s="1">
        <f t="shared" si="80"/>
        <v>0</v>
      </c>
    </row>
    <row r="80" spans="1:48" x14ac:dyDescent="0.15">
      <c r="C80" s="7">
        <v>7</v>
      </c>
      <c r="D80" s="7">
        <f t="shared" si="81"/>
        <v>15.1129784348387</v>
      </c>
      <c r="E80" s="10">
        <f t="shared" si="82"/>
        <v>12.624966072033301</v>
      </c>
      <c r="F80" s="7" t="s">
        <v>83</v>
      </c>
      <c r="G80" s="1">
        <v>8</v>
      </c>
      <c r="H80" s="9">
        <f t="shared" si="63"/>
        <v>15.1129784348387</v>
      </c>
      <c r="I80" s="9">
        <f t="shared" si="64"/>
        <v>288.26297843483866</v>
      </c>
      <c r="J80" s="9">
        <f t="shared" si="65"/>
        <v>0.1129381672709239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0.41519700313868774</v>
      </c>
      <c r="P80" s="9">
        <f t="shared" si="68"/>
        <v>4.6891588590863433E-2</v>
      </c>
      <c r="Q80" s="12">
        <f t="shared" si="69"/>
        <v>8.4404859463554169E-3</v>
      </c>
      <c r="R80" s="9">
        <f t="shared" si="70"/>
        <v>1.9710000000000002E-2</v>
      </c>
      <c r="S80" s="13">
        <f t="shared" si="71"/>
        <v>0.42823368576130982</v>
      </c>
      <c r="T80" s="2">
        <f t="shared" si="72"/>
        <v>0.01</v>
      </c>
      <c r="U80" s="14">
        <f t="shared" si="73"/>
        <v>4.282336857613098E-3</v>
      </c>
      <c r="V80" s="13"/>
      <c r="W80" s="2"/>
      <c r="X80" s="14"/>
      <c r="Y80" s="2">
        <v>0.02</v>
      </c>
      <c r="Z80" s="2">
        <v>0.27</v>
      </c>
      <c r="AA80" s="2">
        <f t="shared" si="74"/>
        <v>5.4000000000000003E-3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0.01</v>
      </c>
      <c r="AO80" s="2">
        <v>0.72</v>
      </c>
      <c r="AP80" s="2">
        <f t="shared" si="75"/>
        <v>7.1999999999999998E-3</v>
      </c>
      <c r="AQ80" s="1">
        <f t="shared" si="76"/>
        <v>1.6882336857613096E-2</v>
      </c>
      <c r="AR80" s="9">
        <f t="shared" si="77"/>
        <v>10.950000000000001</v>
      </c>
      <c r="AS80" s="1">
        <f t="shared" si="78"/>
        <v>0.18</v>
      </c>
      <c r="AT80" s="1">
        <f t="shared" si="79"/>
        <v>0</v>
      </c>
      <c r="AU80" s="1">
        <f t="shared" si="80"/>
        <v>0</v>
      </c>
    </row>
    <row r="81" spans="1:48" x14ac:dyDescent="0.15">
      <c r="C81" s="7">
        <v>8</v>
      </c>
      <c r="D81" s="7">
        <f t="shared" si="81"/>
        <v>12.3572136718387</v>
      </c>
      <c r="E81" s="10">
        <f t="shared" si="82"/>
        <v>15.1129784348387</v>
      </c>
      <c r="F81" s="7" t="s">
        <v>83</v>
      </c>
      <c r="G81" s="1">
        <v>9</v>
      </c>
      <c r="H81" s="9">
        <f t="shared" si="63"/>
        <v>12.3572136718387</v>
      </c>
      <c r="I81" s="9">
        <f t="shared" si="64"/>
        <v>285.50721367183866</v>
      </c>
      <c r="J81" s="9">
        <f t="shared" si="65"/>
        <v>8.1517252882809865E-2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0.47780541454782427</v>
      </c>
      <c r="P81" s="9">
        <f t="shared" si="68"/>
        <v>3.894938480647079E-2</v>
      </c>
      <c r="Q81" s="12">
        <f t="shared" si="69"/>
        <v>7.0108892651647419E-3</v>
      </c>
      <c r="R81" s="9">
        <f t="shared" si="70"/>
        <v>1.9710000000000002E-2</v>
      </c>
      <c r="S81" s="13">
        <f t="shared" si="71"/>
        <v>0.35570214435133135</v>
      </c>
      <c r="T81" s="2">
        <f t="shared" si="72"/>
        <v>0.01</v>
      </c>
      <c r="U81" s="14">
        <f t="shared" si="73"/>
        <v>3.5570214435133134E-3</v>
      </c>
      <c r="V81" s="13"/>
      <c r="W81" s="2"/>
      <c r="X81" s="14"/>
      <c r="Y81" s="2">
        <v>0.02</v>
      </c>
      <c r="Z81" s="2">
        <v>0.27</v>
      </c>
      <c r="AA81" s="2">
        <f t="shared" si="74"/>
        <v>5.4000000000000003E-3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0.01</v>
      </c>
      <c r="AO81" s="2">
        <v>0.72</v>
      </c>
      <c r="AP81" s="2">
        <f t="shared" si="75"/>
        <v>7.1999999999999998E-3</v>
      </c>
      <c r="AQ81" s="1">
        <f t="shared" si="76"/>
        <v>1.6157021443513313E-2</v>
      </c>
      <c r="AR81" s="9">
        <f t="shared" si="77"/>
        <v>10.950000000000001</v>
      </c>
      <c r="AS81" s="1">
        <f t="shared" si="78"/>
        <v>0.18</v>
      </c>
      <c r="AT81" s="1">
        <f t="shared" si="79"/>
        <v>0</v>
      </c>
      <c r="AU81" s="1">
        <f t="shared" si="80"/>
        <v>0</v>
      </c>
    </row>
    <row r="82" spans="1:48" x14ac:dyDescent="0.15">
      <c r="C82" s="7">
        <v>9</v>
      </c>
      <c r="D82" s="7">
        <f t="shared" si="81"/>
        <v>10.8804514167667</v>
      </c>
      <c r="E82" s="10">
        <f t="shared" si="82"/>
        <v>12.3572136718387</v>
      </c>
      <c r="F82" s="7" t="s">
        <v>83</v>
      </c>
      <c r="G82" s="1">
        <v>10</v>
      </c>
      <c r="H82" s="9">
        <f t="shared" si="63"/>
        <v>10.8804514167667</v>
      </c>
      <c r="I82" s="9">
        <f t="shared" si="64"/>
        <v>284.03045141676665</v>
      </c>
      <c r="J82" s="9">
        <f t="shared" si="65"/>
        <v>6.8272028650944977E-2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0.54835602974135345</v>
      </c>
      <c r="P82" s="9">
        <f t="shared" si="68"/>
        <v>3.7437378573420117E-2</v>
      </c>
      <c r="Q82" s="12">
        <f t="shared" si="69"/>
        <v>6.738728143215621E-3</v>
      </c>
      <c r="R82" s="9">
        <f t="shared" si="70"/>
        <v>1.9710000000000002E-2</v>
      </c>
      <c r="S82" s="13">
        <f t="shared" si="71"/>
        <v>0.34189386825041201</v>
      </c>
      <c r="T82" s="2">
        <f t="shared" si="72"/>
        <v>0.01</v>
      </c>
      <c r="U82" s="14">
        <f t="shared" si="73"/>
        <v>3.4189386825041203E-3</v>
      </c>
      <c r="V82" s="13"/>
      <c r="W82" s="2"/>
      <c r="X82" s="14"/>
      <c r="Y82" s="2">
        <v>0.02</v>
      </c>
      <c r="Z82" s="2">
        <v>0.27</v>
      </c>
      <c r="AA82" s="2">
        <f t="shared" si="74"/>
        <v>5.4000000000000003E-3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0.01</v>
      </c>
      <c r="AO82" s="2">
        <v>0.72</v>
      </c>
      <c r="AP82" s="2">
        <f t="shared" si="75"/>
        <v>7.1999999999999998E-3</v>
      </c>
      <c r="AQ82" s="1">
        <f t="shared" si="76"/>
        <v>1.6018938682504119E-2</v>
      </c>
      <c r="AR82" s="9">
        <f t="shared" si="77"/>
        <v>10.950000000000001</v>
      </c>
      <c r="AS82" s="1">
        <f t="shared" si="78"/>
        <v>0.18</v>
      </c>
      <c r="AT82" s="1">
        <f t="shared" si="79"/>
        <v>0</v>
      </c>
      <c r="AU82" s="1">
        <f t="shared" si="80"/>
        <v>0</v>
      </c>
    </row>
    <row r="83" spans="1:48" x14ac:dyDescent="0.15">
      <c r="C83" s="7">
        <v>10</v>
      </c>
      <c r="D83" s="7">
        <f t="shared" si="81"/>
        <v>3.12504959732258</v>
      </c>
      <c r="E83" s="10">
        <f t="shared" si="82"/>
        <v>10.8804514167667</v>
      </c>
      <c r="F83" s="7" t="s">
        <v>83</v>
      </c>
      <c r="G83" s="1">
        <v>11</v>
      </c>
      <c r="H83" s="9">
        <f t="shared" si="63"/>
        <v>3.12504959732258</v>
      </c>
      <c r="I83" s="9">
        <f t="shared" si="64"/>
        <v>276.27504959732255</v>
      </c>
      <c r="J83" s="9">
        <f t="shared" si="65"/>
        <v>2.608064502003947E-2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0.48537271860953668</v>
      </c>
      <c r="O83" s="9">
        <f t="shared" si="83"/>
        <v>0.1350459325583967</v>
      </c>
      <c r="P83" s="9">
        <f t="shared" si="68"/>
        <v>3.522085028455735E-3</v>
      </c>
      <c r="Q83" s="12">
        <f t="shared" si="69"/>
        <v>6.339753051220323E-4</v>
      </c>
      <c r="R83" s="9">
        <f t="shared" si="70"/>
        <v>1.9710000000000002E-2</v>
      </c>
      <c r="S83" s="13">
        <f t="shared" si="71"/>
        <v>3.2165160077221318E-2</v>
      </c>
      <c r="T83" s="2">
        <f t="shared" si="72"/>
        <v>0.01</v>
      </c>
      <c r="U83" s="14">
        <f t="shared" si="73"/>
        <v>3.2165160077221317E-4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1.2921651600772213E-2</v>
      </c>
      <c r="AR83" s="9">
        <f t="shared" si="77"/>
        <v>10.950000000000001</v>
      </c>
      <c r="AS83" s="1">
        <f t="shared" si="78"/>
        <v>0.18</v>
      </c>
      <c r="AT83" s="1">
        <f t="shared" si="79"/>
        <v>0</v>
      </c>
      <c r="AU83" s="1">
        <f t="shared" si="80"/>
        <v>0</v>
      </c>
    </row>
    <row r="84" spans="1:48" x14ac:dyDescent="0.15">
      <c r="C84" s="7">
        <v>11</v>
      </c>
      <c r="D84" s="7">
        <f t="shared" si="81"/>
        <v>-2.6588129565999998</v>
      </c>
      <c r="E84" s="10">
        <f t="shared" si="82"/>
        <v>3.12504959732258</v>
      </c>
      <c r="F84" s="7" t="s">
        <v>85</v>
      </c>
      <c r="G84" s="1">
        <v>12</v>
      </c>
      <c r="H84" s="9">
        <f t="shared" si="63"/>
        <v>-2.6588129565999998</v>
      </c>
      <c r="I84" s="9">
        <f t="shared" si="64"/>
        <v>270.49118704339998</v>
      </c>
      <c r="J84" s="9">
        <f t="shared" si="65"/>
        <v>1.2275394933072649E-2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0.24102384752994097</v>
      </c>
      <c r="P84" s="9">
        <f t="shared" si="68"/>
        <v>2.9586629167187121E-3</v>
      </c>
      <c r="Q84" s="12">
        <f t="shared" si="69"/>
        <v>5.3255932500936821E-4</v>
      </c>
      <c r="R84" s="9">
        <f t="shared" si="70"/>
        <v>1.9710000000000002E-2</v>
      </c>
      <c r="S84" s="13">
        <f t="shared" si="71"/>
        <v>2.7019752664097826E-2</v>
      </c>
      <c r="T84" s="2">
        <f t="shared" si="72"/>
        <v>0.01</v>
      </c>
      <c r="U84" s="14">
        <f t="shared" si="73"/>
        <v>2.7019752664097829E-4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1.2870197526640979E-2</v>
      </c>
      <c r="AR84" s="9">
        <f t="shared" si="77"/>
        <v>10.950000000000001</v>
      </c>
      <c r="AS84" s="1">
        <f t="shared" si="78"/>
        <v>0.18</v>
      </c>
      <c r="AT84" s="1">
        <f t="shared" si="79"/>
        <v>0</v>
      </c>
      <c r="AU84" s="1">
        <f t="shared" si="80"/>
        <v>0</v>
      </c>
      <c r="AV84" s="1">
        <f>SUM(AU73:AU84)</f>
        <v>0</v>
      </c>
    </row>
    <row r="85" spans="1:48" x14ac:dyDescent="0.15">
      <c r="C85" s="7">
        <v>12</v>
      </c>
      <c r="D85" s="7">
        <f t="shared" si="81"/>
        <v>-2.3643315552258102</v>
      </c>
      <c r="E85" s="10">
        <f t="shared" si="82"/>
        <v>-2.6588129565999998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-2.3066070033871</v>
      </c>
      <c r="E89" s="7"/>
      <c r="F89" s="7"/>
      <c r="G89" s="1">
        <v>1</v>
      </c>
      <c r="H89" s="9">
        <f t="shared" ref="H89:H100" si="84">E90</f>
        <v>-2.3066070033871</v>
      </c>
      <c r="I89" s="9">
        <f t="shared" ref="I89:I100" si="85">H89+273.15</f>
        <v>270.84339299661286</v>
      </c>
      <c r="J89" s="9">
        <f t="shared" ref="J89:J100" si="86">EXP(($C$15*(I89-$C$13))/($C$16*I89*$C$13))</f>
        <v>1.2863670667796048E-2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6.8245310402091683E-2</v>
      </c>
      <c r="Q89" s="12">
        <f t="shared" ref="Q89:Q100" si="90">P89*$B$91</f>
        <v>3.0710389680941259E-2</v>
      </c>
      <c r="R89" s="9">
        <f t="shared" ref="R89:R100" si="91">L89*$B$91</f>
        <v>2.3873737500000001</v>
      </c>
      <c r="S89" s="13">
        <f t="shared" ref="S89:S100" si="92">Q89/R89</f>
        <v>1.286367066779605E-2</v>
      </c>
      <c r="T89" s="2">
        <f t="shared" ref="T89:T100" si="93">$B$90/100</f>
        <v>0.51</v>
      </c>
      <c r="U89" s="14">
        <f t="shared" ref="U89:U100" si="94">S89*T89</f>
        <v>6.5604720405759856E-3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3.2314982320233658E-2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122600</v>
      </c>
      <c r="AN89" s="1">
        <f t="shared" ref="AN89:AN100" si="99">AM89*10000*AK89*AJ89</f>
        <v>412127995.99671876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-10.646630680903201</v>
      </c>
      <c r="E90" s="10">
        <f t="shared" ref="E90:E101" si="101">D89</f>
        <v>-2.3066070033871</v>
      </c>
      <c r="F90" s="7" t="s">
        <v>83</v>
      </c>
      <c r="G90" s="1">
        <v>2</v>
      </c>
      <c r="H90" s="9">
        <f t="shared" si="84"/>
        <v>-10.646630680903201</v>
      </c>
      <c r="I90" s="9">
        <f t="shared" si="85"/>
        <v>262.50336931909681</v>
      </c>
      <c r="J90" s="9">
        <f t="shared" si="86"/>
        <v>4.1051377141752216E-3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10.542304689597909</v>
      </c>
      <c r="P90" s="9">
        <f t="shared" si="89"/>
        <v>4.3277612575594676E-2</v>
      </c>
      <c r="Q90" s="12">
        <f t="shared" si="90"/>
        <v>1.9474925659017605E-2</v>
      </c>
      <c r="R90" s="9">
        <f t="shared" si="91"/>
        <v>2.3873737500000001</v>
      </c>
      <c r="S90" s="13">
        <f t="shared" si="92"/>
        <v>8.1574682887493449E-3</v>
      </c>
      <c r="T90" s="2">
        <f t="shared" si="93"/>
        <v>0.51</v>
      </c>
      <c r="U90" s="14">
        <f t="shared" si="94"/>
        <v>4.1603088272621656E-3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3.1591333111419539E-2</v>
      </c>
      <c r="AK90" s="9">
        <f t="shared" si="96"/>
        <v>10.4025</v>
      </c>
      <c r="AL90" s="1">
        <f t="shared" si="97"/>
        <v>0.45</v>
      </c>
      <c r="AM90" s="17">
        <f t="shared" si="98"/>
        <v>122600</v>
      </c>
      <c r="AN90" s="1">
        <f t="shared" si="99"/>
        <v>402898961.13983017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-4.6676577719310304</v>
      </c>
      <c r="E91" s="10">
        <f t="shared" si="101"/>
        <v>-10.646630680903201</v>
      </c>
      <c r="F91" s="7" t="s">
        <v>83</v>
      </c>
      <c r="G91" s="1">
        <v>3</v>
      </c>
      <c r="H91" s="9">
        <f t="shared" si="84"/>
        <v>-4.6676577719310304</v>
      </c>
      <c r="I91" s="9">
        <f t="shared" si="85"/>
        <v>268.48234222806894</v>
      </c>
      <c r="J91" s="9">
        <f t="shared" si="86"/>
        <v>9.3770154448251652E-3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15.804302077022314</v>
      </c>
      <c r="P91" s="9">
        <f t="shared" si="89"/>
        <v>0.14819718467092066</v>
      </c>
      <c r="Q91" s="12">
        <f t="shared" si="90"/>
        <v>6.6688733101914296E-2</v>
      </c>
      <c r="R91" s="9">
        <f t="shared" si="91"/>
        <v>2.3873737500000001</v>
      </c>
      <c r="S91" s="13">
        <f t="shared" si="92"/>
        <v>2.7933930789812149E-2</v>
      </c>
      <c r="T91" s="2">
        <f t="shared" si="93"/>
        <v>0.51</v>
      </c>
      <c r="U91" s="14">
        <f t="shared" si="94"/>
        <v>1.4246304702804196E-2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3.4632260867895462E-2</v>
      </c>
      <c r="AK91" s="9">
        <f t="shared" si="96"/>
        <v>10.4025</v>
      </c>
      <c r="AL91" s="1">
        <f t="shared" si="97"/>
        <v>0.45</v>
      </c>
      <c r="AM91" s="17">
        <f t="shared" si="98"/>
        <v>122600</v>
      </c>
      <c r="AN91" s="1">
        <f t="shared" si="99"/>
        <v>441681326.84957439</v>
      </c>
    </row>
    <row r="92" spans="1:48" x14ac:dyDescent="0.15">
      <c r="C92" s="7">
        <v>3</v>
      </c>
      <c r="D92" s="7">
        <f t="shared" si="100"/>
        <v>-0.79421553025806402</v>
      </c>
      <c r="E92" s="10">
        <f t="shared" si="101"/>
        <v>-4.6676577719310304</v>
      </c>
      <c r="F92" s="7" t="s">
        <v>83</v>
      </c>
      <c r="G92" s="1">
        <v>4</v>
      </c>
      <c r="H92" s="9">
        <f t="shared" si="84"/>
        <v>-0.79421553025806402</v>
      </c>
      <c r="I92" s="9">
        <f t="shared" si="85"/>
        <v>272.35578446974193</v>
      </c>
      <c r="J92" s="9">
        <f t="shared" si="86"/>
        <v>1.5705905724400247E-2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20.961379892351395</v>
      </c>
      <c r="P92" s="9">
        <f t="shared" si="89"/>
        <v>0.32921745644261002</v>
      </c>
      <c r="Q92" s="12">
        <f t="shared" si="90"/>
        <v>0.14814785539917452</v>
      </c>
      <c r="R92" s="9">
        <f t="shared" si="91"/>
        <v>2.3873737500000001</v>
      </c>
      <c r="S92" s="13">
        <f t="shared" si="92"/>
        <v>6.2054739187433268E-2</v>
      </c>
      <c r="T92" s="2">
        <f t="shared" si="93"/>
        <v>0.51</v>
      </c>
      <c r="U92" s="14">
        <f t="shared" si="94"/>
        <v>3.1647916985590968E-2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3.9878846971155679E-2</v>
      </c>
      <c r="AK92" s="9">
        <f t="shared" si="96"/>
        <v>10.4025</v>
      </c>
      <c r="AL92" s="1">
        <f t="shared" si="97"/>
        <v>0.45</v>
      </c>
      <c r="AM92" s="17">
        <f t="shared" si="98"/>
        <v>122600</v>
      </c>
      <c r="AN92" s="1">
        <f t="shared" si="99"/>
        <v>508593479.08698994</v>
      </c>
    </row>
    <row r="93" spans="1:48" x14ac:dyDescent="0.15">
      <c r="C93" s="7">
        <v>4</v>
      </c>
      <c r="D93" s="7">
        <f t="shared" si="100"/>
        <v>2.0883705907999999</v>
      </c>
      <c r="E93" s="10">
        <f t="shared" si="101"/>
        <v>-0.79421553025806402</v>
      </c>
      <c r="F93" s="7" t="s">
        <v>83</v>
      </c>
      <c r="G93" s="1">
        <v>5</v>
      </c>
      <c r="H93" s="9">
        <f t="shared" si="84"/>
        <v>2.0883705907999999</v>
      </c>
      <c r="I93" s="9">
        <f t="shared" si="85"/>
        <v>275.2383705908</v>
      </c>
      <c r="J93" s="9">
        <f t="shared" si="86"/>
        <v>2.2838578435229174E-2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19.600554314113346</v>
      </c>
      <c r="O93" s="9">
        <f t="shared" si="102"/>
        <v>6.3368831217954416</v>
      </c>
      <c r="P93" s="9">
        <f t="shared" si="89"/>
        <v>0.14472540221200511</v>
      </c>
      <c r="Q93" s="12">
        <f t="shared" si="90"/>
        <v>6.5126430995402301E-2</v>
      </c>
      <c r="R93" s="9">
        <f t="shared" si="91"/>
        <v>2.3873737500000001</v>
      </c>
      <c r="S93" s="13">
        <f t="shared" si="92"/>
        <v>2.7279528810854312E-2</v>
      </c>
      <c r="T93" s="2">
        <f t="shared" si="93"/>
        <v>0.51</v>
      </c>
      <c r="U93" s="14">
        <f t="shared" si="94"/>
        <v>1.3912559693535699E-2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70</v>
      </c>
      <c r="AC93" s="2">
        <v>0.26</v>
      </c>
      <c r="AD93" s="2">
        <v>22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3.4531636747601013E-2</v>
      </c>
      <c r="AK93" s="9">
        <f t="shared" si="96"/>
        <v>10.4025</v>
      </c>
      <c r="AL93" s="1">
        <f t="shared" si="97"/>
        <v>0.45</v>
      </c>
      <c r="AM93" s="17">
        <f t="shared" si="98"/>
        <v>122600</v>
      </c>
      <c r="AN93" s="1">
        <f t="shared" si="99"/>
        <v>440398020.65324336</v>
      </c>
    </row>
    <row r="94" spans="1:48" x14ac:dyDescent="0.15">
      <c r="C94" s="7">
        <v>5</v>
      </c>
      <c r="D94" s="7">
        <f t="shared" si="100"/>
        <v>9.0775508497096808</v>
      </c>
      <c r="E94" s="10">
        <f t="shared" si="101"/>
        <v>2.0883705907999999</v>
      </c>
      <c r="F94" s="7" t="s">
        <v>85</v>
      </c>
      <c r="G94" s="1">
        <v>6</v>
      </c>
      <c r="H94" s="9">
        <f t="shared" si="84"/>
        <v>9.0775508497096808</v>
      </c>
      <c r="I94" s="9">
        <f t="shared" si="85"/>
        <v>282.22755084970964</v>
      </c>
      <c r="J94" s="9">
        <f t="shared" si="86"/>
        <v>5.4844980973929917E-2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11.497432719583436</v>
      </c>
      <c r="P94" s="9">
        <f t="shared" si="89"/>
        <v>0.63057647875459288</v>
      </c>
      <c r="Q94" s="12">
        <f t="shared" si="90"/>
        <v>0.28375941543956679</v>
      </c>
      <c r="R94" s="9">
        <f t="shared" si="91"/>
        <v>2.3873737500000001</v>
      </c>
      <c r="S94" s="13">
        <f t="shared" si="92"/>
        <v>0.11885839636109209</v>
      </c>
      <c r="T94" s="2">
        <f t="shared" si="93"/>
        <v>0.51</v>
      </c>
      <c r="U94" s="14">
        <f t="shared" si="94"/>
        <v>6.0617782144156966E-2</v>
      </c>
      <c r="V94" s="2">
        <v>180.9</v>
      </c>
      <c r="W94" s="2">
        <v>0.06</v>
      </c>
      <c r="X94" s="2">
        <v>6</v>
      </c>
      <c r="Y94" s="2">
        <v>0.14000000000000001</v>
      </c>
      <c r="Z94" s="2"/>
      <c r="AA94" s="2"/>
      <c r="AB94" s="2">
        <v>70</v>
      </c>
      <c r="AC94" s="2">
        <v>0.26</v>
      </c>
      <c r="AD94" s="2">
        <v>22</v>
      </c>
      <c r="AE94" s="2">
        <v>0.02</v>
      </c>
      <c r="AF94" s="2">
        <v>0.3</v>
      </c>
      <c r="AG94" s="2">
        <v>0.01</v>
      </c>
      <c r="AH94" s="2"/>
      <c r="AI94" s="2"/>
      <c r="AJ94" s="1">
        <f t="shared" si="95"/>
        <v>4.8613261316463326E-2</v>
      </c>
      <c r="AK94" s="9">
        <f t="shared" si="96"/>
        <v>10.4025</v>
      </c>
      <c r="AL94" s="1">
        <f t="shared" si="97"/>
        <v>0.45</v>
      </c>
      <c r="AM94" s="17">
        <f t="shared" si="98"/>
        <v>122600</v>
      </c>
      <c r="AN94" s="1">
        <f t="shared" si="99"/>
        <v>619987526.73536897</v>
      </c>
    </row>
    <row r="95" spans="1:48" x14ac:dyDescent="0.15">
      <c r="C95" s="7">
        <v>6</v>
      </c>
      <c r="D95" s="7">
        <f t="shared" si="100"/>
        <v>12.624966072033301</v>
      </c>
      <c r="E95" s="10">
        <f t="shared" si="101"/>
        <v>9.0775508497096808</v>
      </c>
      <c r="F95" s="7" t="s">
        <v>83</v>
      </c>
      <c r="G95" s="1">
        <v>7</v>
      </c>
      <c r="H95" s="9">
        <f t="shared" si="84"/>
        <v>12.624966072033301</v>
      </c>
      <c r="I95" s="9">
        <f t="shared" si="85"/>
        <v>285.77496607203329</v>
      </c>
      <c r="J95" s="9">
        <f t="shared" si="86"/>
        <v>8.4164011439822453E-2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16.172131240828847</v>
      </c>
      <c r="P95" s="9">
        <f t="shared" si="89"/>
        <v>1.3611114387594292</v>
      </c>
      <c r="Q95" s="12">
        <f t="shared" si="90"/>
        <v>0.61250014744174319</v>
      </c>
      <c r="R95" s="9">
        <f t="shared" si="91"/>
        <v>2.3873737500000001</v>
      </c>
      <c r="S95" s="13">
        <f t="shared" si="92"/>
        <v>0.25655813106001657</v>
      </c>
      <c r="T95" s="2">
        <f t="shared" si="93"/>
        <v>0.51</v>
      </c>
      <c r="U95" s="14">
        <f t="shared" si="94"/>
        <v>0.13084464684060845</v>
      </c>
      <c r="V95" s="2">
        <v>180.9</v>
      </c>
      <c r="W95" s="2">
        <v>0.06</v>
      </c>
      <c r="X95" s="2">
        <v>6</v>
      </c>
      <c r="Y95" s="2">
        <v>0.14000000000000001</v>
      </c>
      <c r="Z95" s="2"/>
      <c r="AA95" s="2"/>
      <c r="AB95" s="2">
        <v>70</v>
      </c>
      <c r="AC95" s="2">
        <v>0.26</v>
      </c>
      <c r="AD95" s="2">
        <v>22</v>
      </c>
      <c r="AE95" s="2">
        <v>0.02</v>
      </c>
      <c r="AF95" s="2">
        <v>0.3</v>
      </c>
      <c r="AG95" s="2">
        <v>0.01</v>
      </c>
      <c r="AH95" s="2"/>
      <c r="AI95" s="2"/>
      <c r="AJ95" s="1">
        <f t="shared" si="95"/>
        <v>6.978666102244345E-2</v>
      </c>
      <c r="AK95" s="9">
        <f t="shared" si="96"/>
        <v>10.4025</v>
      </c>
      <c r="AL95" s="1">
        <f t="shared" si="97"/>
        <v>0.45</v>
      </c>
      <c r="AM95" s="17">
        <f t="shared" si="98"/>
        <v>122600</v>
      </c>
      <c r="AN95" s="1">
        <f t="shared" si="99"/>
        <v>890021738.81659675</v>
      </c>
    </row>
    <row r="96" spans="1:48" x14ac:dyDescent="0.15">
      <c r="C96" s="7">
        <v>7</v>
      </c>
      <c r="D96" s="7">
        <f t="shared" si="100"/>
        <v>15.1129784348387</v>
      </c>
      <c r="E96" s="10">
        <f t="shared" si="101"/>
        <v>12.624966072033301</v>
      </c>
      <c r="F96" s="7" t="s">
        <v>83</v>
      </c>
      <c r="G96" s="1">
        <v>8</v>
      </c>
      <c r="H96" s="9">
        <f t="shared" si="84"/>
        <v>15.1129784348387</v>
      </c>
      <c r="I96" s="9">
        <f t="shared" si="85"/>
        <v>288.26297843483866</v>
      </c>
      <c r="J96" s="9">
        <f t="shared" si="86"/>
        <v>0.1129381672709239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20.116294802069419</v>
      </c>
      <c r="P96" s="9">
        <f t="shared" si="89"/>
        <v>2.2718974672273329</v>
      </c>
      <c r="Q96" s="12">
        <f t="shared" si="90"/>
        <v>1.0223538602522999</v>
      </c>
      <c r="R96" s="9">
        <f t="shared" si="91"/>
        <v>2.3873737500000001</v>
      </c>
      <c r="S96" s="13">
        <f t="shared" si="92"/>
        <v>0.42823368576130982</v>
      </c>
      <c r="T96" s="2">
        <f t="shared" si="93"/>
        <v>0.51</v>
      </c>
      <c r="U96" s="14">
        <f t="shared" si="94"/>
        <v>0.218399179738268</v>
      </c>
      <c r="V96" s="2">
        <v>180.9</v>
      </c>
      <c r="W96" s="2">
        <v>0.06</v>
      </c>
      <c r="X96" s="2">
        <v>6</v>
      </c>
      <c r="Y96" s="2">
        <v>0.14000000000000001</v>
      </c>
      <c r="Z96" s="2"/>
      <c r="AA96" s="2"/>
      <c r="AB96" s="2">
        <v>70</v>
      </c>
      <c r="AC96" s="2">
        <v>0.26</v>
      </c>
      <c r="AD96" s="2">
        <v>22</v>
      </c>
      <c r="AE96" s="2">
        <v>0.02</v>
      </c>
      <c r="AF96" s="2">
        <v>0.3</v>
      </c>
      <c r="AG96" s="2">
        <v>0.01</v>
      </c>
      <c r="AH96" s="2"/>
      <c r="AI96" s="2"/>
      <c r="AJ96" s="1">
        <f t="shared" si="95"/>
        <v>9.6184352691087813E-2</v>
      </c>
      <c r="AK96" s="9">
        <f t="shared" si="96"/>
        <v>10.4025</v>
      </c>
      <c r="AL96" s="1">
        <f t="shared" si="97"/>
        <v>0.45</v>
      </c>
      <c r="AM96" s="17">
        <f t="shared" si="98"/>
        <v>122600</v>
      </c>
      <c r="AN96" s="1">
        <f t="shared" si="99"/>
        <v>1226683775.5934443</v>
      </c>
    </row>
    <row r="97" spans="1:50" x14ac:dyDescent="0.15">
      <c r="C97" s="7">
        <v>8</v>
      </c>
      <c r="D97" s="7">
        <f t="shared" si="100"/>
        <v>12.3572136718387</v>
      </c>
      <c r="E97" s="10">
        <f t="shared" si="101"/>
        <v>15.1129784348387</v>
      </c>
      <c r="F97" s="7" t="s">
        <v>83</v>
      </c>
      <c r="G97" s="1">
        <v>9</v>
      </c>
      <c r="H97" s="9">
        <f t="shared" si="84"/>
        <v>12.3572136718387</v>
      </c>
      <c r="I97" s="9">
        <f t="shared" si="85"/>
        <v>285.50721367183866</v>
      </c>
      <c r="J97" s="9">
        <f t="shared" si="86"/>
        <v>8.1517252882809865E-2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23.149672334842087</v>
      </c>
      <c r="P97" s="9">
        <f t="shared" si="89"/>
        <v>1.88709769387351</v>
      </c>
      <c r="Q97" s="12">
        <f t="shared" si="90"/>
        <v>0.84919396224307953</v>
      </c>
      <c r="R97" s="9">
        <f t="shared" si="91"/>
        <v>2.3873737500000001</v>
      </c>
      <c r="S97" s="13">
        <f t="shared" si="92"/>
        <v>0.35570214435133146</v>
      </c>
      <c r="T97" s="2">
        <f t="shared" si="93"/>
        <v>0.51</v>
      </c>
      <c r="U97" s="14">
        <f t="shared" si="94"/>
        <v>0.18140809361917906</v>
      </c>
      <c r="V97" s="2">
        <v>180.9</v>
      </c>
      <c r="W97" s="2">
        <v>0.06</v>
      </c>
      <c r="X97" s="2">
        <v>6</v>
      </c>
      <c r="Y97" s="2">
        <v>0.14000000000000001</v>
      </c>
      <c r="Z97" s="2"/>
      <c r="AA97" s="2"/>
      <c r="AB97" s="2">
        <v>70</v>
      </c>
      <c r="AC97" s="2">
        <v>0.26</v>
      </c>
      <c r="AD97" s="2">
        <v>22</v>
      </c>
      <c r="AE97" s="2">
        <v>0.02</v>
      </c>
      <c r="AF97" s="2">
        <v>0.3</v>
      </c>
      <c r="AG97" s="2">
        <v>0.01</v>
      </c>
      <c r="AH97" s="2"/>
      <c r="AI97" s="2"/>
      <c r="AJ97" s="1">
        <f t="shared" si="95"/>
        <v>8.5031540226182492E-2</v>
      </c>
      <c r="AK97" s="9">
        <f t="shared" si="96"/>
        <v>10.4025</v>
      </c>
      <c r="AL97" s="1">
        <f t="shared" si="97"/>
        <v>0.45</v>
      </c>
      <c r="AM97" s="17">
        <f t="shared" si="98"/>
        <v>122600</v>
      </c>
      <c r="AN97" s="1">
        <f t="shared" si="99"/>
        <v>1084446772.1707106</v>
      </c>
    </row>
    <row r="98" spans="1:50" x14ac:dyDescent="0.15">
      <c r="C98" s="7">
        <v>9</v>
      </c>
      <c r="D98" s="7">
        <f t="shared" si="100"/>
        <v>10.8804514167667</v>
      </c>
      <c r="E98" s="10">
        <f t="shared" si="101"/>
        <v>12.3572136718387</v>
      </c>
      <c r="F98" s="7" t="s">
        <v>83</v>
      </c>
      <c r="G98" s="1">
        <v>10</v>
      </c>
      <c r="H98" s="9">
        <f t="shared" si="84"/>
        <v>10.8804514167667</v>
      </c>
      <c r="I98" s="9">
        <f t="shared" si="85"/>
        <v>284.03045141676665</v>
      </c>
      <c r="J98" s="9">
        <f t="shared" si="86"/>
        <v>6.8272028650944977E-2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26.567849640968578</v>
      </c>
      <c r="P98" s="9">
        <f t="shared" si="89"/>
        <v>1.8138409918822049</v>
      </c>
      <c r="Q98" s="12">
        <f t="shared" si="90"/>
        <v>0.81622844634699221</v>
      </c>
      <c r="R98" s="9">
        <f t="shared" si="91"/>
        <v>2.3873737500000001</v>
      </c>
      <c r="S98" s="13">
        <f t="shared" si="92"/>
        <v>0.34189386825041207</v>
      </c>
      <c r="T98" s="2">
        <f t="shared" si="93"/>
        <v>0.51</v>
      </c>
      <c r="U98" s="14">
        <f t="shared" si="94"/>
        <v>0.17436587280771015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70</v>
      </c>
      <c r="AC98" s="2">
        <v>0.26</v>
      </c>
      <c r="AD98" s="2">
        <v>22</v>
      </c>
      <c r="AE98" s="2">
        <v>0.02</v>
      </c>
      <c r="AF98" s="2">
        <v>0.3</v>
      </c>
      <c r="AG98" s="2">
        <v>0.01</v>
      </c>
      <c r="AH98" s="2"/>
      <c r="AI98" s="2"/>
      <c r="AJ98" s="1">
        <f t="shared" si="95"/>
        <v>8.2908310651524611E-2</v>
      </c>
      <c r="AK98" s="9">
        <f t="shared" si="96"/>
        <v>10.4025</v>
      </c>
      <c r="AL98" s="1">
        <f t="shared" si="97"/>
        <v>0.45</v>
      </c>
      <c r="AM98" s="17">
        <f t="shared" si="98"/>
        <v>122600</v>
      </c>
      <c r="AN98" s="1">
        <f t="shared" si="99"/>
        <v>1057368238.1033463</v>
      </c>
    </row>
    <row r="99" spans="1:50" x14ac:dyDescent="0.15">
      <c r="C99" s="7">
        <v>10</v>
      </c>
      <c r="D99" s="7">
        <f t="shared" si="100"/>
        <v>3.12504959732258</v>
      </c>
      <c r="E99" s="10">
        <f t="shared" si="101"/>
        <v>10.8804514167667</v>
      </c>
      <c r="F99" s="7" t="s">
        <v>83</v>
      </c>
      <c r="G99" s="1">
        <v>11</v>
      </c>
      <c r="H99" s="9">
        <f t="shared" si="84"/>
        <v>3.12504959732258</v>
      </c>
      <c r="I99" s="9">
        <f t="shared" si="85"/>
        <v>276.27504959732255</v>
      </c>
      <c r="J99" s="9">
        <f t="shared" si="86"/>
        <v>2.608064502003947E-2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23.516308216632055</v>
      </c>
      <c r="O99" s="9">
        <f t="shared" si="102"/>
        <v>6.5429754324543161</v>
      </c>
      <c r="P99" s="9">
        <f t="shared" si="89"/>
        <v>0.17064501962868026</v>
      </c>
      <c r="Q99" s="12">
        <f t="shared" si="90"/>
        <v>7.6790258832906119E-2</v>
      </c>
      <c r="R99" s="9">
        <f t="shared" si="91"/>
        <v>2.3873737500000001</v>
      </c>
      <c r="S99" s="13">
        <f t="shared" si="92"/>
        <v>3.2165160077221304E-2</v>
      </c>
      <c r="T99" s="2">
        <f t="shared" si="93"/>
        <v>0.51</v>
      </c>
      <c r="U99" s="14">
        <f t="shared" si="94"/>
        <v>1.6404231639382864E-2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3.5282875839273933E-2</v>
      </c>
      <c r="AK99" s="9">
        <f t="shared" si="96"/>
        <v>10.4025</v>
      </c>
      <c r="AL99" s="1">
        <f t="shared" si="97"/>
        <v>0.45</v>
      </c>
      <c r="AM99" s="17">
        <f t="shared" si="98"/>
        <v>122600</v>
      </c>
      <c r="AN99" s="1">
        <f t="shared" si="99"/>
        <v>449978922.11552572</v>
      </c>
    </row>
    <row r="100" spans="1:50" x14ac:dyDescent="0.15">
      <c r="C100" s="7">
        <v>11</v>
      </c>
      <c r="D100" s="7">
        <f t="shared" si="100"/>
        <v>-2.6588129565999998</v>
      </c>
      <c r="E100" s="10">
        <f t="shared" si="101"/>
        <v>3.12504959732258</v>
      </c>
      <c r="F100" s="7" t="s">
        <v>85</v>
      </c>
      <c r="G100" s="1">
        <v>12</v>
      </c>
      <c r="H100" s="9">
        <f t="shared" si="84"/>
        <v>-2.6588129565999998</v>
      </c>
      <c r="I100" s="9">
        <f t="shared" si="85"/>
        <v>270.49118704339998</v>
      </c>
      <c r="J100" s="9">
        <f t="shared" si="86"/>
        <v>1.2275394933072649E-2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11.677605412825637</v>
      </c>
      <c r="P100" s="9">
        <f t="shared" si="89"/>
        <v>0.14334721831502156</v>
      </c>
      <c r="Q100" s="12">
        <f t="shared" si="90"/>
        <v>6.4506248241759712E-2</v>
      </c>
      <c r="R100" s="9">
        <f t="shared" si="91"/>
        <v>2.3873737500000001</v>
      </c>
      <c r="S100" s="13">
        <f t="shared" si="92"/>
        <v>2.7019752664097823E-2</v>
      </c>
      <c r="T100" s="2">
        <f t="shared" si="93"/>
        <v>0.51</v>
      </c>
      <c r="U100" s="14">
        <f t="shared" si="94"/>
        <v>1.378007385868989E-2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3.4491692268395005E-2</v>
      </c>
      <c r="AK100" s="9">
        <f t="shared" si="96"/>
        <v>10.4025</v>
      </c>
      <c r="AL100" s="1">
        <f t="shared" si="97"/>
        <v>0.45</v>
      </c>
      <c r="AM100" s="17">
        <f t="shared" si="98"/>
        <v>122600</v>
      </c>
      <c r="AN100" s="1">
        <f t="shared" si="99"/>
        <v>439888590.1357463</v>
      </c>
      <c r="AO100" s="1">
        <f>SUM(AN89:AN100)</f>
        <v>7974075347.3970966</v>
      </c>
    </row>
    <row r="101" spans="1:50" x14ac:dyDescent="0.15">
      <c r="C101" s="7">
        <v>12</v>
      </c>
      <c r="D101" s="7">
        <f t="shared" si="100"/>
        <v>-2.3643315552258102</v>
      </c>
      <c r="E101" s="10">
        <f t="shared" si="101"/>
        <v>-2.6588129565999998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-2.3066070033871</v>
      </c>
      <c r="E105" s="7"/>
      <c r="F105" s="7"/>
      <c r="G105" s="1">
        <v>1</v>
      </c>
      <c r="H105" s="9">
        <f t="shared" ref="H105:H116" si="103">E106</f>
        <v>-2.3066070033871</v>
      </c>
      <c r="I105" s="9">
        <f t="shared" ref="I105:I116" si="104">H105+273.15</f>
        <v>270.84339299661286</v>
      </c>
      <c r="J105" s="9">
        <f t="shared" ref="J105:J116" si="105">EXP(($C$15*(I105-$C$13))/($C$16*I105*$C$13))</f>
        <v>1.2863670667796048E-2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8.3342462688897716E-3</v>
      </c>
      <c r="Q105" s="12">
        <f t="shared" ref="Q105:Q116" si="109">P105*$B$107</f>
        <v>2.5002738806669312E-3</v>
      </c>
      <c r="R105" s="9">
        <f t="shared" ref="R105:R116" si="110">L105*$B$107</f>
        <v>0.19436706250000002</v>
      </c>
      <c r="S105" s="13">
        <f t="shared" ref="S105:S116" si="111">Q105/R105</f>
        <v>1.2863670667796047E-2</v>
      </c>
      <c r="T105" s="2">
        <f t="shared" ref="T105:T116" si="112">$B$106/100</f>
        <v>0.01</v>
      </c>
      <c r="U105" s="14">
        <f t="shared" ref="U105:U116" si="113">S105*T105</f>
        <v>1.2863670667796046E-4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5.6186367066779607E-3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8437.25</v>
      </c>
      <c r="AX105" s="1">
        <f t="shared" ref="AX105:AX116" si="120">AW105*10000*AV105*0.67*AU105*AT105</f>
        <v>6173470.0228384705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-10.646630680903201</v>
      </c>
      <c r="E106" s="10">
        <f t="shared" ref="E106:E117" si="122">D105</f>
        <v>-2.3066070033871</v>
      </c>
      <c r="F106" s="7" t="s">
        <v>83</v>
      </c>
      <c r="G106" s="1">
        <v>2</v>
      </c>
      <c r="H106" s="9">
        <f t="shared" si="103"/>
        <v>-10.646630680903201</v>
      </c>
      <c r="I106" s="9">
        <f t="shared" si="104"/>
        <v>262.50336931909681</v>
      </c>
      <c r="J106" s="9">
        <f t="shared" si="105"/>
        <v>4.1051377141752216E-3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1.2874461703977771</v>
      </c>
      <c r="P106" s="9">
        <f t="shared" si="108"/>
        <v>5.2851438290703731E-3</v>
      </c>
      <c r="Q106" s="12">
        <f t="shared" si="109"/>
        <v>1.5855431487211118E-3</v>
      </c>
      <c r="R106" s="9">
        <f t="shared" si="110"/>
        <v>0.19436706250000002</v>
      </c>
      <c r="S106" s="13">
        <f t="shared" si="111"/>
        <v>8.1574682887493432E-3</v>
      </c>
      <c r="T106" s="2">
        <f t="shared" si="112"/>
        <v>0.01</v>
      </c>
      <c r="U106" s="14">
        <f t="shared" si="113"/>
        <v>8.1574682887493435E-5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5.5715746828874932E-3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8437.25</v>
      </c>
      <c r="AX106" s="1">
        <f t="shared" si="120"/>
        <v>6121760.6833221344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-4.6676577719310304</v>
      </c>
      <c r="E107" s="10">
        <f t="shared" si="122"/>
        <v>-10.646630680903201</v>
      </c>
      <c r="F107" s="7" t="s">
        <v>83</v>
      </c>
      <c r="G107" s="1">
        <v>3</v>
      </c>
      <c r="H107" s="9">
        <f t="shared" si="103"/>
        <v>-4.6676577719310304</v>
      </c>
      <c r="I107" s="9">
        <f t="shared" si="104"/>
        <v>268.48234222806894</v>
      </c>
      <c r="J107" s="9">
        <f t="shared" si="105"/>
        <v>9.3770154448251652E-3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1.93005123490204</v>
      </c>
      <c r="P107" s="9">
        <f t="shared" si="108"/>
        <v>1.8098120238980313E-2</v>
      </c>
      <c r="Q107" s="12">
        <f t="shared" si="109"/>
        <v>5.4294360716940935E-3</v>
      </c>
      <c r="R107" s="9">
        <f t="shared" si="110"/>
        <v>0.19436706250000002</v>
      </c>
      <c r="S107" s="13">
        <f t="shared" si="111"/>
        <v>2.7933930789812152E-2</v>
      </c>
      <c r="T107" s="2">
        <f t="shared" si="112"/>
        <v>0.01</v>
      </c>
      <c r="U107" s="14">
        <f t="shared" si="113"/>
        <v>2.7933930789812153E-4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5.769339307898122E-3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8437.25</v>
      </c>
      <c r="AX107" s="1">
        <f t="shared" si="120"/>
        <v>6339054.3166033057</v>
      </c>
    </row>
    <row r="108" spans="1:50" x14ac:dyDescent="0.15">
      <c r="C108" s="7">
        <v>3</v>
      </c>
      <c r="D108" s="7">
        <f t="shared" si="121"/>
        <v>-0.79421553025806402</v>
      </c>
      <c r="E108" s="10">
        <f t="shared" si="122"/>
        <v>-4.6676577719310304</v>
      </c>
      <c r="F108" s="7" t="s">
        <v>83</v>
      </c>
      <c r="G108" s="1">
        <v>4</v>
      </c>
      <c r="H108" s="9">
        <f t="shared" si="103"/>
        <v>-0.79421553025806402</v>
      </c>
      <c r="I108" s="9">
        <f t="shared" si="104"/>
        <v>272.35578446974193</v>
      </c>
      <c r="J108" s="9">
        <f t="shared" si="105"/>
        <v>1.5705905724400247E-2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2.5598433229963931</v>
      </c>
      <c r="P108" s="9">
        <f t="shared" si="108"/>
        <v>4.0204657900216802E-2</v>
      </c>
      <c r="Q108" s="12">
        <f t="shared" si="109"/>
        <v>1.2061397370065041E-2</v>
      </c>
      <c r="R108" s="9">
        <f t="shared" si="110"/>
        <v>0.19436706250000002</v>
      </c>
      <c r="S108" s="13">
        <f t="shared" si="111"/>
        <v>6.2054739187433261E-2</v>
      </c>
      <c r="T108" s="2">
        <f t="shared" si="112"/>
        <v>0.01</v>
      </c>
      <c r="U108" s="14">
        <f t="shared" si="113"/>
        <v>6.2054739187433262E-4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6.1105473918743325E-3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8437.25</v>
      </c>
      <c r="AX108" s="1">
        <f t="shared" si="120"/>
        <v>6713956.2702166624</v>
      </c>
    </row>
    <row r="109" spans="1:50" x14ac:dyDescent="0.15">
      <c r="C109" s="7">
        <v>4</v>
      </c>
      <c r="D109" s="7">
        <f t="shared" si="121"/>
        <v>2.0883705907999999</v>
      </c>
      <c r="E109" s="10">
        <f t="shared" si="122"/>
        <v>-0.79421553025806402</v>
      </c>
      <c r="F109" s="7" t="s">
        <v>83</v>
      </c>
      <c r="G109" s="1">
        <v>5</v>
      </c>
      <c r="H109" s="9">
        <f t="shared" si="103"/>
        <v>2.0883705907999999</v>
      </c>
      <c r="I109" s="9">
        <f t="shared" si="104"/>
        <v>275.2383705908</v>
      </c>
      <c r="J109" s="9">
        <f t="shared" si="105"/>
        <v>2.2838578435229174E-2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2.3936567318413675</v>
      </c>
      <c r="O109" s="9">
        <f t="shared" si="123"/>
        <v>0.77387214158814244</v>
      </c>
      <c r="P109" s="9">
        <f t="shared" si="108"/>
        <v>1.7674139604499567E-2</v>
      </c>
      <c r="Q109" s="12">
        <f t="shared" si="109"/>
        <v>5.3022418813498699E-3</v>
      </c>
      <c r="R109" s="9">
        <f t="shared" si="110"/>
        <v>0.19436706250000002</v>
      </c>
      <c r="S109" s="13">
        <f t="shared" si="111"/>
        <v>2.7279528810854305E-2</v>
      </c>
      <c r="T109" s="2">
        <f t="shared" si="112"/>
        <v>0.01</v>
      </c>
      <c r="U109" s="14">
        <f t="shared" si="113"/>
        <v>2.7279528810854304E-4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5.7627952881085433E-3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8437.25</v>
      </c>
      <c r="AX109" s="1">
        <f t="shared" si="120"/>
        <v>6331864.0830806773</v>
      </c>
    </row>
    <row r="110" spans="1:50" x14ac:dyDescent="0.15">
      <c r="C110" s="7">
        <v>5</v>
      </c>
      <c r="D110" s="7">
        <f t="shared" si="121"/>
        <v>9.0775508497096808</v>
      </c>
      <c r="E110" s="10">
        <f t="shared" si="122"/>
        <v>2.0883705907999999</v>
      </c>
      <c r="F110" s="7" t="s">
        <v>85</v>
      </c>
      <c r="G110" s="1">
        <v>6</v>
      </c>
      <c r="H110" s="9">
        <f t="shared" si="103"/>
        <v>9.0775508497096808</v>
      </c>
      <c r="I110" s="9">
        <f t="shared" si="104"/>
        <v>282.22755084970964</v>
      </c>
      <c r="J110" s="9">
        <f t="shared" si="105"/>
        <v>5.4844980973929917E-2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1.4040882103169765</v>
      </c>
      <c r="P110" s="9">
        <f t="shared" si="108"/>
        <v>7.700719118055388E-2</v>
      </c>
      <c r="Q110" s="12">
        <f t="shared" si="109"/>
        <v>2.3102157354166163E-2</v>
      </c>
      <c r="R110" s="9">
        <f t="shared" si="110"/>
        <v>0.19436706250000002</v>
      </c>
      <c r="S110" s="13">
        <f t="shared" si="111"/>
        <v>0.11885839636109211</v>
      </c>
      <c r="T110" s="2">
        <f t="shared" si="112"/>
        <v>0.01</v>
      </c>
      <c r="U110" s="14">
        <f t="shared" si="113"/>
        <v>1.1885839636109211E-3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6.6785839636109212E-3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8437.25</v>
      </c>
      <c r="AX110" s="1">
        <f t="shared" si="120"/>
        <v>7338085.7397949062</v>
      </c>
    </row>
    <row r="111" spans="1:50" x14ac:dyDescent="0.15">
      <c r="C111" s="7">
        <v>6</v>
      </c>
      <c r="D111" s="7">
        <f t="shared" si="121"/>
        <v>12.624966072033301</v>
      </c>
      <c r="E111" s="10">
        <f t="shared" si="122"/>
        <v>9.0775508497096808</v>
      </c>
      <c r="F111" s="7" t="s">
        <v>83</v>
      </c>
      <c r="G111" s="1">
        <v>7</v>
      </c>
      <c r="H111" s="9">
        <f t="shared" si="103"/>
        <v>12.624966072033301</v>
      </c>
      <c r="I111" s="9">
        <f t="shared" si="104"/>
        <v>285.77496607203329</v>
      </c>
      <c r="J111" s="9">
        <f t="shared" si="105"/>
        <v>8.4164011439822453E-2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1.9749712274697562</v>
      </c>
      <c r="P111" s="9">
        <f t="shared" si="108"/>
        <v>0.16622150098208474</v>
      </c>
      <c r="Q111" s="12">
        <f t="shared" si="109"/>
        <v>4.9866450294625421E-2</v>
      </c>
      <c r="R111" s="9">
        <f t="shared" si="110"/>
        <v>0.19436706250000002</v>
      </c>
      <c r="S111" s="13">
        <f t="shared" si="111"/>
        <v>0.25655813106001646</v>
      </c>
      <c r="T111" s="2">
        <f t="shared" si="112"/>
        <v>0.01</v>
      </c>
      <c r="U111" s="14">
        <f t="shared" si="113"/>
        <v>2.5655813106001644E-3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1E-3</v>
      </c>
      <c r="AF111" s="2">
        <v>0.49</v>
      </c>
      <c r="AG111" s="14">
        <f t="shared" si="114"/>
        <v>4.8999999999999998E-4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0.01</v>
      </c>
      <c r="AR111" s="2">
        <v>0.5</v>
      </c>
      <c r="AS111" s="2">
        <f t="shared" si="115"/>
        <v>5.0000000000000001E-3</v>
      </c>
      <c r="AT111" s="1">
        <f t="shared" si="116"/>
        <v>8.0555813106001645E-3</v>
      </c>
      <c r="AU111" s="9">
        <f t="shared" si="117"/>
        <v>64.789020833333339</v>
      </c>
      <c r="AV111" s="1">
        <f t="shared" si="118"/>
        <v>0.3</v>
      </c>
      <c r="AW111" s="1">
        <f t="shared" si="119"/>
        <v>8437.25</v>
      </c>
      <c r="AX111" s="1">
        <f t="shared" si="120"/>
        <v>8851059.8448945675</v>
      </c>
    </row>
    <row r="112" spans="1:50" x14ac:dyDescent="0.15">
      <c r="C112" s="7">
        <v>7</v>
      </c>
      <c r="D112" s="7">
        <f t="shared" si="121"/>
        <v>15.1129784348387</v>
      </c>
      <c r="E112" s="10">
        <f t="shared" si="122"/>
        <v>12.624966072033301</v>
      </c>
      <c r="F112" s="7" t="s">
        <v>83</v>
      </c>
      <c r="G112" s="1">
        <v>8</v>
      </c>
      <c r="H112" s="9">
        <f t="shared" si="103"/>
        <v>15.1129784348387</v>
      </c>
      <c r="I112" s="9">
        <f t="shared" si="104"/>
        <v>288.26297843483866</v>
      </c>
      <c r="J112" s="9">
        <f t="shared" si="105"/>
        <v>0.1129381672709239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2.4566399348210046</v>
      </c>
      <c r="P112" s="9">
        <f t="shared" si="108"/>
        <v>0.2774484118832462</v>
      </c>
      <c r="Q112" s="12">
        <f t="shared" si="109"/>
        <v>8.3234523564973864E-2</v>
      </c>
      <c r="R112" s="9">
        <f t="shared" si="110"/>
        <v>0.19436706250000002</v>
      </c>
      <c r="S112" s="13">
        <f t="shared" si="111"/>
        <v>0.42823368576130977</v>
      </c>
      <c r="T112" s="2">
        <f t="shared" si="112"/>
        <v>0.01</v>
      </c>
      <c r="U112" s="14">
        <f t="shared" si="113"/>
        <v>4.282336857613098E-3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1E-3</v>
      </c>
      <c r="AF112" s="2">
        <v>0.49</v>
      </c>
      <c r="AG112" s="14">
        <f t="shared" si="114"/>
        <v>4.8999999999999998E-4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0.01</v>
      </c>
      <c r="AR112" s="2">
        <v>0.5</v>
      </c>
      <c r="AS112" s="2">
        <f t="shared" si="115"/>
        <v>5.0000000000000001E-3</v>
      </c>
      <c r="AT112" s="1">
        <f t="shared" si="116"/>
        <v>9.7723368576130981E-3</v>
      </c>
      <c r="AU112" s="9">
        <f t="shared" si="117"/>
        <v>64.789020833333339</v>
      </c>
      <c r="AV112" s="1">
        <f t="shared" si="118"/>
        <v>0.3</v>
      </c>
      <c r="AW112" s="1">
        <f t="shared" si="119"/>
        <v>8437.25</v>
      </c>
      <c r="AX112" s="1">
        <f t="shared" si="120"/>
        <v>10737342.845436227</v>
      </c>
    </row>
    <row r="113" spans="1:53" x14ac:dyDescent="0.15">
      <c r="C113" s="7">
        <v>8</v>
      </c>
      <c r="D113" s="7">
        <f t="shared" si="121"/>
        <v>12.3572136718387</v>
      </c>
      <c r="E113" s="10">
        <f t="shared" si="122"/>
        <v>15.1129784348387</v>
      </c>
      <c r="F113" s="7" t="s">
        <v>83</v>
      </c>
      <c r="G113" s="1">
        <v>9</v>
      </c>
      <c r="H113" s="9">
        <f t="shared" si="103"/>
        <v>12.3572136718387</v>
      </c>
      <c r="I113" s="9">
        <f t="shared" si="104"/>
        <v>285.50721367183866</v>
      </c>
      <c r="J113" s="9">
        <f t="shared" si="105"/>
        <v>8.1517252882809865E-2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2.8270817312710919</v>
      </c>
      <c r="P113" s="9">
        <f t="shared" si="108"/>
        <v>0.23045593640839751</v>
      </c>
      <c r="Q113" s="12">
        <f t="shared" si="109"/>
        <v>6.913678092251925E-2</v>
      </c>
      <c r="R113" s="9">
        <f t="shared" si="110"/>
        <v>0.19436706250000002</v>
      </c>
      <c r="S113" s="13">
        <f t="shared" si="111"/>
        <v>0.35570214435133135</v>
      </c>
      <c r="T113" s="2">
        <f t="shared" si="112"/>
        <v>0.01</v>
      </c>
      <c r="U113" s="14">
        <f t="shared" si="113"/>
        <v>3.5570214435133134E-3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1E-3</v>
      </c>
      <c r="AF113" s="2">
        <v>0.49</v>
      </c>
      <c r="AG113" s="14">
        <f t="shared" si="114"/>
        <v>4.8999999999999998E-4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0.01</v>
      </c>
      <c r="AR113" s="2">
        <v>0.5</v>
      </c>
      <c r="AS113" s="2">
        <f t="shared" si="115"/>
        <v>5.0000000000000001E-3</v>
      </c>
      <c r="AT113" s="1">
        <f t="shared" si="116"/>
        <v>9.0470214435133152E-3</v>
      </c>
      <c r="AU113" s="9">
        <f t="shared" si="117"/>
        <v>64.789020833333339</v>
      </c>
      <c r="AV113" s="1">
        <f t="shared" si="118"/>
        <v>0.3</v>
      </c>
      <c r="AW113" s="1">
        <f t="shared" si="119"/>
        <v>8437.25</v>
      </c>
      <c r="AX113" s="1">
        <f t="shared" si="120"/>
        <v>9940403.4453988913</v>
      </c>
    </row>
    <row r="114" spans="1:53" x14ac:dyDescent="0.15">
      <c r="C114" s="7">
        <v>9</v>
      </c>
      <c r="D114" s="7">
        <f t="shared" si="121"/>
        <v>10.8804514167667</v>
      </c>
      <c r="E114" s="10">
        <f t="shared" si="122"/>
        <v>12.3572136718387</v>
      </c>
      <c r="F114" s="7" t="s">
        <v>83</v>
      </c>
      <c r="G114" s="1">
        <v>10</v>
      </c>
      <c r="H114" s="9">
        <f t="shared" si="103"/>
        <v>10.8804514167667</v>
      </c>
      <c r="I114" s="9">
        <f t="shared" si="104"/>
        <v>284.03045141676665</v>
      </c>
      <c r="J114" s="9">
        <f t="shared" si="105"/>
        <v>6.8272028650944977E-2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3.2445160031960278</v>
      </c>
      <c r="P114" s="9">
        <f t="shared" si="108"/>
        <v>0.22150968952864869</v>
      </c>
      <c r="Q114" s="12">
        <f t="shared" si="109"/>
        <v>6.6452906858594604E-2</v>
      </c>
      <c r="R114" s="9">
        <f t="shared" si="110"/>
        <v>0.19436706250000002</v>
      </c>
      <c r="S114" s="13">
        <f t="shared" si="111"/>
        <v>0.34189386825041201</v>
      </c>
      <c r="T114" s="2">
        <f t="shared" si="112"/>
        <v>0.01</v>
      </c>
      <c r="U114" s="14">
        <f t="shared" si="113"/>
        <v>3.4189386825041203E-3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1E-3</v>
      </c>
      <c r="AF114" s="2">
        <v>0.49</v>
      </c>
      <c r="AG114" s="14">
        <f t="shared" si="114"/>
        <v>4.8999999999999998E-4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0.01</v>
      </c>
      <c r="AR114" s="2">
        <v>0.5</v>
      </c>
      <c r="AS114" s="2">
        <f t="shared" si="115"/>
        <v>5.0000000000000001E-3</v>
      </c>
      <c r="AT114" s="1">
        <f t="shared" si="116"/>
        <v>8.9089386825041209E-3</v>
      </c>
      <c r="AU114" s="9">
        <f t="shared" si="117"/>
        <v>64.789020833333339</v>
      </c>
      <c r="AV114" s="1">
        <f t="shared" si="118"/>
        <v>0.3</v>
      </c>
      <c r="AW114" s="1">
        <f t="shared" si="119"/>
        <v>8437.25</v>
      </c>
      <c r="AX114" s="1">
        <f t="shared" si="120"/>
        <v>9788685.1852117069</v>
      </c>
    </row>
    <row r="115" spans="1:53" x14ac:dyDescent="0.15">
      <c r="C115" s="7">
        <v>10</v>
      </c>
      <c r="D115" s="7">
        <f t="shared" si="121"/>
        <v>3.12504959732258</v>
      </c>
      <c r="E115" s="10">
        <f t="shared" si="122"/>
        <v>10.8804514167667</v>
      </c>
      <c r="F115" s="7" t="s">
        <v>83</v>
      </c>
      <c r="G115" s="1">
        <v>11</v>
      </c>
      <c r="H115" s="9">
        <f t="shared" si="103"/>
        <v>3.12504959732258</v>
      </c>
      <c r="I115" s="9">
        <f t="shared" si="104"/>
        <v>276.27504959732255</v>
      </c>
      <c r="J115" s="9">
        <f t="shared" si="105"/>
        <v>2.608064502003947E-2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2.8718559979840101</v>
      </c>
      <c r="O115" s="9">
        <f t="shared" si="123"/>
        <v>0.79904052401670267</v>
      </c>
      <c r="P115" s="9">
        <f t="shared" si="108"/>
        <v>2.0839492263505944E-2</v>
      </c>
      <c r="Q115" s="12">
        <f t="shared" si="109"/>
        <v>6.2518476790517832E-3</v>
      </c>
      <c r="R115" s="9">
        <f t="shared" si="110"/>
        <v>0.19436706250000002</v>
      </c>
      <c r="S115" s="13">
        <f t="shared" si="111"/>
        <v>3.2165160077221325E-2</v>
      </c>
      <c r="T115" s="2">
        <f t="shared" si="112"/>
        <v>0.01</v>
      </c>
      <c r="U115" s="14">
        <f t="shared" si="113"/>
        <v>3.2165160077221323E-4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5.8116516007722134E-3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8437.25</v>
      </c>
      <c r="AX115" s="1">
        <f t="shared" si="120"/>
        <v>6385544.8952423017</v>
      </c>
    </row>
    <row r="116" spans="1:53" x14ac:dyDescent="0.15">
      <c r="C116" s="7">
        <v>11</v>
      </c>
      <c r="D116" s="7">
        <f t="shared" si="121"/>
        <v>-2.6588129565999998</v>
      </c>
      <c r="E116" s="10">
        <f t="shared" si="122"/>
        <v>3.12504959732258</v>
      </c>
      <c r="F116" s="7" t="s">
        <v>85</v>
      </c>
      <c r="G116" s="1">
        <v>12</v>
      </c>
      <c r="H116" s="9">
        <f t="shared" si="103"/>
        <v>-2.6588129565999998</v>
      </c>
      <c r="I116" s="9">
        <f t="shared" si="104"/>
        <v>270.49118704339998</v>
      </c>
      <c r="J116" s="9">
        <f t="shared" si="105"/>
        <v>1.2275394933072649E-2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1.4260912400865302</v>
      </c>
      <c r="P116" s="9">
        <f t="shared" si="108"/>
        <v>1.7505833182657485E-2</v>
      </c>
      <c r="Q116" s="12">
        <f t="shared" si="109"/>
        <v>5.2517499547972456E-3</v>
      </c>
      <c r="R116" s="9">
        <f t="shared" si="110"/>
        <v>0.19436706250000002</v>
      </c>
      <c r="S116" s="13">
        <f t="shared" si="111"/>
        <v>2.7019752664097833E-2</v>
      </c>
      <c r="T116" s="2">
        <f t="shared" si="112"/>
        <v>0.01</v>
      </c>
      <c r="U116" s="14">
        <f t="shared" si="113"/>
        <v>2.7019752664097835E-4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5.7601975266409781E-3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8437.25</v>
      </c>
      <c r="AX116" s="1">
        <f t="shared" si="120"/>
        <v>6329009.7959317258</v>
      </c>
      <c r="AY116" s="1">
        <f>SUM(AX105:AX116)</f>
        <v>91050237.127971575</v>
      </c>
    </row>
    <row r="117" spans="1:53" x14ac:dyDescent="0.15">
      <c r="C117" s="7">
        <v>12</v>
      </c>
      <c r="D117" s="7">
        <f t="shared" si="121"/>
        <v>-2.3643315552258102</v>
      </c>
      <c r="E117" s="10">
        <f t="shared" si="122"/>
        <v>-2.6588129565999998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-2.3066070033871</v>
      </c>
      <c r="E121" s="7"/>
      <c r="F121" s="7"/>
      <c r="G121" s="1">
        <v>1</v>
      </c>
      <c r="H121" s="9">
        <f t="shared" ref="H121:H132" si="124">E122</f>
        <v>-2.3066070033871</v>
      </c>
      <c r="I121" s="9">
        <f t="shared" ref="I121:I132" si="125">H121+273.15</f>
        <v>270.84339299661286</v>
      </c>
      <c r="J121" s="9">
        <f t="shared" ref="J121:J132" si="126">EXP(($C$15*(I121-$C$13))/($C$16*I121*$C$13))</f>
        <v>1.2863670667796048E-2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3.6622870391215352E-3</v>
      </c>
      <c r="Q121" s="12">
        <f t="shared" ref="Q121:Q132" si="130">P121*$B$123</f>
        <v>1.2085547229101067E-3</v>
      </c>
      <c r="R121" s="9">
        <f t="shared" ref="R121:R132" si="131">L121*$B$123</f>
        <v>9.3951000000000007E-2</v>
      </c>
      <c r="S121" s="13">
        <f t="shared" ref="S121:S132" si="132">Q121/R121</f>
        <v>1.2863670667796048E-2</v>
      </c>
      <c r="T121" s="2">
        <f t="shared" ref="T121:T132" si="133">$B$122/100</f>
        <v>0.01</v>
      </c>
      <c r="U121" s="14">
        <f t="shared" ref="U121:U132" si="134">S121*T121</f>
        <v>1.2863670667796049E-4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5.6186367066779607E-3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-10.646630680903201</v>
      </c>
      <c r="E122" s="10">
        <f t="shared" ref="E122:E133" si="145">D121</f>
        <v>-2.3066070033871</v>
      </c>
      <c r="F122" s="7" t="s">
        <v>83</v>
      </c>
      <c r="G122" s="1">
        <v>2</v>
      </c>
      <c r="H122" s="9">
        <f t="shared" si="124"/>
        <v>-10.646630680903201</v>
      </c>
      <c r="I122" s="9">
        <f t="shared" si="125"/>
        <v>262.50336931909681</v>
      </c>
      <c r="J122" s="9">
        <f t="shared" si="126"/>
        <v>4.1051377141752216E-3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0.56573771296087849</v>
      </c>
      <c r="P122" s="9">
        <f t="shared" si="129"/>
        <v>2.3224312218069385E-3</v>
      </c>
      <c r="Q122" s="12">
        <f t="shared" si="130"/>
        <v>7.664023031962897E-4</v>
      </c>
      <c r="R122" s="9">
        <f t="shared" si="131"/>
        <v>9.3951000000000007E-2</v>
      </c>
      <c r="S122" s="13">
        <f t="shared" si="132"/>
        <v>8.1574682887493449E-3</v>
      </c>
      <c r="T122" s="2">
        <f t="shared" si="133"/>
        <v>0.01</v>
      </c>
      <c r="U122" s="14">
        <f t="shared" si="134"/>
        <v>8.1574682887493449E-5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5.5715746828874932E-3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-4.6676577719310304</v>
      </c>
      <c r="E123" s="10">
        <f t="shared" si="145"/>
        <v>-10.646630680903201</v>
      </c>
      <c r="F123" s="7" t="s">
        <v>83</v>
      </c>
      <c r="G123" s="1">
        <v>3</v>
      </c>
      <c r="H123" s="9">
        <f t="shared" si="124"/>
        <v>-4.6676577719310304</v>
      </c>
      <c r="I123" s="9">
        <f t="shared" si="125"/>
        <v>268.48234222806894</v>
      </c>
      <c r="J123" s="9">
        <f t="shared" si="126"/>
        <v>9.3770154448251652E-3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0.84811528173907147</v>
      </c>
      <c r="P123" s="9">
        <f t="shared" si="129"/>
        <v>7.9527900958595195E-3</v>
      </c>
      <c r="Q123" s="12">
        <f t="shared" si="130"/>
        <v>2.6244207316336414E-3</v>
      </c>
      <c r="R123" s="9">
        <f t="shared" si="131"/>
        <v>9.3951000000000007E-2</v>
      </c>
      <c r="S123" s="13">
        <f t="shared" si="132"/>
        <v>2.7933930789812149E-2</v>
      </c>
      <c r="T123" s="2">
        <f t="shared" si="133"/>
        <v>0.01</v>
      </c>
      <c r="U123" s="14">
        <f t="shared" si="134"/>
        <v>2.7933930789812147E-4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5.7693393078981211E-3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-0.79421553025806402</v>
      </c>
      <c r="E124" s="10">
        <f t="shared" si="145"/>
        <v>-4.6676577719310304</v>
      </c>
      <c r="F124" s="7" t="s">
        <v>83</v>
      </c>
      <c r="G124" s="1">
        <v>4</v>
      </c>
      <c r="H124" s="9">
        <f t="shared" si="124"/>
        <v>-0.79421553025806402</v>
      </c>
      <c r="I124" s="9">
        <f t="shared" si="125"/>
        <v>272.35578446974193</v>
      </c>
      <c r="J124" s="9">
        <f t="shared" si="126"/>
        <v>1.5705905724400247E-2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1.1248624916432119</v>
      </c>
      <c r="P124" s="9">
        <f t="shared" si="129"/>
        <v>1.7666984246662246E-2</v>
      </c>
      <c r="Q124" s="12">
        <f t="shared" si="130"/>
        <v>5.8301048013985413E-3</v>
      </c>
      <c r="R124" s="9">
        <f t="shared" si="131"/>
        <v>9.3951000000000007E-2</v>
      </c>
      <c r="S124" s="13">
        <f t="shared" si="132"/>
        <v>6.2054739187433247E-2</v>
      </c>
      <c r="T124" s="2">
        <f t="shared" si="133"/>
        <v>0.01</v>
      </c>
      <c r="U124" s="14">
        <f t="shared" si="134"/>
        <v>6.2054739187433251E-4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6.1105473918743325E-3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2.0883705907999999</v>
      </c>
      <c r="E125" s="10">
        <f t="shared" si="145"/>
        <v>-0.79421553025806402</v>
      </c>
      <c r="F125" s="7" t="s">
        <v>83</v>
      </c>
      <c r="G125" s="1">
        <v>5</v>
      </c>
      <c r="H125" s="9">
        <f t="shared" si="124"/>
        <v>2.0883705907999999</v>
      </c>
      <c r="I125" s="9">
        <f t="shared" si="125"/>
        <v>275.2383705908</v>
      </c>
      <c r="J125" s="9">
        <f t="shared" si="126"/>
        <v>2.2838578435229174E-2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1.051835732026722</v>
      </c>
      <c r="O125" s="9">
        <f t="shared" si="146"/>
        <v>0.34005977536982757</v>
      </c>
      <c r="P125" s="9">
        <f t="shared" si="129"/>
        <v>7.7664818524502211E-3</v>
      </c>
      <c r="Q125" s="12">
        <f t="shared" si="130"/>
        <v>2.5629390113085732E-3</v>
      </c>
      <c r="R125" s="9">
        <f t="shared" si="131"/>
        <v>9.3951000000000007E-2</v>
      </c>
      <c r="S125" s="13">
        <f t="shared" si="132"/>
        <v>2.7279528810854308E-2</v>
      </c>
      <c r="T125" s="2">
        <f t="shared" si="133"/>
        <v>0.01</v>
      </c>
      <c r="U125" s="14">
        <f t="shared" si="134"/>
        <v>2.7279528810854309E-4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5.7627952881085433E-3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9.0775508497096808</v>
      </c>
      <c r="E126" s="10">
        <f t="shared" si="145"/>
        <v>2.0883705907999999</v>
      </c>
      <c r="F126" s="7" t="s">
        <v>85</v>
      </c>
      <c r="G126" s="1">
        <v>6</v>
      </c>
      <c r="H126" s="9">
        <f t="shared" si="124"/>
        <v>9.0775508497096808</v>
      </c>
      <c r="I126" s="9">
        <f t="shared" si="125"/>
        <v>282.22755084970964</v>
      </c>
      <c r="J126" s="9">
        <f t="shared" si="126"/>
        <v>5.4844980973929917E-2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0.61699329351737731</v>
      </c>
      <c r="P126" s="9">
        <f t="shared" si="129"/>
        <v>3.3838985444002913E-2</v>
      </c>
      <c r="Q126" s="12">
        <f t="shared" si="130"/>
        <v>1.1166865196520962E-2</v>
      </c>
      <c r="R126" s="9">
        <f t="shared" si="131"/>
        <v>9.3951000000000007E-2</v>
      </c>
      <c r="S126" s="13">
        <f t="shared" si="132"/>
        <v>0.11885839636109208</v>
      </c>
      <c r="T126" s="2">
        <f t="shared" si="133"/>
        <v>0.01</v>
      </c>
      <c r="U126" s="14">
        <f t="shared" si="134"/>
        <v>1.1885839636109209E-3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6.6785839636109212E-3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12.624966072033301</v>
      </c>
      <c r="E127" s="10">
        <f t="shared" si="145"/>
        <v>9.0775508497096808</v>
      </c>
      <c r="F127" s="7" t="s">
        <v>83</v>
      </c>
      <c r="G127" s="1">
        <v>7</v>
      </c>
      <c r="H127" s="9">
        <f t="shared" si="124"/>
        <v>12.624966072033301</v>
      </c>
      <c r="I127" s="9">
        <f t="shared" si="125"/>
        <v>285.77496607203329</v>
      </c>
      <c r="J127" s="9">
        <f t="shared" si="126"/>
        <v>8.4164011439822453E-2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0.86785430807337449</v>
      </c>
      <c r="P127" s="9">
        <f t="shared" si="129"/>
        <v>7.3042099912786693E-2</v>
      </c>
      <c r="Q127" s="12">
        <f t="shared" si="130"/>
        <v>2.410389297121961E-2</v>
      </c>
      <c r="R127" s="9">
        <f t="shared" si="131"/>
        <v>9.3951000000000007E-2</v>
      </c>
      <c r="S127" s="13">
        <f t="shared" si="132"/>
        <v>0.25655813106001646</v>
      </c>
      <c r="T127" s="2">
        <f t="shared" si="133"/>
        <v>0.01</v>
      </c>
      <c r="U127" s="14">
        <f t="shared" si="134"/>
        <v>2.5655813106001644E-3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1E-3</v>
      </c>
      <c r="AF127" s="2">
        <v>0.49</v>
      </c>
      <c r="AG127" s="14">
        <f t="shared" si="135"/>
        <v>4.8999999999999998E-4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0.01</v>
      </c>
      <c r="AR127" s="2">
        <v>0.5</v>
      </c>
      <c r="AS127" s="2">
        <f t="shared" si="136"/>
        <v>5.0000000000000001E-3</v>
      </c>
      <c r="AT127" s="1">
        <f t="shared" si="137"/>
        <v>8.0555813106001645E-3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15.1129784348387</v>
      </c>
      <c r="E128" s="10">
        <f t="shared" si="145"/>
        <v>12.624966072033301</v>
      </c>
      <c r="F128" s="7" t="s">
        <v>83</v>
      </c>
      <c r="G128" s="1">
        <v>8</v>
      </c>
      <c r="H128" s="9">
        <f t="shared" si="124"/>
        <v>15.1129784348387</v>
      </c>
      <c r="I128" s="9">
        <f t="shared" si="125"/>
        <v>288.26297843483866</v>
      </c>
      <c r="J128" s="9">
        <f t="shared" si="126"/>
        <v>0.1129381672709239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1.0795122081605877</v>
      </c>
      <c r="P128" s="9">
        <f t="shared" si="129"/>
        <v>0.12191813033624488</v>
      </c>
      <c r="Q128" s="12">
        <f t="shared" si="130"/>
        <v>4.0232983010960809E-2</v>
      </c>
      <c r="R128" s="9">
        <f t="shared" si="131"/>
        <v>9.3951000000000007E-2</v>
      </c>
      <c r="S128" s="13">
        <f t="shared" si="132"/>
        <v>0.42823368576130966</v>
      </c>
      <c r="T128" s="2">
        <f t="shared" si="133"/>
        <v>0.01</v>
      </c>
      <c r="U128" s="14">
        <f t="shared" si="134"/>
        <v>4.2823368576130963E-3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1E-3</v>
      </c>
      <c r="AF128" s="2">
        <v>0.49</v>
      </c>
      <c r="AG128" s="14">
        <f t="shared" si="135"/>
        <v>4.8999999999999998E-4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0.01</v>
      </c>
      <c r="AR128" s="2">
        <v>0.5</v>
      </c>
      <c r="AS128" s="2">
        <f t="shared" si="136"/>
        <v>5.0000000000000001E-3</v>
      </c>
      <c r="AT128" s="1">
        <f t="shared" si="137"/>
        <v>9.7723368576130981E-3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12.3572136718387</v>
      </c>
      <c r="E129" s="10">
        <f t="shared" si="145"/>
        <v>15.1129784348387</v>
      </c>
      <c r="F129" s="7" t="s">
        <v>83</v>
      </c>
      <c r="G129" s="1">
        <v>9</v>
      </c>
      <c r="H129" s="9">
        <f t="shared" si="124"/>
        <v>12.3572136718387</v>
      </c>
      <c r="I129" s="9">
        <f t="shared" si="125"/>
        <v>285.50721367183866</v>
      </c>
      <c r="J129" s="9">
        <f t="shared" si="126"/>
        <v>8.1517252882809865E-2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1.2422940778243428</v>
      </c>
      <c r="P129" s="9">
        <f t="shared" si="129"/>
        <v>0.10126840049682402</v>
      </c>
      <c r="Q129" s="12">
        <f t="shared" si="130"/>
        <v>3.3418572163951929E-2</v>
      </c>
      <c r="R129" s="9">
        <f t="shared" si="131"/>
        <v>9.3951000000000007E-2</v>
      </c>
      <c r="S129" s="13">
        <f t="shared" si="132"/>
        <v>0.3557021443513313</v>
      </c>
      <c r="T129" s="2">
        <f t="shared" si="133"/>
        <v>0.01</v>
      </c>
      <c r="U129" s="14">
        <f t="shared" si="134"/>
        <v>3.5570214435133129E-3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1E-3</v>
      </c>
      <c r="AF129" s="2">
        <v>0.49</v>
      </c>
      <c r="AG129" s="14">
        <f t="shared" si="135"/>
        <v>4.8999999999999998E-4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0.01</v>
      </c>
      <c r="AR129" s="2">
        <v>0.5</v>
      </c>
      <c r="AS129" s="2">
        <f t="shared" si="136"/>
        <v>5.0000000000000001E-3</v>
      </c>
      <c r="AT129" s="1">
        <f t="shared" si="137"/>
        <v>9.0470214435133117E-3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10.8804514167667</v>
      </c>
      <c r="E130" s="10">
        <f t="shared" si="145"/>
        <v>12.3572136718387</v>
      </c>
      <c r="F130" s="7" t="s">
        <v>83</v>
      </c>
      <c r="G130" s="1">
        <v>10</v>
      </c>
      <c r="H130" s="9">
        <f t="shared" si="124"/>
        <v>10.8804514167667</v>
      </c>
      <c r="I130" s="9">
        <f t="shared" si="125"/>
        <v>284.03045141676665</v>
      </c>
      <c r="J130" s="9">
        <f t="shared" si="126"/>
        <v>6.8272028650944977E-2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1.4257256773275186</v>
      </c>
      <c r="P130" s="9">
        <f t="shared" si="129"/>
        <v>9.733718429089229E-2</v>
      </c>
      <c r="Q130" s="12">
        <f t="shared" si="130"/>
        <v>3.212127081599446E-2</v>
      </c>
      <c r="R130" s="9">
        <f t="shared" si="131"/>
        <v>9.3951000000000007E-2</v>
      </c>
      <c r="S130" s="13">
        <f t="shared" si="132"/>
        <v>0.34189386825041201</v>
      </c>
      <c r="T130" s="2">
        <f t="shared" si="133"/>
        <v>0.01</v>
      </c>
      <c r="U130" s="14">
        <f t="shared" si="134"/>
        <v>3.4189386825041203E-3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1E-3</v>
      </c>
      <c r="AF130" s="2">
        <v>0.49</v>
      </c>
      <c r="AG130" s="14">
        <f t="shared" si="135"/>
        <v>4.8999999999999998E-4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0.01</v>
      </c>
      <c r="AR130" s="2">
        <v>0.5</v>
      </c>
      <c r="AS130" s="2">
        <f t="shared" si="136"/>
        <v>5.0000000000000001E-3</v>
      </c>
      <c r="AT130" s="1">
        <f t="shared" si="137"/>
        <v>8.9089386825041209E-3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3.12504959732258</v>
      </c>
      <c r="E131" s="10">
        <f t="shared" si="145"/>
        <v>10.8804514167667</v>
      </c>
      <c r="F131" s="7" t="s">
        <v>83</v>
      </c>
      <c r="G131" s="1">
        <v>11</v>
      </c>
      <c r="H131" s="9">
        <f t="shared" si="124"/>
        <v>3.12504959732258</v>
      </c>
      <c r="I131" s="9">
        <f t="shared" si="125"/>
        <v>276.27504959732255</v>
      </c>
      <c r="J131" s="9">
        <f t="shared" si="126"/>
        <v>2.608064502003947E-2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1.2619690683847951</v>
      </c>
      <c r="O131" s="9">
        <f t="shared" si="146"/>
        <v>0.35111942465183121</v>
      </c>
      <c r="P131" s="9">
        <f t="shared" si="129"/>
        <v>9.1574210739849057E-3</v>
      </c>
      <c r="Q131" s="12">
        <f t="shared" si="130"/>
        <v>3.0219489544150188E-3</v>
      </c>
      <c r="R131" s="9">
        <f t="shared" si="131"/>
        <v>9.3951000000000007E-2</v>
      </c>
      <c r="S131" s="13">
        <f t="shared" si="132"/>
        <v>3.2165160077221304E-2</v>
      </c>
      <c r="T131" s="2">
        <f t="shared" si="133"/>
        <v>0.01</v>
      </c>
      <c r="U131" s="14">
        <f t="shared" si="134"/>
        <v>3.2165160077221307E-4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5.8116516007722134E-3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-2.6588129565999998</v>
      </c>
      <c r="E132" s="10">
        <f t="shared" si="145"/>
        <v>3.12504959732258</v>
      </c>
      <c r="F132" s="7" t="s">
        <v>85</v>
      </c>
      <c r="G132" s="1">
        <v>12</v>
      </c>
      <c r="H132" s="9">
        <f t="shared" si="124"/>
        <v>-2.6588129565999998</v>
      </c>
      <c r="I132" s="9">
        <f t="shared" si="125"/>
        <v>270.49118704339998</v>
      </c>
      <c r="J132" s="9">
        <f t="shared" si="126"/>
        <v>1.2275394933072649E-2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0.62666200357784629</v>
      </c>
      <c r="P132" s="9">
        <f t="shared" si="129"/>
        <v>7.692523583468649E-3</v>
      </c>
      <c r="Q132" s="12">
        <f t="shared" si="130"/>
        <v>2.5385327825446541E-3</v>
      </c>
      <c r="R132" s="9">
        <f t="shared" si="131"/>
        <v>9.3951000000000007E-2</v>
      </c>
      <c r="S132" s="13">
        <f t="shared" si="132"/>
        <v>2.7019752664097816E-2</v>
      </c>
      <c r="T132" s="2">
        <f t="shared" si="133"/>
        <v>0.01</v>
      </c>
      <c r="U132" s="14">
        <f t="shared" si="134"/>
        <v>2.7019752664097818E-4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5.7601975266409781E-3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-2.3643315552258102</v>
      </c>
      <c r="E133" s="10">
        <f t="shared" si="145"/>
        <v>-2.6588129565999998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-2.3066070033871</v>
      </c>
      <c r="E136" s="7"/>
      <c r="F136" s="7"/>
      <c r="G136" s="1">
        <v>1</v>
      </c>
      <c r="H136" s="9">
        <f t="shared" ref="H136:H147" si="147">E137</f>
        <v>-2.3066070033871</v>
      </c>
      <c r="I136" s="9">
        <f t="shared" ref="I136:I147" si="148">H136+273.15</f>
        <v>270.84339299661286</v>
      </c>
      <c r="J136" s="9">
        <f t="shared" ref="J136:J147" si="149">EXP(($C$15*(I136-$C$13))/($C$16*I136*$C$13))</f>
        <v>1.2863670667796048E-2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9.7641424210766995E-3</v>
      </c>
      <c r="Q136" s="12">
        <f t="shared" ref="Q136:Q147" si="153">P136*$B$138</f>
        <v>2.538677029479942E-3</v>
      </c>
      <c r="R136" s="9">
        <f t="shared" ref="R136:R147" si="154">L136*$B$138</f>
        <v>0.19735245833333334</v>
      </c>
      <c r="S136" s="13">
        <f t="shared" ref="S136:S147" si="155">Q136/R136</f>
        <v>1.2863670667796048E-2</v>
      </c>
      <c r="T136" s="2">
        <f t="shared" ref="T136:T147" si="156">$B$137/100</f>
        <v>0.01</v>
      </c>
      <c r="U136" s="14">
        <f t="shared" ref="U136:U147" si="157">S136*T136</f>
        <v>1.2863670667796049E-4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5.6186367066779607E-3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-10.646630680903201</v>
      </c>
      <c r="E137" s="10">
        <f t="shared" ref="E137:E148" si="166">D136</f>
        <v>-2.3066070033871</v>
      </c>
      <c r="F137" s="7" t="s">
        <v>83</v>
      </c>
      <c r="G137" s="1">
        <v>2</v>
      </c>
      <c r="H137" s="9">
        <f t="shared" si="147"/>
        <v>-10.646630680903201</v>
      </c>
      <c r="I137" s="9">
        <f t="shared" si="148"/>
        <v>262.50336931909681</v>
      </c>
      <c r="J137" s="9">
        <f t="shared" si="149"/>
        <v>4.1051377141752216E-3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1.5083316909122568</v>
      </c>
      <c r="P137" s="9">
        <f t="shared" si="152"/>
        <v>6.1919093098495885E-3</v>
      </c>
      <c r="Q137" s="12">
        <f t="shared" si="153"/>
        <v>1.609896420560893E-3</v>
      </c>
      <c r="R137" s="9">
        <f t="shared" si="154"/>
        <v>0.19735245833333334</v>
      </c>
      <c r="S137" s="13">
        <f t="shared" si="155"/>
        <v>8.1574682887493432E-3</v>
      </c>
      <c r="T137" s="2">
        <f t="shared" si="156"/>
        <v>0.01</v>
      </c>
      <c r="U137" s="14">
        <f t="shared" si="157"/>
        <v>8.1574682887493435E-5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5.5715746828874932E-3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-4.6676577719310304</v>
      </c>
      <c r="E138" s="10">
        <f t="shared" si="166"/>
        <v>-10.646630680903201</v>
      </c>
      <c r="F138" s="7" t="s">
        <v>83</v>
      </c>
      <c r="G138" s="1">
        <v>3</v>
      </c>
      <c r="H138" s="9">
        <f t="shared" si="147"/>
        <v>-4.6676577719310304</v>
      </c>
      <c r="I138" s="9">
        <f t="shared" si="148"/>
        <v>268.48234222806894</v>
      </c>
      <c r="J138" s="9">
        <f t="shared" si="149"/>
        <v>9.3770154448251652E-3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2.2611876982690742</v>
      </c>
      <c r="P138" s="9">
        <f t="shared" si="152"/>
        <v>2.1203191970317774E-2</v>
      </c>
      <c r="Q138" s="12">
        <f t="shared" si="153"/>
        <v>5.5128299122826213E-3</v>
      </c>
      <c r="R138" s="9">
        <f t="shared" si="154"/>
        <v>0.19735245833333334</v>
      </c>
      <c r="S138" s="13">
        <f t="shared" si="155"/>
        <v>2.7933930789812159E-2</v>
      </c>
      <c r="T138" s="2">
        <f t="shared" si="156"/>
        <v>0.01</v>
      </c>
      <c r="U138" s="14">
        <f t="shared" si="157"/>
        <v>2.7933930789812158E-4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5.769339307898122E-3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-0.79421553025806402</v>
      </c>
      <c r="E139" s="10">
        <f t="shared" si="166"/>
        <v>-4.6676577719310304</v>
      </c>
      <c r="F139" s="7" t="s">
        <v>83</v>
      </c>
      <c r="G139" s="1">
        <v>4</v>
      </c>
      <c r="H139" s="9">
        <f t="shared" si="147"/>
        <v>-0.79421553025806402</v>
      </c>
      <c r="I139" s="9">
        <f t="shared" si="148"/>
        <v>272.35578446974193</v>
      </c>
      <c r="J139" s="9">
        <f t="shared" si="149"/>
        <v>1.5705905724400247E-2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2.9990324229654233</v>
      </c>
      <c r="P139" s="9">
        <f t="shared" si="152"/>
        <v>4.7102520499514584E-2</v>
      </c>
      <c r="Q139" s="12">
        <f t="shared" si="153"/>
        <v>1.2246655329873792E-2</v>
      </c>
      <c r="R139" s="9">
        <f t="shared" si="154"/>
        <v>0.19735245833333334</v>
      </c>
      <c r="S139" s="13">
        <f t="shared" si="155"/>
        <v>6.2054739187433268E-2</v>
      </c>
      <c r="T139" s="2">
        <f t="shared" si="156"/>
        <v>0.01</v>
      </c>
      <c r="U139" s="14">
        <f t="shared" si="157"/>
        <v>6.2054739187433273E-4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6.1105473918743325E-3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2.0883705907999999</v>
      </c>
      <c r="E140" s="10">
        <f t="shared" si="166"/>
        <v>-0.79421553025806402</v>
      </c>
      <c r="F140" s="7" t="s">
        <v>83</v>
      </c>
      <c r="G140" s="1">
        <v>5</v>
      </c>
      <c r="H140" s="9">
        <f t="shared" si="147"/>
        <v>2.0883705907999999</v>
      </c>
      <c r="I140" s="9">
        <f t="shared" si="148"/>
        <v>275.2383705908</v>
      </c>
      <c r="J140" s="9">
        <f t="shared" si="149"/>
        <v>2.2838578435229174E-2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3.7109778191325753</v>
      </c>
      <c r="P140" s="9">
        <f t="shared" si="152"/>
        <v>8.4753457993655024E-2</v>
      </c>
      <c r="Q140" s="12">
        <f t="shared" si="153"/>
        <v>2.2035899078350307E-2</v>
      </c>
      <c r="R140" s="9">
        <f t="shared" si="154"/>
        <v>0.19735245833333334</v>
      </c>
      <c r="S140" s="13">
        <f t="shared" si="155"/>
        <v>0.1116575859477317</v>
      </c>
      <c r="T140" s="2">
        <f t="shared" si="156"/>
        <v>0.01</v>
      </c>
      <c r="U140" s="14">
        <f t="shared" si="157"/>
        <v>1.1165758594773171E-3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6.6065758594773174E-3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9.0775508497096808</v>
      </c>
      <c r="E141" s="10">
        <f t="shared" si="166"/>
        <v>2.0883705907999999</v>
      </c>
      <c r="F141" s="7" t="s">
        <v>85</v>
      </c>
      <c r="G141" s="1">
        <v>6</v>
      </c>
      <c r="H141" s="9">
        <f t="shared" si="147"/>
        <v>9.0775508497096808</v>
      </c>
      <c r="I141" s="9">
        <f t="shared" si="148"/>
        <v>282.22755084970964</v>
      </c>
      <c r="J141" s="9">
        <f t="shared" si="149"/>
        <v>5.4844980973929917E-2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4.385272277805587</v>
      </c>
      <c r="P141" s="9">
        <f t="shared" si="152"/>
        <v>0.24051017464174973</v>
      </c>
      <c r="Q141" s="12">
        <f t="shared" si="153"/>
        <v>6.2532645406854936E-2</v>
      </c>
      <c r="R141" s="9">
        <f t="shared" si="154"/>
        <v>0.19735245833333334</v>
      </c>
      <c r="S141" s="13">
        <f t="shared" si="155"/>
        <v>0.31685769680778791</v>
      </c>
      <c r="T141" s="2">
        <f t="shared" si="156"/>
        <v>0.01</v>
      </c>
      <c r="U141" s="14">
        <f t="shared" si="157"/>
        <v>3.1685769680778793E-3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8.6585769680778794E-3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12.624966072033301</v>
      </c>
      <c r="E142" s="10">
        <f t="shared" si="166"/>
        <v>9.0775508497096808</v>
      </c>
      <c r="F142" s="7" t="s">
        <v>83</v>
      </c>
      <c r="G142" s="1">
        <v>7</v>
      </c>
      <c r="H142" s="9">
        <f t="shared" si="147"/>
        <v>12.624966072033301</v>
      </c>
      <c r="I142" s="9">
        <f t="shared" si="148"/>
        <v>285.77496607203329</v>
      </c>
      <c r="J142" s="9">
        <f t="shared" si="149"/>
        <v>8.4164011439822453E-2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4.9038100198305044</v>
      </c>
      <c r="P142" s="9">
        <f t="shared" si="152"/>
        <v>0.41272432260773056</v>
      </c>
      <c r="Q142" s="12">
        <f t="shared" si="153"/>
        <v>0.10730832387800995</v>
      </c>
      <c r="R142" s="9">
        <f t="shared" si="154"/>
        <v>0.19735245833333334</v>
      </c>
      <c r="S142" s="13">
        <f t="shared" si="155"/>
        <v>0.54373948408974693</v>
      </c>
      <c r="T142" s="2">
        <f t="shared" si="156"/>
        <v>0.01</v>
      </c>
      <c r="U142" s="14">
        <f t="shared" si="157"/>
        <v>5.4373948408974696E-3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1E-3</v>
      </c>
      <c r="AF142" s="2">
        <v>0.49</v>
      </c>
      <c r="AG142" s="14">
        <f t="shared" si="158"/>
        <v>4.8999999999999998E-4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0.01</v>
      </c>
      <c r="AR142" s="2">
        <v>0.5</v>
      </c>
      <c r="AS142" s="2">
        <f t="shared" si="159"/>
        <v>5.0000000000000001E-3</v>
      </c>
      <c r="AT142" s="1">
        <f t="shared" si="160"/>
        <v>1.092739484089747E-2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15.1129784348387</v>
      </c>
      <c r="E143" s="10">
        <f t="shared" si="166"/>
        <v>12.624966072033301</v>
      </c>
      <c r="F143" s="7" t="s">
        <v>83</v>
      </c>
      <c r="G143" s="1">
        <v>8</v>
      </c>
      <c r="H143" s="9">
        <f t="shared" si="147"/>
        <v>15.1129784348387</v>
      </c>
      <c r="I143" s="9">
        <f t="shared" si="148"/>
        <v>288.26297843483866</v>
      </c>
      <c r="J143" s="9">
        <f t="shared" si="149"/>
        <v>0.1129381672709239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5.2501336138894406</v>
      </c>
      <c r="P143" s="9">
        <f t="shared" si="152"/>
        <v>0.59294046828014579</v>
      </c>
      <c r="Q143" s="12">
        <f t="shared" si="153"/>
        <v>0.1541645217528379</v>
      </c>
      <c r="R143" s="9">
        <f t="shared" si="154"/>
        <v>0.19735245833333334</v>
      </c>
      <c r="S143" s="13">
        <f t="shared" si="155"/>
        <v>0.78116342230938962</v>
      </c>
      <c r="T143" s="2">
        <f t="shared" si="156"/>
        <v>0.01</v>
      </c>
      <c r="U143" s="14">
        <f t="shared" si="157"/>
        <v>7.8116342230938962E-3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1E-3</v>
      </c>
      <c r="AF143" s="2">
        <v>0.49</v>
      </c>
      <c r="AG143" s="14">
        <f t="shared" si="158"/>
        <v>4.8999999999999998E-4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0.01</v>
      </c>
      <c r="AR143" s="2">
        <v>0.5</v>
      </c>
      <c r="AS143" s="2">
        <f t="shared" si="159"/>
        <v>5.0000000000000001E-3</v>
      </c>
      <c r="AT143" s="1">
        <f t="shared" si="160"/>
        <v>1.3301634223093897E-2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12.3572136718387</v>
      </c>
      <c r="E144" s="10">
        <f t="shared" si="166"/>
        <v>15.1129784348387</v>
      </c>
      <c r="F144" s="7" t="s">
        <v>83</v>
      </c>
      <c r="G144" s="1">
        <v>9</v>
      </c>
      <c r="H144" s="9">
        <f t="shared" si="147"/>
        <v>12.3572136718387</v>
      </c>
      <c r="I144" s="9">
        <f t="shared" si="148"/>
        <v>285.50721367183866</v>
      </c>
      <c r="J144" s="9">
        <f t="shared" si="149"/>
        <v>8.1517252882809865E-2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5.4162410622759616</v>
      </c>
      <c r="P144" s="9">
        <f t="shared" si="152"/>
        <v>0.44151709234780828</v>
      </c>
      <c r="Q144" s="12">
        <f t="shared" si="153"/>
        <v>0.11479444401043015</v>
      </c>
      <c r="R144" s="9">
        <f t="shared" si="154"/>
        <v>0.19735245833333334</v>
      </c>
      <c r="S144" s="13">
        <f t="shared" si="155"/>
        <v>0.58167222734332202</v>
      </c>
      <c r="T144" s="2">
        <f t="shared" si="156"/>
        <v>0.01</v>
      </c>
      <c r="U144" s="14">
        <f t="shared" si="157"/>
        <v>5.8167222734332204E-3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1E-3</v>
      </c>
      <c r="AF144" s="2">
        <v>0.49</v>
      </c>
      <c r="AG144" s="14">
        <f t="shared" si="158"/>
        <v>4.8999999999999998E-4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0.01</v>
      </c>
      <c r="AR144" s="2">
        <v>0.5</v>
      </c>
      <c r="AS144" s="2">
        <f t="shared" si="159"/>
        <v>5.0000000000000001E-3</v>
      </c>
      <c r="AT144" s="1">
        <f t="shared" si="160"/>
        <v>1.1306722273433222E-2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10.8804514167667</v>
      </c>
      <c r="E145" s="10">
        <f t="shared" si="166"/>
        <v>12.3572136718387</v>
      </c>
      <c r="F145" s="7" t="s">
        <v>83</v>
      </c>
      <c r="G145" s="1">
        <v>10</v>
      </c>
      <c r="H145" s="9">
        <f t="shared" si="147"/>
        <v>10.8804514167667</v>
      </c>
      <c r="I145" s="9">
        <f t="shared" si="148"/>
        <v>284.03045141676665</v>
      </c>
      <c r="J145" s="9">
        <f t="shared" si="149"/>
        <v>6.8272028650944977E-2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5.7337718865948197</v>
      </c>
      <c r="P145" s="9">
        <f t="shared" si="152"/>
        <v>0.39145623851958439</v>
      </c>
      <c r="Q145" s="12">
        <f t="shared" si="153"/>
        <v>0.10177862201509194</v>
      </c>
      <c r="R145" s="9">
        <f t="shared" si="154"/>
        <v>0.19735245833333334</v>
      </c>
      <c r="S145" s="13">
        <f t="shared" si="155"/>
        <v>0.51572006183568919</v>
      </c>
      <c r="T145" s="2">
        <f t="shared" si="156"/>
        <v>0.01</v>
      </c>
      <c r="U145" s="14">
        <f t="shared" si="157"/>
        <v>5.1572006183568924E-3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1E-3</v>
      </c>
      <c r="AF145" s="2">
        <v>0.49</v>
      </c>
      <c r="AG145" s="14">
        <f t="shared" si="158"/>
        <v>4.8999999999999998E-4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0.01</v>
      </c>
      <c r="AR145" s="2">
        <v>0.5</v>
      </c>
      <c r="AS145" s="2">
        <f t="shared" si="159"/>
        <v>5.0000000000000001E-3</v>
      </c>
      <c r="AT145" s="1">
        <f t="shared" si="160"/>
        <v>1.0647200618356892E-2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3.12504959732258</v>
      </c>
      <c r="E146" s="10">
        <f t="shared" si="166"/>
        <v>10.8804514167667</v>
      </c>
      <c r="F146" s="7" t="s">
        <v>83</v>
      </c>
      <c r="G146" s="1">
        <v>11</v>
      </c>
      <c r="H146" s="9">
        <f t="shared" si="147"/>
        <v>3.12504959732258</v>
      </c>
      <c r="I146" s="9">
        <f t="shared" si="148"/>
        <v>276.27504959732255</v>
      </c>
      <c r="J146" s="9">
        <f t="shared" si="149"/>
        <v>2.608064502003947E-2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6.1013635647419022</v>
      </c>
      <c r="P146" s="9">
        <f t="shared" si="152"/>
        <v>0.15912749727023615</v>
      </c>
      <c r="Q146" s="12">
        <f t="shared" si="153"/>
        <v>4.1373149290261396E-2</v>
      </c>
      <c r="R146" s="9">
        <f t="shared" si="154"/>
        <v>0.19735245833333334</v>
      </c>
      <c r="S146" s="13">
        <f t="shared" si="155"/>
        <v>0.20964091169506027</v>
      </c>
      <c r="T146" s="2">
        <f t="shared" si="156"/>
        <v>0.01</v>
      </c>
      <c r="U146" s="14">
        <f t="shared" si="157"/>
        <v>2.0964091169506029E-3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7.5864091169506034E-3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-2.6588129565999998</v>
      </c>
      <c r="E147" s="10">
        <f t="shared" si="166"/>
        <v>3.12504959732258</v>
      </c>
      <c r="F147" s="7" t="s">
        <v>85</v>
      </c>
      <c r="G147" s="1">
        <v>12</v>
      </c>
      <c r="H147" s="9">
        <f t="shared" si="147"/>
        <v>-2.6588129565999998</v>
      </c>
      <c r="I147" s="9">
        <f t="shared" si="148"/>
        <v>270.49118704339998</v>
      </c>
      <c r="J147" s="9">
        <f t="shared" si="149"/>
        <v>1.2275394933072649E-2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6.7012839841383327</v>
      </c>
      <c r="P147" s="9">
        <f t="shared" si="152"/>
        <v>8.2260907463972577E-2</v>
      </c>
      <c r="Q147" s="12">
        <f t="shared" si="153"/>
        <v>2.1387835940632871E-2</v>
      </c>
      <c r="R147" s="9">
        <f t="shared" si="154"/>
        <v>0.19735245833333334</v>
      </c>
      <c r="S147" s="13">
        <f t="shared" si="155"/>
        <v>0.10837380046469079</v>
      </c>
      <c r="T147" s="2">
        <f t="shared" si="156"/>
        <v>0.01</v>
      </c>
      <c r="U147" s="14">
        <f t="shared" si="157"/>
        <v>1.083738004646908E-3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6.5737380046469078E-3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-2.3643315552258102</v>
      </c>
      <c r="E148" s="10">
        <f t="shared" si="166"/>
        <v>-2.6588129565999998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34</vt:i4>
      </vt:variant>
    </vt:vector>
  </HeadingPairs>
  <TitlesOfParts>
    <vt:vector size="34" baseType="lpstr">
      <vt:lpstr>Sheet1</vt:lpstr>
      <vt:lpstr>USA</vt:lpstr>
      <vt:lpstr>Russia</vt:lpstr>
      <vt:lpstr>Iran</vt:lpstr>
      <vt:lpstr>India</vt:lpstr>
      <vt:lpstr>Indonesia</vt:lpstr>
      <vt:lpstr>Brazil</vt:lpstr>
      <vt:lpstr>Austria</vt:lpstr>
      <vt:lpstr>Belgium</vt:lpstr>
      <vt:lpstr>Bulgaria</vt:lpstr>
      <vt:lpstr>Cyprus</vt:lpstr>
      <vt:lpstr>Czech</vt:lpstr>
      <vt:lpstr>Germany</vt:lpstr>
      <vt:lpstr>Denmark</vt:lpstr>
      <vt:lpstr>Spain</vt:lpstr>
      <vt:lpstr>Estonia</vt:lpstr>
      <vt:lpstr>Finland</vt:lpstr>
      <vt:lpstr>France</vt:lpstr>
      <vt:lpstr>Greece</vt:lpstr>
      <vt:lpstr>Croatia</vt:lpstr>
      <vt:lpstr>Hungary</vt:lpstr>
      <vt:lpstr>Ireland</vt:lpstr>
      <vt:lpstr>Italy</vt:lpstr>
      <vt:lpstr>Lithuania</vt:lpstr>
      <vt:lpstr>Luxembourg</vt:lpstr>
      <vt:lpstr>Latvia</vt:lpstr>
      <vt:lpstr>Malta</vt:lpstr>
      <vt:lpstr>Netherlands</vt:lpstr>
      <vt:lpstr>Poland</vt:lpstr>
      <vt:lpstr>Portugal</vt:lpstr>
      <vt:lpstr>Romania</vt:lpstr>
      <vt:lpstr>Slovakia</vt:lpstr>
      <vt:lpstr>Slovenia</vt:lpstr>
      <vt:lpstr>Sweden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Kow</cp:lastModifiedBy>
  <dcterms:created xsi:type="dcterms:W3CDTF">2022-08-28T10:18:00Z</dcterms:created>
  <dcterms:modified xsi:type="dcterms:W3CDTF">2023-02-17T12:42:40Z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E5CB9F350BCB4979B8E88C5644A5A3A7</vt:lpwstr>
  </property>
  <property fmtid="{D5CDD505-2E9C-101B-9397-08002B2CF9AE}" pid="3" name="KSOProductBuildVer">
    <vt:lpwstr>2052-11.1.0.12980</vt:lpwstr>
  </property>
</Properties>
</file>